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unfao-my.sharepoint.com/personal/mouhanned_jemli_fao_org/Documents/Bureau/Dossier collaboratif RUNOs [APAISE-PBF]/Reporting PBF/"/>
    </mc:Choice>
  </mc:AlternateContent>
  <xr:revisionPtr revIDLastSave="418" documentId="8_{ED7A3EAA-22E1-47AD-ABB0-BF30D19C54DF}" xr6:coauthVersionLast="47" xr6:coauthVersionMax="47" xr10:uidLastSave="{AC17B403-48C1-4AFF-A3C0-C3D1AC665619}"/>
  <workbookProtection lockStructure="1"/>
  <bookViews>
    <workbookView xWindow="-120" yWindow="-120" windowWidth="29040" windowHeight="15720" activeTab="1" xr2:uid="{00000000-000D-0000-FFFF-FFFF00000000}"/>
  </bookViews>
  <sheets>
    <sheet name="Instructions" sheetId="9" r:id="rId1"/>
    <sheet name="1) Tableau budgétaire 1" sheetId="1" r:id="rId2"/>
    <sheet name="2) Tableau budgétaire 2" sheetId="5" r:id="rId3"/>
    <sheet name="3) Notes d'explication" sheetId="3" r:id="rId4"/>
    <sheet name="4) Pour utilisation par PBSO" sheetId="6" r:id="rId5"/>
    <sheet name="5) Pour utilisation par MPTFO" sheetId="4" r:id="rId6"/>
    <sheet name="Dropdowns" sheetId="8" state="hidden" r:id="rId7"/>
    <sheet name="Sheet2" sheetId="7"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7" i="1" l="1"/>
  <c r="G262" i="5"/>
  <c r="G261" i="5"/>
  <c r="G260" i="5"/>
  <c r="G259" i="5"/>
  <c r="G252" i="5"/>
  <c r="G253" i="5"/>
  <c r="G254" i="5"/>
  <c r="G255" i="5"/>
  <c r="G256" i="5"/>
  <c r="G257" i="5"/>
  <c r="G251" i="5"/>
  <c r="G258" i="5"/>
  <c r="F259" i="5"/>
  <c r="E259" i="5"/>
  <c r="E252" i="5"/>
  <c r="F252" i="5"/>
  <c r="E253" i="5"/>
  <c r="F253" i="5"/>
  <c r="E254" i="5"/>
  <c r="F254" i="5"/>
  <c r="E255" i="5"/>
  <c r="F255" i="5"/>
  <c r="E256" i="5"/>
  <c r="F256" i="5"/>
  <c r="E257" i="5"/>
  <c r="F257" i="5"/>
  <c r="E258" i="5"/>
  <c r="F258" i="5"/>
  <c r="F251" i="5"/>
  <c r="E251" i="5"/>
  <c r="Q8" i="1"/>
  <c r="H26" i="1" l="1"/>
  <c r="Q9" i="1"/>
  <c r="Q10" i="1"/>
  <c r="Q11" i="1"/>
  <c r="Q12" i="1"/>
  <c r="Q13" i="1"/>
  <c r="Q14" i="1"/>
  <c r="Q15" i="1"/>
  <c r="Q17" i="1"/>
  <c r="Q18" i="1"/>
  <c r="Q19" i="1"/>
  <c r="Q20" i="1"/>
  <c r="Q21" i="1"/>
  <c r="Q22" i="1"/>
  <c r="Q23" i="1"/>
  <c r="Q24" i="1"/>
  <c r="Q25" i="1"/>
  <c r="Q27" i="1"/>
  <c r="Q28" i="1"/>
  <c r="Q29" i="1"/>
  <c r="Q30" i="1"/>
  <c r="Q31" i="1"/>
  <c r="Q32" i="1"/>
  <c r="Q33" i="1"/>
  <c r="Q34" i="1"/>
  <c r="Q35" i="1"/>
  <c r="Q37" i="1"/>
  <c r="Q38" i="1"/>
  <c r="Q39" i="1"/>
  <c r="Q40" i="1"/>
  <c r="Q41" i="1"/>
  <c r="Q42" i="1"/>
  <c r="Q43" i="1"/>
  <c r="Q44" i="1"/>
  <c r="Q45" i="1"/>
  <c r="Q46" i="1"/>
  <c r="Q47" i="1"/>
  <c r="Q48" i="1"/>
  <c r="Q49" i="1"/>
  <c r="Q50" i="1"/>
  <c r="Q51" i="1"/>
  <c r="Q52" i="1"/>
  <c r="Q53" i="1"/>
  <c r="Q54" i="1"/>
  <c r="Q55" i="1"/>
  <c r="Q56" i="1"/>
  <c r="Q57" i="1"/>
  <c r="Q59" i="1"/>
  <c r="Q60" i="1"/>
  <c r="Q61" i="1"/>
  <c r="Q62" i="1"/>
  <c r="Q63" i="1"/>
  <c r="Q64" i="1"/>
  <c r="Q65" i="1"/>
  <c r="Q66" i="1"/>
  <c r="Q67" i="1"/>
  <c r="Q69" i="1"/>
  <c r="Q70" i="1"/>
  <c r="Q71" i="1"/>
  <c r="Q72" i="1"/>
  <c r="Q73" i="1"/>
  <c r="Q74" i="1"/>
  <c r="Q75" i="1"/>
  <c r="Q76" i="1"/>
  <c r="Q77"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G235" i="5"/>
  <c r="G234" i="5"/>
  <c r="N189" i="1" l="1"/>
  <c r="E189" i="1"/>
  <c r="O189" i="1"/>
  <c r="M189" i="1"/>
  <c r="P9" i="1"/>
  <c r="G223" i="5"/>
  <c r="D189" i="1"/>
  <c r="P10" i="1"/>
  <c r="P11" i="1"/>
  <c r="P12" i="1"/>
  <c r="P13" i="1"/>
  <c r="P14" i="1"/>
  <c r="P15" i="1"/>
  <c r="P18" i="1"/>
  <c r="P19" i="1"/>
  <c r="P20" i="1"/>
  <c r="P21" i="1"/>
  <c r="P22" i="1"/>
  <c r="P23" i="1"/>
  <c r="P24" i="1"/>
  <c r="P25" i="1"/>
  <c r="P28" i="1"/>
  <c r="P29" i="1"/>
  <c r="P30" i="1"/>
  <c r="P31" i="1"/>
  <c r="P32" i="1"/>
  <c r="P33" i="1"/>
  <c r="P34" i="1"/>
  <c r="P35" i="1"/>
  <c r="P37" i="1"/>
  <c r="P38" i="1"/>
  <c r="P39" i="1"/>
  <c r="P40" i="1"/>
  <c r="P41" i="1"/>
  <c r="P42" i="1"/>
  <c r="P43" i="1"/>
  <c r="P44" i="1"/>
  <c r="P45" i="1"/>
  <c r="P50" i="1"/>
  <c r="P51" i="1"/>
  <c r="P52" i="1"/>
  <c r="P53" i="1"/>
  <c r="P54" i="1"/>
  <c r="P55" i="1"/>
  <c r="P56" i="1"/>
  <c r="P57" i="1"/>
  <c r="P60" i="1"/>
  <c r="P61" i="1"/>
  <c r="P62" i="1"/>
  <c r="P63" i="1"/>
  <c r="P64" i="1"/>
  <c r="P65" i="1"/>
  <c r="P66" i="1"/>
  <c r="P67" i="1"/>
  <c r="P70" i="1"/>
  <c r="P71" i="1"/>
  <c r="P72" i="1"/>
  <c r="P73" i="1"/>
  <c r="P74" i="1"/>
  <c r="P75" i="1"/>
  <c r="P76" i="1"/>
  <c r="P77" i="1"/>
  <c r="P79" i="1"/>
  <c r="P80" i="1"/>
  <c r="P81" i="1"/>
  <c r="P82" i="1"/>
  <c r="P83" i="1"/>
  <c r="P84" i="1"/>
  <c r="P85" i="1"/>
  <c r="P86" i="1"/>
  <c r="P87" i="1"/>
  <c r="P175" i="1"/>
  <c r="P176" i="1"/>
  <c r="P178" i="1"/>
  <c r="P8" i="1"/>
  <c r="N58" i="1"/>
  <c r="O179" i="1"/>
  <c r="N179" i="1"/>
  <c r="M179" i="1"/>
  <c r="O78" i="1"/>
  <c r="N78" i="1"/>
  <c r="M78" i="1"/>
  <c r="O68" i="1"/>
  <c r="N68" i="1"/>
  <c r="M68" i="1"/>
  <c r="O58" i="1"/>
  <c r="M58" i="1"/>
  <c r="O36" i="1"/>
  <c r="N36" i="1"/>
  <c r="M36" i="1"/>
  <c r="O26" i="1"/>
  <c r="N26" i="1"/>
  <c r="M26" i="1"/>
  <c r="O16" i="1"/>
  <c r="M16" i="1"/>
  <c r="N16" i="1" l="1"/>
  <c r="H241" i="5"/>
  <c r="F235" i="5"/>
  <c r="E235" i="5"/>
  <c r="F247" i="5"/>
  <c r="G247" i="5" s="1"/>
  <c r="H247" i="5" s="1"/>
  <c r="E247" i="5"/>
  <c r="G215" i="5"/>
  <c r="H215" i="5" s="1"/>
  <c r="H252" i="5"/>
  <c r="H253" i="5"/>
  <c r="D252" i="5"/>
  <c r="D253" i="5"/>
  <c r="D254" i="5"/>
  <c r="D255" i="5"/>
  <c r="D256" i="5"/>
  <c r="D257" i="5"/>
  <c r="D258" i="5"/>
  <c r="D259" i="5"/>
  <c r="D251" i="5"/>
  <c r="H223" i="5"/>
  <c r="G222" i="5"/>
  <c r="H222" i="5" s="1"/>
  <c r="G221" i="5"/>
  <c r="H221" i="5" s="1"/>
  <c r="G220" i="5"/>
  <c r="H220" i="5" s="1"/>
  <c r="G219" i="5"/>
  <c r="H219" i="5" s="1"/>
  <c r="G218" i="5"/>
  <c r="H218" i="5" s="1"/>
  <c r="G217" i="5"/>
  <c r="H217" i="5" s="1"/>
  <c r="G216" i="5"/>
  <c r="H216" i="5" s="1"/>
  <c r="G240" i="5"/>
  <c r="G246" i="5"/>
  <c r="H246" i="5" s="1"/>
  <c r="G245" i="5"/>
  <c r="H245" i="5" s="1"/>
  <c r="G244" i="5"/>
  <c r="H244" i="5" s="1"/>
  <c r="G243" i="5"/>
  <c r="H243" i="5" s="1"/>
  <c r="G242" i="5"/>
  <c r="H242" i="5" s="1"/>
  <c r="G241" i="5"/>
  <c r="H240" i="5"/>
  <c r="G239" i="5"/>
  <c r="H239" i="5" s="1"/>
  <c r="H229" i="5"/>
  <c r="H230" i="5"/>
  <c r="H233" i="5"/>
  <c r="G228" i="5"/>
  <c r="G229" i="5"/>
  <c r="G230" i="5"/>
  <c r="G231" i="5"/>
  <c r="H231" i="5" s="1"/>
  <c r="G232" i="5"/>
  <c r="G233" i="5"/>
  <c r="G227" i="5"/>
  <c r="H227" i="5" s="1"/>
  <c r="E190" i="1"/>
  <c r="E202" i="5"/>
  <c r="D10" i="4" s="1"/>
  <c r="E205" i="5"/>
  <c r="D13" i="4" s="1"/>
  <c r="E201" i="5"/>
  <c r="D9" i="4" s="1"/>
  <c r="E199" i="5"/>
  <c r="E26" i="1"/>
  <c r="E203" i="5"/>
  <c r="D11" i="4" s="1"/>
  <c r="E200" i="5"/>
  <c r="D8" i="4" s="1"/>
  <c r="E16" i="1"/>
  <c r="C9" i="4"/>
  <c r="C10" i="4"/>
  <c r="E10" i="4"/>
  <c r="E16" i="5"/>
  <c r="G16" i="5" s="1"/>
  <c r="E204" i="5"/>
  <c r="D204" i="5"/>
  <c r="D188" i="1"/>
  <c r="D19" i="4"/>
  <c r="E19" i="4"/>
  <c r="C19" i="4"/>
  <c r="D6" i="4"/>
  <c r="E6" i="4"/>
  <c r="C6" i="4"/>
  <c r="E198" i="5"/>
  <c r="F198" i="5"/>
  <c r="D198" i="5"/>
  <c r="E4" i="5"/>
  <c r="F4" i="5"/>
  <c r="D4" i="5"/>
  <c r="E188" i="1"/>
  <c r="F188" i="1"/>
  <c r="E195" i="1"/>
  <c r="F195" i="1"/>
  <c r="D195" i="1"/>
  <c r="G22" i="4"/>
  <c r="G21" i="4"/>
  <c r="G20" i="4"/>
  <c r="I179" i="1"/>
  <c r="P179" i="1" s="1"/>
  <c r="I172" i="1"/>
  <c r="I162" i="1"/>
  <c r="I152" i="1"/>
  <c r="I142" i="1"/>
  <c r="I130" i="1"/>
  <c r="I120" i="1"/>
  <c r="I110" i="1"/>
  <c r="I100" i="1"/>
  <c r="I88" i="1"/>
  <c r="P88" i="1" s="1"/>
  <c r="I78" i="1"/>
  <c r="P78" i="1" s="1"/>
  <c r="I68" i="1"/>
  <c r="P68" i="1" s="1"/>
  <c r="I58" i="1"/>
  <c r="P58" i="1" s="1"/>
  <c r="I46" i="1"/>
  <c r="P46" i="1" s="1"/>
  <c r="I36" i="1"/>
  <c r="P36" i="1" s="1"/>
  <c r="I26" i="1"/>
  <c r="P26" i="1" s="1"/>
  <c r="I16" i="1"/>
  <c r="P16" i="1" s="1"/>
  <c r="F204" i="5"/>
  <c r="E12" i="4"/>
  <c r="D204" i="1"/>
  <c r="H199" i="1"/>
  <c r="D199" i="5"/>
  <c r="C7" i="4" s="1"/>
  <c r="F205" i="5"/>
  <c r="F203" i="5"/>
  <c r="F202" i="5"/>
  <c r="F201" i="5"/>
  <c r="F200" i="5"/>
  <c r="E8" i="4" s="1"/>
  <c r="D201" i="5"/>
  <c r="D202" i="5"/>
  <c r="D203" i="5"/>
  <c r="C11" i="4" s="1"/>
  <c r="D205" i="5"/>
  <c r="D200" i="5"/>
  <c r="F199" i="5"/>
  <c r="E7" i="4" s="1"/>
  <c r="D152" i="1"/>
  <c r="D154" i="5" s="1"/>
  <c r="E152" i="1"/>
  <c r="G176" i="1"/>
  <c r="G177" i="1"/>
  <c r="G178" i="1"/>
  <c r="G175" i="1"/>
  <c r="G168" i="1"/>
  <c r="G171" i="1"/>
  <c r="G170" i="1"/>
  <c r="G169" i="1"/>
  <c r="G167" i="1"/>
  <c r="G166" i="1"/>
  <c r="G165" i="1"/>
  <c r="G164" i="1"/>
  <c r="G161" i="1"/>
  <c r="G160" i="1"/>
  <c r="G159" i="1"/>
  <c r="G158" i="1"/>
  <c r="G157" i="1"/>
  <c r="G156" i="1"/>
  <c r="G155" i="1"/>
  <c r="G154" i="1"/>
  <c r="G151" i="1"/>
  <c r="G150" i="1"/>
  <c r="G149" i="1"/>
  <c r="H152" i="1" s="1"/>
  <c r="G148" i="1"/>
  <c r="G147" i="1"/>
  <c r="G146" i="1"/>
  <c r="G145" i="1"/>
  <c r="G144" i="1"/>
  <c r="G141" i="1"/>
  <c r="G140" i="1"/>
  <c r="G139" i="1"/>
  <c r="G138" i="1"/>
  <c r="G137" i="1"/>
  <c r="G136" i="1"/>
  <c r="G135" i="1"/>
  <c r="G134" i="1"/>
  <c r="G129" i="1"/>
  <c r="G128" i="1"/>
  <c r="G127" i="1"/>
  <c r="G126" i="1"/>
  <c r="G125" i="1"/>
  <c r="G124" i="1"/>
  <c r="G123" i="1"/>
  <c r="G122" i="1"/>
  <c r="G119" i="1"/>
  <c r="G118" i="1"/>
  <c r="G117" i="1"/>
  <c r="G116" i="1"/>
  <c r="G115" i="1"/>
  <c r="G114" i="1"/>
  <c r="G113" i="1"/>
  <c r="G112" i="1"/>
  <c r="G109" i="1"/>
  <c r="G108" i="1"/>
  <c r="G107" i="1"/>
  <c r="G106" i="1"/>
  <c r="G105" i="1"/>
  <c r="G104" i="1"/>
  <c r="G103" i="1"/>
  <c r="G102" i="1"/>
  <c r="G99" i="1"/>
  <c r="G98" i="1"/>
  <c r="G97" i="1"/>
  <c r="H100" i="1" s="1"/>
  <c r="G96" i="1"/>
  <c r="G95" i="1"/>
  <c r="G94" i="1"/>
  <c r="G93" i="1"/>
  <c r="G92" i="1"/>
  <c r="G87" i="1"/>
  <c r="G86" i="1"/>
  <c r="G85" i="1"/>
  <c r="G84" i="1"/>
  <c r="G83" i="1"/>
  <c r="G82" i="1"/>
  <c r="G81" i="1"/>
  <c r="G80" i="1"/>
  <c r="G77" i="1"/>
  <c r="G76" i="1"/>
  <c r="G75" i="1"/>
  <c r="G74" i="1"/>
  <c r="G73" i="1"/>
  <c r="G72" i="1"/>
  <c r="G71" i="1"/>
  <c r="G70" i="1"/>
  <c r="G67" i="1"/>
  <c r="G66" i="1"/>
  <c r="G65" i="1"/>
  <c r="G68" i="1" s="1"/>
  <c r="G64" i="1"/>
  <c r="G63" i="1"/>
  <c r="G62" i="1"/>
  <c r="G61" i="1"/>
  <c r="G60" i="1"/>
  <c r="G57" i="1"/>
  <c r="G56" i="1"/>
  <c r="G55" i="1"/>
  <c r="G54" i="1"/>
  <c r="G53" i="1"/>
  <c r="G52" i="1"/>
  <c r="G51" i="1"/>
  <c r="G50" i="1"/>
  <c r="G45" i="1"/>
  <c r="G44" i="1"/>
  <c r="G43" i="1"/>
  <c r="G42" i="1"/>
  <c r="G41" i="1"/>
  <c r="G40" i="1"/>
  <c r="G39" i="1"/>
  <c r="G38" i="1"/>
  <c r="G35" i="1"/>
  <c r="G34" i="1"/>
  <c r="G33" i="1"/>
  <c r="G32" i="1"/>
  <c r="G31" i="1"/>
  <c r="G30" i="1"/>
  <c r="G29" i="1"/>
  <c r="G28" i="1"/>
  <c r="G19" i="1"/>
  <c r="G20" i="1"/>
  <c r="G21" i="1"/>
  <c r="G22" i="1"/>
  <c r="G23" i="1"/>
  <c r="G24" i="1"/>
  <c r="G25" i="1"/>
  <c r="G18" i="1"/>
  <c r="G9" i="1"/>
  <c r="G10" i="1"/>
  <c r="G11" i="1"/>
  <c r="G12" i="1"/>
  <c r="G13" i="1"/>
  <c r="G14" i="1"/>
  <c r="G15" i="1"/>
  <c r="G8" i="1"/>
  <c r="F195" i="5"/>
  <c r="E195" i="5"/>
  <c r="D195" i="5"/>
  <c r="G195" i="5" s="1"/>
  <c r="G194" i="5"/>
  <c r="G193" i="5"/>
  <c r="G192" i="5"/>
  <c r="G191" i="5"/>
  <c r="G190" i="5"/>
  <c r="G189" i="5"/>
  <c r="G188" i="5"/>
  <c r="E179" i="1"/>
  <c r="E187" i="5" s="1"/>
  <c r="F179" i="1"/>
  <c r="F187" i="5" s="1"/>
  <c r="D179" i="1"/>
  <c r="D187" i="5" s="1"/>
  <c r="E13" i="4"/>
  <c r="E9" i="4"/>
  <c r="G155" i="5"/>
  <c r="G156" i="5"/>
  <c r="G157" i="5"/>
  <c r="G158" i="5"/>
  <c r="G159" i="5"/>
  <c r="G160" i="5"/>
  <c r="G161" i="5"/>
  <c r="D162" i="5"/>
  <c r="E162" i="5"/>
  <c r="F162" i="5"/>
  <c r="G166" i="5"/>
  <c r="G167" i="5"/>
  <c r="G168" i="5"/>
  <c r="G169" i="5"/>
  <c r="G170" i="5"/>
  <c r="G171" i="5"/>
  <c r="G172" i="5"/>
  <c r="D173" i="5"/>
  <c r="E173" i="5"/>
  <c r="F173" i="5"/>
  <c r="G177" i="5"/>
  <c r="G178" i="5"/>
  <c r="G179" i="5"/>
  <c r="G180" i="5"/>
  <c r="G181" i="5"/>
  <c r="G182" i="5"/>
  <c r="G183" i="5"/>
  <c r="D184" i="5"/>
  <c r="E184" i="5"/>
  <c r="F184" i="5"/>
  <c r="F151" i="5"/>
  <c r="E151" i="5"/>
  <c r="D151" i="5"/>
  <c r="G150" i="5"/>
  <c r="G149" i="5"/>
  <c r="G148" i="5"/>
  <c r="G147" i="5"/>
  <c r="G146" i="5"/>
  <c r="G145" i="5"/>
  <c r="G144" i="5"/>
  <c r="G110" i="5"/>
  <c r="G111" i="5"/>
  <c r="G112" i="5"/>
  <c r="G113" i="5"/>
  <c r="G114" i="5"/>
  <c r="G115" i="5"/>
  <c r="G116" i="5"/>
  <c r="D117" i="5"/>
  <c r="E117" i="5"/>
  <c r="F117" i="5"/>
  <c r="G121" i="5"/>
  <c r="G122" i="5"/>
  <c r="G123" i="5"/>
  <c r="G124" i="5"/>
  <c r="G125" i="5"/>
  <c r="G126" i="5"/>
  <c r="G127" i="5"/>
  <c r="D128" i="5"/>
  <c r="E128" i="5"/>
  <c r="F128" i="5"/>
  <c r="G132" i="5"/>
  <c r="G133" i="5"/>
  <c r="G134" i="5"/>
  <c r="G135" i="5"/>
  <c r="G136" i="5"/>
  <c r="G137" i="5"/>
  <c r="G138" i="5"/>
  <c r="D139" i="5"/>
  <c r="E139" i="5"/>
  <c r="F139" i="5"/>
  <c r="F106" i="5"/>
  <c r="E106" i="5"/>
  <c r="D106" i="5"/>
  <c r="G105" i="5"/>
  <c r="G104" i="5"/>
  <c r="G103" i="5"/>
  <c r="G102" i="5"/>
  <c r="G101" i="5"/>
  <c r="G100" i="5"/>
  <c r="G99" i="5"/>
  <c r="G65" i="5"/>
  <c r="G66" i="5"/>
  <c r="G67" i="5"/>
  <c r="G68" i="5"/>
  <c r="G69" i="5"/>
  <c r="G70" i="5"/>
  <c r="G71" i="5"/>
  <c r="D72" i="5"/>
  <c r="G72" i="5" s="1"/>
  <c r="E72" i="5"/>
  <c r="F72" i="5"/>
  <c r="G76" i="5"/>
  <c r="G77" i="5"/>
  <c r="G78" i="5"/>
  <c r="G79" i="5"/>
  <c r="G80" i="5"/>
  <c r="G81" i="5"/>
  <c r="G82" i="5"/>
  <c r="D83" i="5"/>
  <c r="E83" i="5"/>
  <c r="G83" i="5" s="1"/>
  <c r="F83" i="5"/>
  <c r="G87" i="5"/>
  <c r="G88" i="5"/>
  <c r="G89" i="5"/>
  <c r="G90" i="5"/>
  <c r="G91" i="5"/>
  <c r="G92" i="5"/>
  <c r="G93" i="5"/>
  <c r="D94" i="5"/>
  <c r="E94" i="5"/>
  <c r="F94" i="5"/>
  <c r="G54" i="5"/>
  <c r="G55" i="5"/>
  <c r="G56" i="5"/>
  <c r="G57" i="5"/>
  <c r="G58" i="5"/>
  <c r="G59" i="5"/>
  <c r="G60" i="5"/>
  <c r="D61" i="5"/>
  <c r="E61" i="5"/>
  <c r="F61" i="5"/>
  <c r="G20" i="5"/>
  <c r="G21" i="5"/>
  <c r="G22" i="5"/>
  <c r="G23" i="5"/>
  <c r="G24" i="5"/>
  <c r="G25" i="5"/>
  <c r="G26" i="5"/>
  <c r="D27" i="5"/>
  <c r="E27" i="5"/>
  <c r="F27" i="5"/>
  <c r="G31" i="5"/>
  <c r="G32" i="5"/>
  <c r="G33" i="5"/>
  <c r="G34" i="5"/>
  <c r="G35" i="5"/>
  <c r="G36" i="5"/>
  <c r="G37" i="5"/>
  <c r="D38" i="5"/>
  <c r="E38" i="5"/>
  <c r="G38" i="5" s="1"/>
  <c r="F38" i="5"/>
  <c r="G42" i="5"/>
  <c r="G43" i="5"/>
  <c r="G44" i="5"/>
  <c r="G45" i="5"/>
  <c r="G46" i="5"/>
  <c r="G47" i="5"/>
  <c r="G48" i="5"/>
  <c r="D49" i="5"/>
  <c r="G49" i="5" s="1"/>
  <c r="E49" i="5"/>
  <c r="F49" i="5"/>
  <c r="F16" i="5"/>
  <c r="G9" i="5"/>
  <c r="G10" i="5"/>
  <c r="G11" i="5"/>
  <c r="G12" i="5"/>
  <c r="G13" i="5"/>
  <c r="G14" i="5"/>
  <c r="G15" i="5"/>
  <c r="D16" i="5"/>
  <c r="G128" i="5"/>
  <c r="G173" i="5"/>
  <c r="D12" i="4"/>
  <c r="G117" i="5"/>
  <c r="G151" i="5"/>
  <c r="G162" i="5"/>
  <c r="G139" i="5"/>
  <c r="G184" i="5"/>
  <c r="G106" i="5"/>
  <c r="G94" i="5"/>
  <c r="E172" i="1"/>
  <c r="E176" i="5"/>
  <c r="F172" i="1"/>
  <c r="F176" i="5" s="1"/>
  <c r="E162" i="1"/>
  <c r="E165" i="5" s="1"/>
  <c r="F162" i="1"/>
  <c r="F165" i="5" s="1"/>
  <c r="E154" i="5"/>
  <c r="F152" i="1"/>
  <c r="F154" i="5"/>
  <c r="E142" i="1"/>
  <c r="E143" i="5" s="1"/>
  <c r="F142" i="1"/>
  <c r="F143" i="5" s="1"/>
  <c r="E130" i="1"/>
  <c r="E131" i="5" s="1"/>
  <c r="F130" i="1"/>
  <c r="F131" i="5" s="1"/>
  <c r="E120" i="1"/>
  <c r="E120" i="5" s="1"/>
  <c r="F120" i="1"/>
  <c r="F120" i="5" s="1"/>
  <c r="E110" i="1"/>
  <c r="E109" i="5" s="1"/>
  <c r="F110" i="1"/>
  <c r="F109" i="5"/>
  <c r="E100" i="1"/>
  <c r="E98" i="5" s="1"/>
  <c r="F100" i="1"/>
  <c r="F98" i="5" s="1"/>
  <c r="E88" i="1"/>
  <c r="E86" i="5" s="1"/>
  <c r="F88" i="1"/>
  <c r="E78" i="1"/>
  <c r="E75" i="5" s="1"/>
  <c r="F78" i="1"/>
  <c r="F75" i="5" s="1"/>
  <c r="E68" i="1"/>
  <c r="E64" i="5" s="1"/>
  <c r="F68" i="1"/>
  <c r="F64" i="5" s="1"/>
  <c r="E58" i="1"/>
  <c r="E53" i="5" s="1"/>
  <c r="F58" i="1"/>
  <c r="F53" i="5" s="1"/>
  <c r="E46" i="1"/>
  <c r="E41" i="5"/>
  <c r="F46" i="1"/>
  <c r="F41" i="5" s="1"/>
  <c r="E36" i="1"/>
  <c r="E30" i="5" s="1"/>
  <c r="F36" i="1"/>
  <c r="F30" i="5"/>
  <c r="F26" i="1"/>
  <c r="F19" i="5" s="1"/>
  <c r="D26" i="1"/>
  <c r="D19" i="5" s="1"/>
  <c r="F16" i="1"/>
  <c r="F8" i="5" s="1"/>
  <c r="F86" i="5"/>
  <c r="D172" i="1"/>
  <c r="D176" i="5" s="1"/>
  <c r="G176" i="5" s="1"/>
  <c r="D162" i="1"/>
  <c r="D165" i="5" s="1"/>
  <c r="D142" i="1"/>
  <c r="D143" i="5" s="1"/>
  <c r="D130" i="1"/>
  <c r="D131" i="5" s="1"/>
  <c r="D120" i="1"/>
  <c r="D120" i="5" s="1"/>
  <c r="D110" i="1"/>
  <c r="D109" i="5" s="1"/>
  <c r="D100" i="1"/>
  <c r="D98" i="5" s="1"/>
  <c r="D88" i="1"/>
  <c r="D86" i="5"/>
  <c r="D78" i="1"/>
  <c r="D75" i="5" s="1"/>
  <c r="D68" i="1"/>
  <c r="D58" i="1"/>
  <c r="D53" i="5" s="1"/>
  <c r="D46" i="1"/>
  <c r="D41" i="5" s="1"/>
  <c r="D36" i="1"/>
  <c r="D16" i="1"/>
  <c r="D8" i="5" s="1"/>
  <c r="D30" i="5"/>
  <c r="H228" i="5" l="1"/>
  <c r="H234" i="5"/>
  <c r="H235" i="5"/>
  <c r="G46" i="1"/>
  <c r="G162" i="1"/>
  <c r="G172" i="1"/>
  <c r="D190" i="1"/>
  <c r="G165" i="5"/>
  <c r="G88" i="1"/>
  <c r="H46" i="1"/>
  <c r="H251" i="5"/>
  <c r="H258" i="5"/>
  <c r="H256" i="5"/>
  <c r="H254" i="5"/>
  <c r="H255" i="5"/>
  <c r="H257" i="5"/>
  <c r="G98" i="5"/>
  <c r="G109" i="5"/>
  <c r="G100" i="1"/>
  <c r="G110" i="1"/>
  <c r="H120" i="1"/>
  <c r="G130" i="1"/>
  <c r="H142" i="1"/>
  <c r="G152" i="1"/>
  <c r="H162" i="1"/>
  <c r="H172" i="1"/>
  <c r="I201" i="1"/>
  <c r="G120" i="5"/>
  <c r="G131" i="5"/>
  <c r="H110" i="1"/>
  <c r="H88" i="1"/>
  <c r="F189" i="1"/>
  <c r="F190" i="1" s="1"/>
  <c r="F191" i="1" s="1"/>
  <c r="F197" i="1" s="1"/>
  <c r="G143" i="5"/>
  <c r="G86" i="5"/>
  <c r="H68" i="1"/>
  <c r="G142" i="1"/>
  <c r="G120" i="1"/>
  <c r="C40" i="6"/>
  <c r="D44" i="6" s="1"/>
  <c r="G154" i="5"/>
  <c r="C29" i="6"/>
  <c r="G41" i="5"/>
  <c r="H130" i="1"/>
  <c r="D64" i="5"/>
  <c r="G64" i="5" s="1"/>
  <c r="H58" i="1"/>
  <c r="F206" i="5"/>
  <c r="F207" i="5" s="1"/>
  <c r="E11" i="4"/>
  <c r="G36" i="1"/>
  <c r="E206" i="5"/>
  <c r="E207" i="5" s="1"/>
  <c r="H36" i="1"/>
  <c r="G30" i="5"/>
  <c r="E19" i="5"/>
  <c r="G19" i="5" s="1"/>
  <c r="D7" i="4"/>
  <c r="D14" i="4" s="1"/>
  <c r="D15" i="4" s="1"/>
  <c r="D16" i="4" s="1"/>
  <c r="G27" i="5"/>
  <c r="E14" i="4"/>
  <c r="E15" i="4" s="1"/>
  <c r="E16" i="4" s="1"/>
  <c r="G61" i="5"/>
  <c r="E191" i="1"/>
  <c r="E197" i="1" s="1"/>
  <c r="D21" i="4" s="1"/>
  <c r="G16" i="1"/>
  <c r="G58" i="1"/>
  <c r="G78" i="1"/>
  <c r="F10" i="4"/>
  <c r="G205" i="5"/>
  <c r="G200" i="5"/>
  <c r="F11" i="4"/>
  <c r="F9" i="4"/>
  <c r="H78" i="1"/>
  <c r="G26" i="1"/>
  <c r="C7" i="6"/>
  <c r="D12" i="6" s="1"/>
  <c r="H16" i="1"/>
  <c r="E8" i="5"/>
  <c r="G8" i="5" s="1"/>
  <c r="G53" i="5"/>
  <c r="G75" i="5"/>
  <c r="C18" i="6"/>
  <c r="C8" i="4"/>
  <c r="F8" i="4" s="1"/>
  <c r="G201" i="5"/>
  <c r="G203" i="5"/>
  <c r="G202" i="5"/>
  <c r="C13" i="4"/>
  <c r="F13" i="4" s="1"/>
  <c r="G199" i="5"/>
  <c r="D206" i="5"/>
  <c r="D207" i="5" s="1"/>
  <c r="D208" i="5" s="1"/>
  <c r="C12" i="4"/>
  <c r="G204" i="5"/>
  <c r="D191" i="1"/>
  <c r="D197" i="1" s="1"/>
  <c r="H179" i="1"/>
  <c r="G179" i="1"/>
  <c r="G187" i="5"/>
  <c r="H259" i="5" l="1"/>
  <c r="F198" i="1"/>
  <c r="E22" i="4" s="1"/>
  <c r="D36" i="6"/>
  <c r="D35" i="6"/>
  <c r="D34" i="6"/>
  <c r="D43" i="6"/>
  <c r="D47" i="6"/>
  <c r="D45" i="6"/>
  <c r="D46" i="6"/>
  <c r="D33" i="6"/>
  <c r="F196" i="1"/>
  <c r="E20" i="4" s="1"/>
  <c r="D32" i="6"/>
  <c r="F208" i="5"/>
  <c r="F7" i="4"/>
  <c r="C14" i="4"/>
  <c r="C15" i="4" s="1"/>
  <c r="D201" i="1"/>
  <c r="D10" i="6"/>
  <c r="D11" i="6"/>
  <c r="D13" i="6"/>
  <c r="D14" i="6"/>
  <c r="E198" i="1"/>
  <c r="D22" i="4" s="1"/>
  <c r="E196" i="1"/>
  <c r="D20" i="4" s="1"/>
  <c r="G189" i="1"/>
  <c r="D21" i="6"/>
  <c r="D22" i="6"/>
  <c r="D23" i="6"/>
  <c r="D25" i="6"/>
  <c r="D24" i="6"/>
  <c r="F12" i="4"/>
  <c r="G197" i="1"/>
  <c r="F21" i="4" s="1"/>
  <c r="D198" i="1"/>
  <c r="C22" i="4" s="1"/>
  <c r="D196" i="1"/>
  <c r="C20" i="4" s="1"/>
  <c r="C21" i="4"/>
  <c r="E21" i="4"/>
  <c r="E208" i="5"/>
  <c r="G206" i="5"/>
  <c r="G190" i="1" l="1"/>
  <c r="G191" i="1" s="1"/>
  <c r="D205" i="1" s="1"/>
  <c r="F199" i="1"/>
  <c r="E23" i="4" s="1"/>
  <c r="C41" i="6"/>
  <c r="C30" i="6"/>
  <c r="C8" i="6"/>
  <c r="I202" i="1"/>
  <c r="E199" i="1"/>
  <c r="D23" i="4" s="1"/>
  <c r="D199" i="1"/>
  <c r="C23" i="4" s="1"/>
  <c r="C19" i="6"/>
  <c r="F14" i="4"/>
  <c r="C16" i="4"/>
  <c r="G196" i="1"/>
  <c r="F20" i="4" s="1"/>
  <c r="G198" i="1"/>
  <c r="F22" i="4" s="1"/>
  <c r="G207" i="5"/>
  <c r="G208" i="5" s="1"/>
  <c r="D202" i="1" l="1"/>
  <c r="F15" i="4"/>
  <c r="F16" i="4" s="1"/>
  <c r="G199" i="1"/>
  <c r="F23" i="4" s="1"/>
</calcChain>
</file>

<file path=xl/sharedStrings.xml><?xml version="1.0" encoding="utf-8"?>
<sst xmlns="http://schemas.openxmlformats.org/spreadsheetml/2006/main" count="907" uniqueCount="663">
  <si>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</si>
  <si>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</si>
  <si>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t>Annexe D - Budget du projet PBF</t>
  </si>
  <si>
    <t>Tableau 1 - Budget du projet PBF par résultat, produit et activité</t>
  </si>
  <si>
    <t>Nombre de resultat/ produit</t>
  </si>
  <si>
    <t>Formulation du resultat/ produit/activite</t>
  </si>
  <si>
    <t>Organisation recipiendiaire 1 FAO (budget en USD)</t>
  </si>
  <si>
    <t>Organisation recipiendiaire 2 UNDP (budget en USD)</t>
  </si>
  <si>
    <t>Organisation recipiendiaire 3 UNICEF (budget en USD)</t>
  </si>
  <si>
    <t>Total</t>
  </si>
  <si>
    <t xml:space="preserve">Pourcentage du budget pour chaque produit ou activite reserve pour action directe sur égalité des sexes et autonomisation des femmes (GEWE) (cas echeant) </t>
  </si>
  <si>
    <t>Niveau de depense/ engagement actuel 
(a remplir au moment des rapports de projet)</t>
  </si>
  <si>
    <r>
      <t>Justification du montant à GEWE</t>
    </r>
    <r>
      <rPr>
        <sz val="12"/>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</si>
  <si>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rFont val="Calibri"/>
        <family val="2"/>
        <scheme val="minor"/>
      </rPr>
      <t xml:space="preserve"> (e.g sur types des entrants ou justification du budget)</t>
    </r>
  </si>
  <si>
    <t xml:space="preserve">RESULTAT 1: </t>
  </si>
  <si>
    <t xml:space="preserve">La gouvernance locale est améliorée pour une répartition transparente et équitable des ressources hydriques et pour le renforcement de la  résilience au stress hydrique  </t>
  </si>
  <si>
    <t>Produit 1.1:</t>
  </si>
  <si>
    <t>Une plateforme locale/régionale de dialogue multisectorielle, inclusive et participative autour de la gestion de l'eau est développée</t>
  </si>
  <si>
    <t>Activite 1.1.1:</t>
  </si>
  <si>
    <r>
      <t xml:space="preserve">Etablir un mapping des acteurs locaux impliqués dans la gestion et l’utilisation de l’eau au niveau régional/local et développer la plateforme de dialogue </t>
    </r>
    <r>
      <rPr>
        <sz val="10"/>
        <rFont val="Calibri"/>
        <family val="2"/>
        <scheme val="minor"/>
      </rPr>
      <t xml:space="preserve"> </t>
    </r>
  </si>
  <si>
    <t xml:space="preserve">Pour comprendre les mécanismes et arrangements existants où les femmes sont impliquées dans ces activités liées à l'accès à l'eau, une analyse approfondie de la situation locale sera menée dans le cadre de mapping </t>
  </si>
  <si>
    <t>Activite 1.1.2:</t>
  </si>
  <si>
    <t xml:space="preserve">Organiser des réunions régulières de la plateforme de dialogue pour discuter des problèmes liés à l'eau, des priorités locales et des solutions possibles   </t>
  </si>
  <si>
    <t>Des efforts spécifiques déployés pour assurer la participation des femmes à la plateforme de dialogue et la discussion sur des questions de genre</t>
  </si>
  <si>
    <t>Activite 1.1.3:</t>
  </si>
  <si>
    <r>
      <t>Créer des groupes de travail thématiques pour aborder des questions spécifiques telles que la réutilisation des eaux usées traitées, l'irrigation agricole et la prévention des conflits liés à l'eau</t>
    </r>
    <r>
      <rPr>
        <b/>
        <sz val="8"/>
        <rFont val="Times New Roman"/>
        <family val="1"/>
      </rPr>
      <t xml:space="preserve">. </t>
    </r>
    <r>
      <rPr>
        <sz val="8"/>
        <rFont val="Times New Roman"/>
        <family val="1"/>
      </rPr>
      <t xml:space="preserve"> </t>
    </r>
  </si>
  <si>
    <t>Des efforts spécifiques déployés pour assurer la participation des femmes aux groupes de travail et la discussion sur des questions de genre</t>
  </si>
  <si>
    <t>Activite 1.1.4</t>
  </si>
  <si>
    <t>Activite 1.1.5</t>
  </si>
  <si>
    <t>Activite 1.1.6</t>
  </si>
  <si>
    <t>Activite 1.1.7</t>
  </si>
  <si>
    <t>Activite 1.1.8</t>
  </si>
  <si>
    <t>Produit total</t>
  </si>
  <si>
    <t>Produit 1.2:</t>
  </si>
  <si>
    <t>Un cadre local de gouvernance multisectorielle de l'eau, favorisant la coopération et la prise de décisions éclairées, avec un accent sur l’amélioration de la résilience face aux crises hydriques est établi</t>
  </si>
  <si>
    <t>Activite 1.2.1</t>
  </si>
  <si>
    <t xml:space="preserve">Élaborer un cadre transparent, juste et équitable de gestion de l'eau, y compris en cas de sécheresse prononcée, en consultation avec les parties prenantes, en intégrant des mécanismes d’allocation de la ressource hydrique en temps de pénurie. </t>
  </si>
  <si>
    <t>Des efforts spécifiques déployés pour assurer la participation des femmes et un dialogue sur les questions genre</t>
  </si>
  <si>
    <t>Activite 1.2.2</t>
  </si>
  <si>
    <t>Organiser des sessions de dialogue inclusives et participatives impliquant les autorités locales, les communautés, les agriculteurs, les entreprises et les ONG pour définir des critères de répartition de la ressource hydrique </t>
  </si>
  <si>
    <t xml:space="preserve">La moitié des sessions sera organisée avec le focus femme ou sur des thématiques partinentes à l'égalité genre. </t>
  </si>
  <si>
    <t>Activite 1.2.3</t>
  </si>
  <si>
    <t>Intégrer des mesures de résilience face aux crises hydriques dans les plans d'action et les programmes de développement locaux</t>
  </si>
  <si>
    <t xml:space="preserve">Les mesures seront pretinentes pour inciter l'équité genre avec un ciblage des mesures repondant aux défis rencontrés par les femmes. </t>
  </si>
  <si>
    <t>Activite 1.2.4</t>
  </si>
  <si>
    <t>Plaidoyer en faveur de l'établissement de liens de médiation dans le cadre de gouvernance de l'eau, afin de renforcer la collaboration entre les acteurs et la prise de décision éclairée.</t>
  </si>
  <si>
    <t>Les mediateurs femmes seront mobilisées et formées pour contribuer au plaidoyer vers un cadre de governance local inclusif</t>
  </si>
  <si>
    <t>Activite 1.2.5</t>
  </si>
  <si>
    <t>Activite 1.2.6</t>
  </si>
  <si>
    <t>Activite 1.2.7</t>
  </si>
  <si>
    <t>Activite 1.2.8</t>
  </si>
  <si>
    <t>Produit 1.3:</t>
  </si>
  <si>
    <t xml:space="preserve">Un mécanisme local d’alerte précoce, prévention et de gestion des conflits liés à l’eau à travers le renforcement des capacités de résilience des communautés notamment les femmes rurales, les jeunes, les personnes âgées et les plus vulnérables est mis en place </t>
  </si>
  <si>
    <t>Activite 1.3.1</t>
  </si>
  <si>
    <t xml:space="preserve">Activité 1.3.1. Développer un mécanisme local d’alerte précoce des conflits ou des tensions liés à l’eau en constituent, d’une manière inclusive et accessible, un groupe de leaders et acteurs communautaires et de mécanisme de concertation et d’action pour la prévention et la résolution des conflits   </t>
  </si>
  <si>
    <t xml:space="preserve">Des efforts spécifiques déployés pour assurer la participation des femmes aux groupes de travail. Par ailleurs, des indicateurs sensibles au genre seront developpés dans le mecanisme d'alerte precoce. </t>
  </si>
  <si>
    <t>Activite 1.3.2</t>
  </si>
  <si>
    <t xml:space="preserve">Organiser des sessions de formation et de vulgarisation à l’identification, prévention et gestion des conflits à l'échelle communautaire ciblant les leaders et les acteurs locaux  </t>
  </si>
  <si>
    <t xml:space="preserve"> Des efforts spécifiques déployés pour assurer la participation des femmes aux formations. Le projet organisera des formations sur la gestion de l'eau pour les femmes, leur donnant des outils et des techniques pour mieux gérer l'eau au quotidien. Il sensibilisera les femmes aux droits et aux responsabilités liés à l'accès équitable à l'eau.</t>
  </si>
  <si>
    <t>Activite 1.3.3</t>
  </si>
  <si>
    <t>Développer un mécanisme de suivi et évaluation de la gestion des conflits à l’échelle communautaire et territoriale</t>
  </si>
  <si>
    <t xml:space="preserve"> Des efforts spécifiques déployés pour assurer la participation des femmes aux formations. Par ailleurs, des indicateurs sensibles au genre seront developpés pour le mecanisme de S&amp;E. </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</si>
  <si>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</si>
  <si>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</si>
  <si>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</si>
  <si>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</si>
  <si>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</si>
  <si>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</si>
  <si>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</si>
  <si>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</si>
  <si>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</si>
  <si>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</si>
  <si>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</si>
  <si>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</si>
  <si>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</si>
  <si>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</si>
  <si>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</si>
  <si>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 xml:space="preserve">Des techniques appropriées et un changement de comportement des utilisateurs sont installés pour une utilisation durable, efficace et productive de l'eau </t>
  </si>
  <si>
    <t>Produit 2.1</t>
  </si>
  <si>
    <t xml:space="preserve">Les techniques et les infrastructures permettant l'amélioration de la disponibilité de l’eau pour les populations vulnérables sont développées, mises en place et/ou renforcées    </t>
  </si>
  <si>
    <t>Activite 2.1.1</t>
  </si>
  <si>
    <t>Réaliser une évaluation des ressources en eau au niveau local, identifiant les faiblesses (manque de disponibilité, fuites du réseau, etc.) et les raisons de ces faiblesses</t>
  </si>
  <si>
    <t>L'etude touche en partie des femmes</t>
  </si>
  <si>
    <t>Activite 2.1.2</t>
  </si>
  <si>
    <t xml:space="preserve">Réaliser une évaluation du degré d’accès des femmes / travailleuses agricoles aux ressources naturelles </t>
  </si>
  <si>
    <t>l'Etude vise les femmes</t>
  </si>
  <si>
    <t>Activite 2.1.3</t>
  </si>
  <si>
    <t xml:space="preserve">Recenser les solutions déjà mises en place et identifier des solutions innovantes pour augmenter la disponibilité de l’eau (ex : renforcement de la performance des systèmes d’approvisionnement en eau existants, collecte d’eau de pluie, réutilisation des eaux usées, etc.) ; </t>
  </si>
  <si>
    <t>L'etude consultera les femmes à travers des focus groupe dédiés.</t>
  </si>
  <si>
    <t>Activite 2.1.4</t>
  </si>
  <si>
    <t xml:space="preserve">Mettre en œuvre des projets d'infrastructure au niveau local, tels que la réalisation des systèmes d’approvisionnement en eau potable en milieu rural, le traitement des eaux usées et la récupération des eaux pluviales pour augmenter l'approvisionnement en eau.     </t>
  </si>
  <si>
    <t>une partie des bénéficiaires seront des femmes</t>
  </si>
  <si>
    <t>Activite 2.1.5</t>
  </si>
  <si>
    <t>Soutenir la création et installation des capacités locales  y compris à travers les GDA ou les petites entreprises mis en place par les jeunes  pour assurer la maintenance dans un esprit d’équité et de vecteur de paix sociale</t>
  </si>
  <si>
    <t>une partie des bénéficiaires sera des jeunes femmes</t>
  </si>
  <si>
    <t>Activite 2.1.6</t>
  </si>
  <si>
    <t>Activite 2.1.7</t>
  </si>
  <si>
    <t>Activite 2.1.8</t>
  </si>
  <si>
    <t>Produit 2.2</t>
  </si>
  <si>
    <t xml:space="preserve">Les techniques durables permettant l'amélioration de l'utilisation de l’eau  sont développées, mises en place et/ou renforcées  </t>
  </si>
  <si>
    <t>Activite 2.2.1</t>
  </si>
  <si>
    <t xml:space="preserve">Concevoir et mettre en œuvre des programmes de formation pour les agriculteurs, les industries et les particuliers sur les pratiques d’utilisation de l'eau durable, y compris l'irrigation économe en eau et la réutilisation des eaux usées traitées </t>
  </si>
  <si>
    <t xml:space="preserve"> Des efforts spécifiques déployés pour assurer la participation des femmes aux formations </t>
  </si>
  <si>
    <t>Activite' 2.2.2</t>
  </si>
  <si>
    <t xml:space="preserve">Promouvoir l'adoption et mettre en place des technologies et des méthodes plus efficaces en termes d'utilisation de l’eau dans les différents secteurs, en particulier le secteur agricole </t>
  </si>
  <si>
    <t>Activite 2.2.3</t>
  </si>
  <si>
    <t>Promouvoir la diminution de la surexploitation des ressources en eaux, et de la pollution de l'eau.</t>
  </si>
  <si>
    <t>Activite 2.2.4</t>
  </si>
  <si>
    <t>Activite 2.2.5</t>
  </si>
  <si>
    <t>Activite 2.2.6</t>
  </si>
  <si>
    <t>Activite 2.2.7</t>
  </si>
  <si>
    <t>Activite 2.2.8</t>
  </si>
  <si>
    <t>Produit 2.3</t>
  </si>
  <si>
    <t xml:space="preserve">Le changement de comportement des utilisateurs à travers des formations et sensibilisation pour améliorer l'équité et réduire le gaspillage et faire prendre conscience de la valeur de l’eau et la nécessité de sa préservation est assuré    </t>
  </si>
  <si>
    <t>Activite 2.3.1</t>
  </si>
  <si>
    <t xml:space="preserve">Développer des stratégies locale de communication sur le stress hydrique l’utilisation efficiente de l’eau potable et l’eau usée traitée  </t>
  </si>
  <si>
    <t>Les femmes seront consultées dans le developpement de la strategie locale de communication et seront ciblées par les messages</t>
  </si>
  <si>
    <t>Activite 2.3.2</t>
  </si>
  <si>
    <t xml:space="preserve">Concevoir des programmes de formation et de sensibilisation adaptés aux besoins des différents groupes cibles (agriculteurs, industriels, jeunes, élèves, femmes rurales…), mettant l'accent sur l'importance de la préservation de l'eau et des pratiques responsables ;   </t>
  </si>
  <si>
    <t>Activite 2.3.3</t>
  </si>
  <si>
    <t xml:space="preserve">Organiser des campagnes de sensibilisation communautaire et nationale pour promouvoir la conservation de l'eau et encourager une utilisation plus responsable de la ressource.   </t>
  </si>
  <si>
    <t xml:space="preserve"> Des efforts spécifiques déployés pour assurer la participation des femmes aux campagnes </t>
  </si>
  <si>
    <t>Activite 2.3.4</t>
  </si>
  <si>
    <t>Appuyer la sensibilisation de proximité pour les femmes et les jeunes</t>
  </si>
  <si>
    <t>Activite 2.3.5</t>
  </si>
  <si>
    <t xml:space="preserve">Mettre en place un mécanisme de suivi des feed-back sur l’efficacité de la campagne de sensibilisation selon les critères d’impact général sur la conservation de l’eau, et la promotion de l’équité genre et de la paix sociale   </t>
  </si>
  <si>
    <t>Une partie de l'evaluation portera sur l'équité genre</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</si>
  <si>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</si>
  <si>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</si>
  <si>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</si>
  <si>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</si>
  <si>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</si>
  <si>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</si>
  <si>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</si>
  <si>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</si>
  <si>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</si>
  <si>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</si>
  <si>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</si>
  <si>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</si>
  <si>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</si>
  <si>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</si>
  <si>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</si>
  <si>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</si>
  <si>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</si>
  <si>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</si>
  <si>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</si>
  <si>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</si>
  <si>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</si>
  <si>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</si>
  <si>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</si>
  <si>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</si>
  <si>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</si>
  <si>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</si>
  <si>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</si>
  <si>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</si>
  <si>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</si>
  <si>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</si>
  <si>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</si>
  <si>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</si>
  <si>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</si>
  <si>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</si>
  <si>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</si>
  <si>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</si>
  <si>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</si>
  <si>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</si>
  <si>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</si>
  <si>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</si>
  <si>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</si>
  <si>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</si>
  <si>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</si>
  <si>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</si>
  <si>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</si>
  <si>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</si>
  <si>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</si>
  <si>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</si>
  <si>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</si>
  <si>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</si>
  <si>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</si>
  <si>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</si>
  <si>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</si>
  <si>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</si>
  <si>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</si>
  <si>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</si>
  <si>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</si>
  <si>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</si>
  <si>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</si>
  <si>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</si>
  <si>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</si>
  <si>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</si>
  <si>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</si>
  <si>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</si>
  <si>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</si>
  <si>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</si>
  <si>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</si>
  <si>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</si>
  <si>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</si>
  <si>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</si>
  <si>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</si>
  <si>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</si>
  <si>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</si>
  <si>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</si>
  <si>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</si>
  <si>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</si>
  <si>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</si>
  <si>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</si>
  <si>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</si>
  <si>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</si>
  <si>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</si>
  <si>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</si>
  <si>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</si>
  <si>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</si>
  <si>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</si>
  <si>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</si>
  <si>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</si>
  <si>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</si>
  <si>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</si>
  <si>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Le budget alloué aux activités en lien avec le suivi et l’évaluation du projet correspond à environ 5% du budget total, soit 130 000 USD.</t>
  </si>
  <si>
    <t>Budget pour l'évaluation finale indépendante</t>
  </si>
  <si>
    <t>la FAO en tant que lead du consortium sera chargé de coordonner le suivi et évaluation de façon globale, y compris pour le rapportage ainsi que pour l’évaluation finale indépendante</t>
  </si>
  <si>
    <t>Coûts supplémentaires total</t>
  </si>
  <si>
    <t>Totaux</t>
  </si>
  <si>
    <t>Sous-budget total du projet</t>
  </si>
  <si>
    <t>Coûts indirects (7%):</t>
  </si>
  <si>
    <t>Répartition des tranches basée sur la performance</t>
  </si>
  <si>
    <t>Tranche %</t>
  </si>
  <si>
    <t>Première tranche</t>
  </si>
  <si>
    <t>Deuxième tranche</t>
  </si>
  <si>
    <t>Troisième tranche (le cas échéant)</t>
  </si>
  <si>
    <r>
      <t xml:space="preserve">$ alloué à GEWE </t>
    </r>
    <r>
      <rPr>
        <sz val="11"/>
        <rFont val="Calibri"/>
        <family val="2"/>
        <scheme val="minor"/>
      </rPr>
      <t>(inclut coûts indirects)</t>
    </r>
  </si>
  <si>
    <t>Total des dépenses</t>
  </si>
  <si>
    <t>% alloué à GEWE</t>
  </si>
  <si>
    <t>Taux d'exécution</t>
  </si>
  <si>
    <r>
      <t xml:space="preserve">$ alloué à S&amp;E </t>
    </r>
    <r>
      <rPr>
        <sz val="11"/>
        <rFont val="Calibri"/>
        <family val="2"/>
        <scheme val="minor"/>
      </rPr>
      <t>(inclut coûts indirects)</t>
    </r>
  </si>
  <si>
    <t>% alloué à S&amp;E</t>
  </si>
  <si>
    <t>Note: Le PBF n'accepte pas les projets avec moins de 5% pour le S&amp;E et moins 15% pour le GEWE. Ces chiffres apparaîtront en rouge si ce seuil minimum n'est pas atteint.</t>
  </si>
  <si>
    <t>-</t>
  </si>
  <si>
    <t>Tableau 2 - Répartition des produits par catégories de budget de l’ONU</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</si>
  <si>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</si>
  <si>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</si>
  <si>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</si>
  <si>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</si>
  <si>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</si>
  <si>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</si>
  <si>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</si>
  <si>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</si>
  <si>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</si>
  <si>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</si>
  <si>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</si>
  <si>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</si>
  <si>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</si>
  <si>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</si>
  <si>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</si>
  <si>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</si>
  <si>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</si>
  <si>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</si>
  <si>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</si>
  <si>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</si>
  <si>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</si>
  <si>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</si>
  <si>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</si>
  <si>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</si>
  <si>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</si>
  <si>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</si>
  <si>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</si>
  <si>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</si>
  <si>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</si>
  <si>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</si>
  <si>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</si>
  <si>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</si>
  <si>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</si>
  <si>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</si>
  <si>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</si>
  <si>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TOTAL</t>
  </si>
  <si>
    <t>du 10-2025 au 04-2026</t>
  </si>
  <si>
    <t>Catégorie de budget UN</t>
  </si>
  <si>
    <r>
      <t xml:space="preserve">Organisation recipiendiaire </t>
    </r>
    <r>
      <rPr>
        <b/>
        <sz val="10"/>
        <color rgb="FFFF0000"/>
        <rFont val="Calibri"/>
        <family val="2"/>
      </rPr>
      <t>1 FAO</t>
    </r>
    <r>
      <rPr>
        <b/>
        <sz val="10"/>
        <rFont val="Calibri"/>
        <family val="2"/>
      </rPr>
      <t xml:space="preserve"> (budget en USD)</t>
    </r>
  </si>
  <si>
    <t>Engagement $ (I)</t>
  </si>
  <si>
    <t>Dépenses $ (II)</t>
  </si>
  <si>
    <t>Engagemenet+Dépenses $ (I+II)</t>
  </si>
  <si>
    <t>% de mise en œuvre</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</si>
  <si>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</si>
  <si>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</si>
  <si>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</si>
  <si>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</si>
  <si>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</si>
  <si>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</si>
  <si>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</si>
  <si>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8. ISC (7%)</t>
  </si>
  <si>
    <t>total ($)</t>
  </si>
  <si>
    <r>
      <t xml:space="preserve">Organisation recipiendiaire </t>
    </r>
    <r>
      <rPr>
        <b/>
        <sz val="10"/>
        <color rgb="FFFF0000"/>
        <rFont val="Calibri"/>
        <family val="2"/>
      </rPr>
      <t>2 UNDP</t>
    </r>
    <r>
      <rPr>
        <b/>
        <sz val="10"/>
        <rFont val="Calibri"/>
        <family val="2"/>
      </rPr>
      <t xml:space="preserve"> (budget en USD)</t>
    </r>
  </si>
  <si>
    <r>
      <t xml:space="preserve">Organisation recipiendiaire </t>
    </r>
    <r>
      <rPr>
        <b/>
        <sz val="10"/>
        <color rgb="FFFF0000"/>
        <rFont val="Calibri"/>
        <family val="2"/>
      </rPr>
      <t>3 UNICEF</t>
    </r>
    <r>
      <rPr>
        <b/>
        <sz val="10"/>
        <rFont val="Calibri"/>
        <family val="2"/>
      </rPr>
      <t xml:space="preserve"> (budget en USD)</t>
    </r>
  </si>
  <si>
    <t xml:space="preserve"> (budget en USD)</t>
  </si>
  <si>
    <t>Annex 1 : Guide de MPTFO sur les catégories de frais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</si>
  <si>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</si>
  <si>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</si>
  <si>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</si>
  <si>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</si>
  <si>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</si>
  <si>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</si>
  <si>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</si>
  <si>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</si>
  <si>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</si>
  <si>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</si>
  <si>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</si>
  <si>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</si>
  <si>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</si>
  <si>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</si>
  <si>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</si>
  <si>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</si>
  <si>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</si>
  <si>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For MPTFO Use</t>
  </si>
  <si>
    <t>Totals</t>
  </si>
  <si>
    <t xml:space="preserve">Sub-Total </t>
  </si>
  <si>
    <t>7% Indirect Costs</t>
  </si>
  <si>
    <t>Performance-Based Tranche Breakdown</t>
  </si>
  <si>
    <t>First Tranche:</t>
  </si>
  <si>
    <t>Second Tranche:</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</si>
  <si>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</si>
  <si>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</si>
  <si>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</si>
  <si>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</si>
  <si>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</si>
  <si>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</si>
  <si>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</si>
  <si>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</si>
  <si>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</si>
  <si>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</si>
  <si>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</si>
  <si>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</si>
  <si>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</si>
  <si>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</si>
  <si>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</si>
  <si>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</si>
  <si>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</si>
  <si>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</si>
  <si>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</si>
  <si>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</si>
  <si>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</si>
  <si>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</si>
  <si>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</si>
  <si>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</si>
  <si>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</si>
  <si>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</si>
  <si>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</si>
  <si>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</si>
  <si>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</si>
  <si>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</si>
  <si>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</si>
  <si>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</si>
  <si>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</si>
  <si>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</si>
  <si>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</si>
  <si>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</si>
  <si>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</si>
  <si>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</si>
  <si>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</si>
  <si>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</si>
  <si>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</si>
  <si>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</si>
  <si>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</si>
  <si>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</si>
  <si>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</si>
  <si>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</si>
  <si>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</si>
  <si>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</si>
  <si>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</si>
  <si>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</si>
  <si>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</si>
  <si>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</si>
  <si>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</si>
  <si>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</si>
  <si>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</si>
  <si>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</si>
  <si>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</si>
  <si>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</si>
  <si>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</si>
  <si>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</si>
  <si>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</si>
  <si>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</si>
  <si>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</si>
  <si>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</si>
  <si>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</si>
  <si>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</si>
  <si>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</si>
  <si>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</si>
  <si>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</si>
  <si>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</si>
  <si>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</si>
  <si>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</si>
  <si>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</si>
  <si>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</si>
  <si>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</si>
  <si>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</si>
  <si>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</si>
  <si>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</si>
  <si>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</si>
  <si>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</si>
  <si>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</si>
  <si>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</si>
  <si>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</si>
  <si>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</si>
  <si>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</si>
  <si>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</si>
  <si>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</si>
  <si>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</si>
  <si>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</si>
  <si>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</si>
  <si>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</si>
  <si>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</si>
  <si>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</si>
  <si>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</si>
  <si>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</si>
  <si>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</si>
  <si>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</si>
  <si>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</si>
  <si>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</si>
  <si>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</si>
  <si>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</si>
  <si>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</si>
  <si>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</si>
  <si>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</si>
  <si>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</si>
  <si>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</si>
  <si>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</si>
  <si>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</si>
  <si>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</si>
  <si>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</si>
  <si>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</si>
  <si>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</si>
  <si>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</si>
  <si>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</si>
  <si>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</si>
  <si>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</si>
  <si>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</si>
  <si>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</si>
  <si>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</si>
  <si>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</si>
  <si>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</si>
  <si>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</si>
  <si>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</si>
  <si>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</si>
  <si>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</si>
  <si>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</si>
  <si>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</si>
  <si>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</si>
  <si>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</si>
  <si>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</si>
  <si>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</si>
  <si>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</si>
  <si>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</si>
  <si>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</si>
  <si>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</si>
  <si>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</si>
  <si>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</si>
  <si>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</si>
  <si>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</si>
  <si>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</si>
  <si>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</si>
  <si>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</si>
  <si>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</si>
  <si>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</si>
  <si>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</si>
  <si>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</si>
  <si>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</si>
  <si>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</si>
  <si>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</si>
  <si>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</si>
  <si>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</si>
  <si>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</si>
  <si>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</si>
  <si>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</si>
  <si>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</si>
  <si>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</si>
  <si>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</si>
  <si>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</si>
  <si>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</si>
  <si>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</si>
  <si>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</si>
  <si>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</si>
  <si>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</si>
  <si>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</si>
  <si>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</si>
  <si>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</si>
  <si>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</si>
  <si>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</si>
  <si>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</si>
  <si>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</si>
  <si>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</si>
  <si>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</si>
  <si>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</si>
  <si>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</si>
  <si>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</si>
  <si>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</si>
  <si>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</si>
  <si>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</si>
  <si>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</si>
  <si>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</si>
  <si>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</si>
  <si>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</si>
  <si>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</si>
  <si>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</si>
  <si>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</si>
  <si>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</si>
  <si>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</si>
  <si>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</si>
  <si>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</si>
  <si>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</si>
  <si>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</si>
  <si>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</si>
  <si>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</si>
  <si>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</si>
  <si>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</si>
  <si>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</si>
  <si>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</si>
  <si>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</si>
  <si>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</si>
  <si>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</si>
  <si>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</si>
  <si>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</si>
  <si>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</si>
  <si>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</si>
  <si>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</si>
  <si>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</si>
  <si>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</si>
  <si>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</si>
  <si>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</si>
  <si>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</si>
  <si>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</si>
  <si>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</si>
  <si>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</si>
  <si>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</si>
  <si>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</si>
  <si>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</si>
  <si>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</si>
  <si>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</si>
  <si>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</si>
  <si>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</si>
  <si>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</si>
  <si>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</si>
  <si>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</si>
  <si>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</si>
  <si>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</si>
  <si>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</si>
  <si>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</si>
  <si>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</si>
  <si>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</si>
  <si>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</si>
  <si>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</si>
  <si>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</si>
  <si>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</si>
  <si>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</si>
  <si>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</si>
  <si>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</si>
  <si>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</si>
  <si>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</si>
  <si>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</si>
  <si>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</si>
  <si>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</si>
  <si>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</si>
  <si>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</si>
  <si>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</si>
  <si>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</si>
  <si>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</si>
  <si>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</si>
  <si>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</si>
  <si>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</si>
  <si>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</si>
  <si>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</si>
  <si>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</si>
  <si>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</si>
  <si>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</si>
  <si>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</si>
  <si>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</si>
  <si>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</si>
  <si>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</si>
  <si>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</si>
  <si>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</si>
  <si>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</si>
  <si>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</si>
  <si>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</si>
  <si>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</si>
  <si>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</si>
  <si>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</si>
  <si>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</si>
  <si>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</si>
  <si>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</si>
  <si>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</si>
  <si>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</si>
  <si>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</si>
  <si>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</si>
  <si>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</si>
  <si>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</si>
  <si>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</si>
  <si>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</si>
  <si>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</si>
  <si>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</si>
  <si>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</si>
  <si>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</si>
  <si>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</si>
  <si>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</si>
  <si>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</si>
  <si>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</si>
  <si>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</si>
  <si>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</si>
  <si>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</si>
  <si>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</si>
  <si>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</si>
  <si>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</si>
  <si>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</si>
  <si>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</si>
  <si>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</si>
  <si>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</si>
  <si>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</si>
  <si>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</si>
  <si>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</si>
  <si>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</si>
  <si>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</si>
  <si>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</si>
  <si>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</si>
  <si>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</si>
  <si>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</si>
  <si>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</si>
  <si>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</si>
  <si>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</si>
  <si>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</si>
  <si>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</si>
  <si>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</si>
  <si>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</si>
  <si>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</si>
  <si>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</si>
  <si>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</si>
  <si>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</si>
  <si>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</si>
  <si>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</si>
  <si>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</si>
  <si>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</si>
  <si>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</si>
  <si>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</si>
  <si>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</si>
  <si>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</si>
  <si>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</si>
  <si>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</si>
  <si>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</si>
  <si>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</si>
  <si>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</si>
  <si>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</si>
  <si>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</si>
  <si>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</si>
  <si>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</si>
  <si>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</si>
  <si>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</si>
  <si>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</si>
  <si>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</si>
  <si>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</si>
  <si>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</si>
  <si>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</si>
  <si>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</si>
  <si>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</si>
  <si>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r>
      <t xml:space="preserve">Organisation recipiendiaire 1 </t>
    </r>
    <r>
      <rPr>
        <b/>
        <sz val="12"/>
        <color rgb="FFFF0000"/>
        <rFont val="Calibri"/>
        <family val="2"/>
        <scheme val="minor"/>
      </rPr>
      <t>FAO</t>
    </r>
    <r>
      <rPr>
        <b/>
        <sz val="12"/>
        <rFont val="Calibri"/>
        <family val="2"/>
        <scheme val="minor"/>
      </rPr>
      <t xml:space="preserve"> (budget en USD)</t>
    </r>
  </si>
  <si>
    <r>
      <t xml:space="preserve">Organisation recipiendiaire 2 </t>
    </r>
    <r>
      <rPr>
        <b/>
        <sz val="12"/>
        <color rgb="FFFF0000"/>
        <rFont val="Calibri"/>
        <family val="2"/>
        <scheme val="minor"/>
      </rPr>
      <t>UNDP</t>
    </r>
    <r>
      <rPr>
        <b/>
        <sz val="12"/>
        <rFont val="Calibri"/>
        <family val="2"/>
        <scheme val="minor"/>
      </rPr>
      <t xml:space="preserve"> (budget en USD)</t>
    </r>
  </si>
  <si>
    <r>
      <t xml:space="preserve">Organisation recipiendiaire 3 </t>
    </r>
    <r>
      <rPr>
        <b/>
        <sz val="12"/>
        <color rgb="FFFF0000"/>
        <rFont val="Calibri"/>
        <family val="2"/>
        <scheme val="minor"/>
      </rPr>
      <t>UNICEF</t>
    </r>
    <r>
      <rPr>
        <b/>
        <sz val="12"/>
        <rFont val="Calibri"/>
        <family val="2"/>
        <scheme val="minor"/>
      </rPr>
      <t xml:space="preserve"> (budget en USD)</t>
    </r>
  </si>
  <si>
    <t>Semestre 1</t>
  </si>
  <si>
    <t>Part lié à GEWE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</si>
</sst>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
  </numFmts>
  <fonts count="39"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b/>
      <sz val="12"/>
      <color rgb="FFFF0000"/>
      <name val="Calibri"/>
      <family val="2"/>
      <scheme val="minor"/>
    </font>
    <font>
      <b/>
      <sz val="28"/>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sz val="11"/>
      <name val="Calibri"/>
      <family val="2"/>
    </font>
    <font>
      <b/>
      <sz val="12"/>
      <name val="Calibri"/>
      <family val="2"/>
      <scheme val="minor"/>
    </font>
    <font>
      <sz val="12"/>
      <name val="Calibri"/>
      <family val="2"/>
      <scheme val="minor"/>
    </font>
    <font>
      <b/>
      <u/>
      <sz val="16"/>
      <name val="Calibri"/>
      <family val="2"/>
      <scheme val="minor"/>
    </font>
    <font>
      <sz val="10"/>
      <name val="Calibri"/>
      <family val="2"/>
      <scheme val="minor"/>
    </font>
    <font>
      <b/>
      <sz val="8"/>
      <name val="Times New Roman"/>
      <family val="1"/>
    </font>
    <font>
      <sz val="8"/>
      <name val="Times New Roman"/>
      <family val="1"/>
    </font>
    <font>
      <b/>
      <sz val="24"/>
      <name val="Calibri"/>
      <family val="2"/>
      <scheme val="minor"/>
    </font>
    <font>
      <b/>
      <sz val="36"/>
      <name val="Calibri"/>
      <family val="2"/>
      <scheme val="minor"/>
    </font>
    <font>
      <sz val="36"/>
      <name val="Calibri"/>
      <family val="2"/>
      <scheme val="minor"/>
    </font>
    <font>
      <b/>
      <u/>
      <sz val="14"/>
      <name val="Calibri"/>
      <family val="2"/>
      <scheme val="minor"/>
    </font>
    <font>
      <b/>
      <sz val="20"/>
      <name val="Calibri"/>
      <family val="2"/>
      <scheme val="minor"/>
    </font>
    <font>
      <b/>
      <sz val="11"/>
      <name val="Calibri"/>
      <family val="2"/>
      <scheme val="minor"/>
    </font>
    <font>
      <sz val="11"/>
      <color theme="1"/>
      <name val="Calibri"/>
      <family val="2"/>
    </font>
    <font>
      <b/>
      <u/>
      <sz val="11"/>
      <color theme="1"/>
      <name val="Calibri"/>
      <family val="2"/>
    </font>
    <font>
      <b/>
      <sz val="10"/>
      <name val="Calibri"/>
      <family val="2"/>
    </font>
    <font>
      <b/>
      <u/>
      <sz val="11"/>
      <color theme="0"/>
      <name val="Calibri"/>
      <family val="2"/>
    </font>
    <font>
      <b/>
      <sz val="10"/>
      <color rgb="FFFF0000"/>
      <name val="Calibri"/>
      <family val="2"/>
    </font>
    <font>
      <b/>
      <sz val="16"/>
      <color theme="1"/>
      <name val="Calibri"/>
      <family val="2"/>
      <scheme val="minor"/>
    </font>
    <font>
      <sz val="18"/>
      <color rgb="FFFF0000"/>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4" tint="0.59999389629810485"/>
        <bgColor theme="4" tint="0.59999389629810485"/>
      </patternFill>
    </fill>
    <fill>
      <patternFill patternType="solid">
        <fgColor theme="7"/>
        <bgColor indexed="64"/>
      </patternFill>
    </fill>
    <fill>
      <patternFill patternType="solid">
        <fgColor theme="4" tint="0.59999389629810485"/>
        <bgColor indexed="64"/>
      </patternFill>
    </fill>
    <fill>
      <patternFill patternType="solid">
        <fgColor rgb="FFFF99CC"/>
        <bgColor indexed="64"/>
      </patternFill>
    </fill>
  </fills>
  <borders count="6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auto="1"/>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top/>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338">
    <xf numFmtId="0" fontId="0" fillId="0" borderId="0" xfId="0"/>
    <xf numFmtId="0" fontId="6" fillId="0" borderId="0" xfId="0" applyFont="1" applyAlignment="1">
      <alignment vertical="center" wrapText="1"/>
    </xf>
    <xf numFmtId="0" fontId="2" fillId="2" borderId="12" xfId="0" applyFont="1" applyFill="1" applyBorder="1" applyAlignment="1">
      <alignment vertical="center" wrapText="1"/>
    </xf>
    <xf numFmtId="0" fontId="7" fillId="2" borderId="8" xfId="0" applyFont="1" applyFill="1" applyBorder="1" applyAlignment="1">
      <alignment vertical="center" wrapText="1"/>
    </xf>
    <xf numFmtId="44" fontId="7" fillId="3" borderId="0" xfId="1" applyFont="1" applyFill="1" applyBorder="1" applyAlignment="1" applyProtection="1">
      <alignment vertical="center" wrapText="1"/>
    </xf>
    <xf numFmtId="4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2" borderId="8" xfId="0" applyFont="1" applyFill="1" applyBorder="1" applyAlignment="1" applyProtection="1">
      <alignment vertical="center" wrapText="1"/>
      <protection locked="0"/>
    </xf>
    <xf numFmtId="44" fontId="2" fillId="3" borderId="0" xfId="0" applyNumberFormat="1" applyFont="1" applyFill="1" applyAlignment="1">
      <alignment vertical="center" wrapText="1"/>
    </xf>
    <xf numFmtId="0" fontId="10" fillId="0" borderId="0" xfId="0" applyFont="1" applyAlignment="1">
      <alignment wrapText="1"/>
    </xf>
    <xf numFmtId="0" fontId="11" fillId="0" borderId="0" xfId="0" applyFont="1" applyAlignment="1">
      <alignment wrapText="1"/>
    </xf>
    <xf numFmtId="0" fontId="2" fillId="3" borderId="0" xfId="0" applyFont="1" applyFill="1" applyAlignment="1">
      <alignment horizontal="left"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44" fontId="2" fillId="4" borderId="3" xfId="1" applyFont="1" applyFill="1" applyBorder="1" applyAlignment="1" applyProtection="1">
      <alignment wrapText="1"/>
    </xf>
    <xf numFmtId="44" fontId="2" fillId="0" borderId="0" xfId="0" applyNumberFormat="1" applyFont="1" applyAlignment="1">
      <alignment wrapText="1"/>
    </xf>
    <xf numFmtId="44" fontId="6" fillId="0" borderId="0" xfId="1" applyFont="1" applyFill="1" applyBorder="1" applyAlignment="1">
      <alignment horizontal="right" vertical="center" wrapText="1"/>
    </xf>
    <xf numFmtId="0" fontId="2" fillId="2" borderId="38" xfId="0" applyFont="1" applyFill="1" applyBorder="1" applyAlignment="1">
      <alignment horizontal="center" wrapText="1"/>
    </xf>
    <xf numFmtId="44" fontId="2" fillId="2" borderId="3" xfId="0" applyNumberFormat="1" applyFont="1" applyFill="1" applyBorder="1" applyAlignment="1">
      <alignment wrapText="1"/>
    </xf>
    <xf numFmtId="0" fontId="6" fillId="2" borderId="38" xfId="0" applyFont="1" applyFill="1" applyBorder="1" applyAlignment="1">
      <alignment vertical="center" wrapText="1"/>
    </xf>
    <xf numFmtId="44" fontId="2" fillId="2" borderId="38" xfId="0" applyNumberFormat="1" applyFont="1" applyFill="1" applyBorder="1" applyAlignment="1">
      <alignment wrapText="1"/>
    </xf>
    <xf numFmtId="0" fontId="2" fillId="2" borderId="13" xfId="0" applyFont="1" applyFill="1" applyBorder="1" applyAlignment="1">
      <alignment horizontal="left" wrapText="1"/>
    </xf>
    <xf numFmtId="44" fontId="2" fillId="2" borderId="13" xfId="0" applyNumberFormat="1" applyFont="1" applyFill="1" applyBorder="1" applyAlignment="1">
      <alignment horizontal="center" wrapText="1"/>
    </xf>
    <xf numFmtId="44" fontId="2" fillId="2" borderId="13" xfId="0" applyNumberFormat="1" applyFont="1" applyFill="1" applyBorder="1" applyAlignment="1">
      <alignment wrapText="1"/>
    </xf>
    <xf numFmtId="44" fontId="2" fillId="4" borderId="3" xfId="1" applyFont="1" applyFill="1" applyBorder="1" applyAlignment="1">
      <alignment wrapText="1"/>
    </xf>
    <xf numFmtId="44" fontId="2" fillId="3" borderId="4" xfId="1" applyFont="1" applyFill="1" applyBorder="1" applyAlignment="1" applyProtection="1">
      <alignment wrapText="1"/>
    </xf>
    <xf numFmtId="44" fontId="2" fillId="3" borderId="1" xfId="1" applyFont="1" applyFill="1" applyBorder="1" applyAlignment="1">
      <alignment wrapText="1"/>
    </xf>
    <xf numFmtId="44" fontId="2" fillId="3" borderId="2" xfId="0" applyNumberFormat="1" applyFont="1" applyFill="1" applyBorder="1" applyAlignment="1">
      <alignment wrapText="1"/>
    </xf>
    <xf numFmtId="44" fontId="2" fillId="3" borderId="1" xfId="1" applyFont="1" applyFill="1" applyBorder="1" applyAlignment="1" applyProtection="1">
      <alignment wrapText="1"/>
    </xf>
    <xf numFmtId="44" fontId="2" fillId="2" borderId="37" xfId="0" applyNumberFormat="1" applyFont="1" applyFill="1" applyBorder="1" applyAlignment="1">
      <alignment wrapText="1"/>
    </xf>
    <xf numFmtId="44" fontId="2" fillId="2" borderId="9" xfId="0" applyNumberFormat="1" applyFont="1" applyFill="1" applyBorder="1" applyAlignment="1">
      <alignment wrapText="1"/>
    </xf>
    <xf numFmtId="0" fontId="2" fillId="2" borderId="11" xfId="0" applyFont="1" applyFill="1" applyBorder="1" applyAlignment="1">
      <alignment horizontal="center" wrapText="1"/>
    </xf>
    <xf numFmtId="44" fontId="2" fillId="2" borderId="33" xfId="0" applyNumberFormat="1" applyFont="1" applyFill="1" applyBorder="1" applyAlignment="1">
      <alignment wrapText="1"/>
    </xf>
    <xf numFmtId="0" fontId="5" fillId="0" borderId="0" xfId="0" applyFont="1"/>
    <xf numFmtId="0" fontId="12" fillId="0" borderId="0" xfId="0" applyFont="1"/>
    <xf numFmtId="49" fontId="0" fillId="0" borderId="0" xfId="0" applyNumberFormat="1"/>
    <xf numFmtId="0" fontId="12" fillId="0" borderId="0" xfId="0" applyFont="1" applyAlignment="1">
      <alignment vertical="center"/>
    </xf>
    <xf numFmtId="49" fontId="13" fillId="0" borderId="0" xfId="0" applyNumberFormat="1" applyFont="1" applyAlignment="1">
      <alignment horizontal="left"/>
    </xf>
    <xf numFmtId="49" fontId="13"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4" fontId="2" fillId="2" borderId="4" xfId="0" applyNumberFormat="1" applyFont="1" applyFill="1" applyBorder="1" applyAlignment="1">
      <alignment wrapText="1"/>
    </xf>
    <xf numFmtId="44" fontId="2" fillId="3" borderId="1" xfId="0" applyNumberFormat="1" applyFont="1" applyFill="1" applyBorder="1" applyAlignment="1">
      <alignment wrapText="1"/>
    </xf>
    <xf numFmtId="0" fontId="2" fillId="2" borderId="31" xfId="0" applyFont="1" applyFill="1" applyBorder="1" applyAlignment="1">
      <alignment wrapText="1"/>
    </xf>
    <xf numFmtId="44" fontId="2" fillId="2" borderId="32" xfId="0" applyNumberFormat="1" applyFont="1" applyFill="1" applyBorder="1" applyAlignment="1">
      <alignment wrapText="1"/>
    </xf>
    <xf numFmtId="9" fontId="0" fillId="0" borderId="0" xfId="2" applyFont="1"/>
    <xf numFmtId="44" fontId="2" fillId="4" borderId="5" xfId="1" applyFont="1" applyFill="1" applyBorder="1" applyAlignment="1" applyProtection="1">
      <alignment wrapText="1"/>
    </xf>
    <xf numFmtId="44" fontId="2" fillId="4" borderId="5" xfId="1" applyFont="1" applyFill="1" applyBorder="1" applyAlignment="1">
      <alignment wrapText="1"/>
    </xf>
    <xf numFmtId="44" fontId="2" fillId="2" borderId="5" xfId="0" applyNumberFormat="1" applyFont="1" applyFill="1" applyBorder="1" applyAlignment="1">
      <alignment wrapText="1"/>
    </xf>
    <xf numFmtId="0" fontId="7" fillId="2" borderId="50" xfId="0" applyFont="1" applyFill="1" applyBorder="1" applyAlignment="1">
      <alignment vertical="center" wrapText="1"/>
    </xf>
    <xf numFmtId="0" fontId="7" fillId="2" borderId="50" xfId="0" applyFont="1" applyFill="1" applyBorder="1" applyAlignment="1" applyProtection="1">
      <alignment vertical="center" wrapText="1"/>
      <protection locked="0"/>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44" fontId="2" fillId="2" borderId="3" xfId="1" applyFont="1" applyFill="1" applyBorder="1" applyAlignment="1">
      <alignment wrapText="1"/>
    </xf>
    <xf numFmtId="44" fontId="2" fillId="2" borderId="12" xfId="1" applyFont="1" applyFill="1" applyBorder="1" applyAlignment="1" applyProtection="1">
      <alignment wrapText="1"/>
    </xf>
    <xf numFmtId="44" fontId="2" fillId="2" borderId="13" xfId="1" applyFont="1" applyFill="1" applyBorder="1" applyAlignment="1">
      <alignment wrapText="1"/>
    </xf>
    <xf numFmtId="0" fontId="7" fillId="2" borderId="34" xfId="0" applyFont="1" applyFill="1" applyBorder="1" applyAlignment="1">
      <alignment vertical="center" wrapText="1"/>
    </xf>
    <xf numFmtId="44" fontId="2" fillId="2" borderId="30" xfId="0" applyNumberFormat="1" applyFont="1" applyFill="1" applyBorder="1" applyAlignment="1">
      <alignment wrapText="1"/>
    </xf>
    <xf numFmtId="44" fontId="2" fillId="2" borderId="9" xfId="1" applyFont="1" applyFill="1" applyBorder="1" applyAlignment="1">
      <alignment wrapText="1"/>
    </xf>
    <xf numFmtId="44" fontId="2" fillId="2" borderId="14" xfId="1" applyFont="1" applyFill="1" applyBorder="1" applyAlignment="1">
      <alignment wrapText="1"/>
    </xf>
    <xf numFmtId="0" fontId="1" fillId="2" borderId="8" xfId="0" applyFont="1" applyFill="1" applyBorder="1" applyAlignment="1">
      <alignment vertical="center" wrapText="1"/>
    </xf>
    <xf numFmtId="44" fontId="2" fillId="2" borderId="9" xfId="2" applyNumberFormat="1" applyFont="1" applyFill="1" applyBorder="1" applyAlignment="1">
      <alignment vertical="center" wrapText="1"/>
    </xf>
    <xf numFmtId="0" fontId="2" fillId="2" borderId="35" xfId="0" applyFont="1" applyFill="1" applyBorder="1" applyAlignment="1">
      <alignment horizontal="center" vertical="center" wrapText="1"/>
    </xf>
    <xf numFmtId="9" fontId="2" fillId="2" borderId="35" xfId="2" applyFont="1" applyFill="1" applyBorder="1" applyAlignment="1">
      <alignment vertical="center" wrapText="1"/>
    </xf>
    <xf numFmtId="9" fontId="2" fillId="2" borderId="47" xfId="2" applyFont="1" applyFill="1" applyBorder="1" applyAlignment="1">
      <alignment vertical="center" wrapText="1"/>
    </xf>
    <xf numFmtId="44" fontId="3" fillId="2" borderId="13" xfId="0" applyNumberFormat="1" applyFont="1" applyFill="1" applyBorder="1"/>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9" fillId="7" borderId="6" xfId="0" applyFont="1" applyFill="1" applyBorder="1" applyAlignment="1">
      <alignment vertical="top" wrapText="1"/>
    </xf>
    <xf numFmtId="44" fontId="2" fillId="2" borderId="3" xfId="1" applyFont="1" applyFill="1" applyBorder="1" applyAlignment="1" applyProtection="1">
      <alignment horizontal="center" vertical="center" wrapText="1"/>
      <protection locked="0"/>
    </xf>
    <xf numFmtId="0" fontId="7" fillId="2" borderId="51" xfId="0" applyFont="1" applyFill="1" applyBorder="1" applyAlignment="1">
      <alignment vertical="center" wrapText="1"/>
    </xf>
    <xf numFmtId="0" fontId="2" fillId="0" borderId="0" xfId="0" applyFont="1" applyAlignment="1">
      <alignment horizontal="center" vertical="center" wrapText="1"/>
    </xf>
    <xf numFmtId="44" fontId="1" fillId="3" borderId="3" xfId="1" applyFont="1" applyFill="1" applyBorder="1" applyAlignment="1" applyProtection="1">
      <alignment horizontal="center" vertical="center" wrapText="1"/>
      <protection locked="0"/>
    </xf>
    <xf numFmtId="44" fontId="1" fillId="3" borderId="0" xfId="1" applyFont="1" applyFill="1" applyBorder="1" applyAlignment="1" applyProtection="1">
      <alignment vertical="center" wrapText="1"/>
      <protection locked="0"/>
    </xf>
    <xf numFmtId="0" fontId="1" fillId="0" borderId="0" xfId="0" applyFont="1" applyAlignment="1">
      <alignment wrapText="1"/>
    </xf>
    <xf numFmtId="44" fontId="1" fillId="0" borderId="38" xfId="0" applyNumberFormat="1" applyFont="1" applyBorder="1" applyAlignment="1" applyProtection="1">
      <alignment wrapText="1"/>
      <protection locked="0"/>
    </xf>
    <xf numFmtId="44" fontId="1" fillId="3" borderId="38" xfId="1" applyFont="1" applyFill="1" applyBorder="1" applyAlignment="1" applyProtection="1">
      <alignment horizontal="center" vertical="center" wrapText="1"/>
      <protection locked="0"/>
    </xf>
    <xf numFmtId="44" fontId="1" fillId="0" borderId="3" xfId="0" applyNumberFormat="1" applyFont="1" applyBorder="1" applyAlignment="1" applyProtection="1">
      <alignment wrapText="1"/>
      <protection locked="0"/>
    </xf>
    <xf numFmtId="0" fontId="1" fillId="3" borderId="0" xfId="0" applyFont="1" applyFill="1" applyAlignment="1">
      <alignment wrapText="1"/>
    </xf>
    <xf numFmtId="0" fontId="1" fillId="0" borderId="4" xfId="0" applyFont="1" applyBorder="1" applyAlignment="1">
      <alignment wrapText="1"/>
    </xf>
    <xf numFmtId="0" fontId="1" fillId="3" borderId="1" xfId="0" applyFont="1" applyFill="1" applyBorder="1" applyAlignment="1">
      <alignment wrapText="1"/>
    </xf>
    <xf numFmtId="0" fontId="1" fillId="0" borderId="2" xfId="0" applyFont="1" applyBorder="1" applyAlignment="1">
      <alignment wrapText="1"/>
    </xf>
    <xf numFmtId="44" fontId="1" fillId="2" borderId="3" xfId="0" applyNumberFormat="1" applyFont="1" applyFill="1" applyBorder="1" applyAlignment="1">
      <alignment wrapText="1"/>
    </xf>
    <xf numFmtId="44" fontId="1" fillId="2" borderId="38" xfId="0" applyNumberFormat="1" applyFont="1" applyFill="1" applyBorder="1" applyAlignment="1">
      <alignment wrapText="1"/>
    </xf>
    <xf numFmtId="44" fontId="1" fillId="3" borderId="0" xfId="1" applyFont="1" applyFill="1" applyBorder="1" applyAlignment="1" applyProtection="1">
      <alignment vertical="center" wrapText="1"/>
    </xf>
    <xf numFmtId="44" fontId="1" fillId="2" borderId="3" xfId="1" applyFont="1" applyFill="1" applyBorder="1" applyAlignment="1">
      <alignment wrapText="1"/>
    </xf>
    <xf numFmtId="44" fontId="1" fillId="2" borderId="9" xfId="0" applyNumberFormat="1" applyFont="1" applyFill="1" applyBorder="1" applyAlignment="1">
      <alignment wrapText="1"/>
    </xf>
    <xf numFmtId="44" fontId="1" fillId="2" borderId="13" xfId="0" applyNumberFormat="1" applyFont="1" applyFill="1" applyBorder="1" applyAlignment="1">
      <alignment wrapText="1"/>
    </xf>
    <xf numFmtId="44" fontId="1" fillId="2" borderId="14" xfId="0" applyNumberFormat="1" applyFont="1" applyFill="1" applyBorder="1" applyAlignment="1">
      <alignment wrapText="1"/>
    </xf>
    <xf numFmtId="44" fontId="1" fillId="3" borderId="0" xfId="0" applyNumberFormat="1" applyFont="1" applyFill="1" applyAlignment="1">
      <alignment vertical="center" wrapText="1"/>
    </xf>
    <xf numFmtId="0" fontId="1" fillId="0" borderId="0" xfId="0" applyFont="1"/>
    <xf numFmtId="44" fontId="1" fillId="2" borderId="5" xfId="0" applyNumberFormat="1" applyFont="1" applyFill="1" applyBorder="1" applyAlignment="1">
      <alignment wrapText="1"/>
    </xf>
    <xf numFmtId="44" fontId="1" fillId="2" borderId="27" xfId="1" applyFont="1" applyFill="1" applyBorder="1" applyAlignment="1" applyProtection="1">
      <alignment wrapText="1"/>
    </xf>
    <xf numFmtId="44" fontId="1" fillId="2" borderId="29" xfId="1" applyFont="1" applyFill="1" applyBorder="1" applyAlignment="1">
      <alignment wrapText="1"/>
    </xf>
    <xf numFmtId="44" fontId="1" fillId="2" borderId="16" xfId="0" applyNumberFormat="1" applyFont="1" applyFill="1" applyBorder="1" applyAlignment="1">
      <alignment wrapText="1"/>
    </xf>
    <xf numFmtId="44" fontId="1" fillId="2" borderId="8" xfId="1" applyFont="1" applyFill="1" applyBorder="1" applyAlignment="1" applyProtection="1">
      <alignment wrapText="1"/>
    </xf>
    <xf numFmtId="44" fontId="2" fillId="2" borderId="1" xfId="1" applyFont="1" applyFill="1" applyBorder="1" applyAlignment="1" applyProtection="1">
      <alignment horizontal="center" vertical="center" wrapText="1"/>
      <protection locked="0"/>
    </xf>
    <xf numFmtId="0" fontId="2" fillId="2" borderId="52" xfId="0" applyFont="1" applyFill="1" applyBorder="1" applyAlignment="1">
      <alignment horizontal="center" vertical="center" wrapText="1"/>
    </xf>
    <xf numFmtId="0" fontId="19" fillId="0" borderId="53" xfId="0" applyFont="1" applyBorder="1" applyAlignment="1" applyProtection="1">
      <alignment wrapText="1"/>
      <protection locked="0"/>
    </xf>
    <xf numFmtId="44" fontId="1" fillId="3" borderId="0" xfId="0" applyNumberFormat="1" applyFont="1" applyFill="1" applyAlignment="1">
      <alignment wrapText="1"/>
    </xf>
    <xf numFmtId="164" fontId="2" fillId="2" borderId="3" xfId="1" applyNumberFormat="1" applyFont="1" applyFill="1" applyBorder="1" applyAlignment="1">
      <alignment vertical="center" wrapText="1"/>
    </xf>
    <xf numFmtId="164" fontId="2" fillId="2" borderId="9" xfId="2" applyNumberFormat="1" applyFont="1" applyFill="1" applyBorder="1" applyAlignment="1">
      <alignment vertical="center" wrapText="1"/>
    </xf>
    <xf numFmtId="0" fontId="20" fillId="2" borderId="3" xfId="0" applyFont="1" applyFill="1" applyBorder="1" applyAlignment="1">
      <alignment horizontal="center" vertical="center" wrapText="1"/>
    </xf>
    <xf numFmtId="0" fontId="20" fillId="0" borderId="3" xfId="0" applyFont="1" applyBorder="1" applyAlignment="1" applyProtection="1">
      <alignment horizontal="center" vertical="center" wrapText="1"/>
      <protection locked="0"/>
    </xf>
    <xf numFmtId="0" fontId="20" fillId="9" borderId="3" xfId="0" applyFont="1" applyFill="1" applyBorder="1" applyAlignment="1">
      <alignment horizontal="center" vertical="center" wrapText="1"/>
    </xf>
    <xf numFmtId="0" fontId="20" fillId="6" borderId="3" xfId="0" applyFont="1" applyFill="1" applyBorder="1" applyAlignment="1">
      <alignment vertical="center" wrapText="1"/>
    </xf>
    <xf numFmtId="0" fontId="21" fillId="6" borderId="3" xfId="0" applyFont="1" applyFill="1" applyBorder="1" applyAlignment="1">
      <alignment vertical="center" wrapText="1"/>
    </xf>
    <xf numFmtId="44" fontId="21" fillId="0" borderId="3" xfId="1" applyFont="1" applyBorder="1" applyAlignment="1" applyProtection="1">
      <alignment horizontal="center" vertical="center" wrapText="1"/>
      <protection locked="0"/>
    </xf>
    <xf numFmtId="44" fontId="21" fillId="2" borderId="3" xfId="1" applyFont="1" applyFill="1" applyBorder="1" applyAlignment="1" applyProtection="1">
      <alignment horizontal="center" vertical="center" wrapText="1"/>
    </xf>
    <xf numFmtId="9" fontId="21" fillId="0" borderId="3" xfId="2" applyFont="1" applyFill="1" applyBorder="1" applyAlignment="1" applyProtection="1">
      <alignment horizontal="center" vertical="center" wrapText="1"/>
      <protection locked="0"/>
    </xf>
    <xf numFmtId="44" fontId="21" fillId="0" borderId="3" xfId="1" applyFont="1" applyFill="1" applyBorder="1" applyAlignment="1" applyProtection="1">
      <alignment horizontal="center" vertical="center" wrapText="1"/>
      <protection locked="0"/>
    </xf>
    <xf numFmtId="49" fontId="21" fillId="0" borderId="3" xfId="1" applyNumberFormat="1" applyFont="1" applyBorder="1" applyAlignment="1" applyProtection="1">
      <alignment horizontal="left" wrapText="1"/>
      <protection locked="0"/>
    </xf>
    <xf numFmtId="44" fontId="21" fillId="0" borderId="3" xfId="1" quotePrefix="1" applyFont="1" applyBorder="1" applyAlignment="1" applyProtection="1">
      <alignment horizontal="center" vertical="center" wrapText="1"/>
      <protection locked="0"/>
    </xf>
    <xf numFmtId="9" fontId="21" fillId="0" borderId="3" xfId="2" applyFont="1" applyBorder="1" applyAlignment="1" applyProtection="1">
      <alignment horizontal="center" vertical="center" wrapText="1"/>
      <protection locked="0"/>
    </xf>
    <xf numFmtId="0" fontId="21" fillId="0" borderId="3" xfId="0" applyFont="1" applyBorder="1" applyAlignment="1" applyProtection="1">
      <alignment horizontal="left" vertical="top" wrapText="1"/>
      <protection locked="0"/>
    </xf>
    <xf numFmtId="0" fontId="21" fillId="3" borderId="3" xfId="0" applyFont="1" applyFill="1" applyBorder="1" applyAlignment="1" applyProtection="1">
      <alignment horizontal="left" vertical="top" wrapText="1"/>
      <protection locked="0"/>
    </xf>
    <xf numFmtId="44" fontId="21" fillId="3" borderId="3" xfId="1" applyFont="1" applyFill="1" applyBorder="1" applyAlignment="1" applyProtection="1">
      <alignment horizontal="center" vertical="center" wrapText="1"/>
      <protection locked="0"/>
    </xf>
    <xf numFmtId="9" fontId="21" fillId="3" borderId="3" xfId="2" applyFont="1" applyFill="1" applyBorder="1" applyAlignment="1" applyProtection="1">
      <alignment horizontal="center" vertical="center" wrapText="1"/>
      <protection locked="0"/>
    </xf>
    <xf numFmtId="49" fontId="21" fillId="3" borderId="3" xfId="1" applyNumberFormat="1" applyFont="1" applyFill="1" applyBorder="1" applyAlignment="1" applyProtection="1">
      <alignment horizontal="left" wrapText="1"/>
      <protection locked="0"/>
    </xf>
    <xf numFmtId="0" fontId="13" fillId="0" borderId="0" xfId="0" applyFont="1" applyAlignment="1">
      <alignment wrapText="1"/>
    </xf>
    <xf numFmtId="0" fontId="20" fillId="2" borderId="3" xfId="0" applyFont="1" applyFill="1" applyBorder="1" applyAlignment="1">
      <alignment vertical="center" wrapText="1"/>
    </xf>
    <xf numFmtId="44" fontId="20" fillId="2" borderId="3" xfId="1" applyFont="1" applyFill="1" applyBorder="1" applyAlignment="1" applyProtection="1">
      <alignment horizontal="center" vertical="center" wrapText="1"/>
    </xf>
    <xf numFmtId="44" fontId="20" fillId="0" borderId="3" xfId="1" applyFont="1" applyFill="1" applyBorder="1" applyAlignment="1" applyProtection="1">
      <alignment horizontal="center" vertical="center" wrapText="1"/>
    </xf>
    <xf numFmtId="44" fontId="20" fillId="2" borderId="5" xfId="1" applyFont="1" applyFill="1" applyBorder="1" applyAlignment="1" applyProtection="1">
      <alignment horizontal="center" vertical="center" wrapText="1"/>
    </xf>
    <xf numFmtId="0" fontId="27" fillId="0" borderId="0" xfId="0" applyFont="1" applyAlignment="1">
      <alignment wrapText="1"/>
    </xf>
    <xf numFmtId="0" fontId="28" fillId="0" borderId="0" xfId="0" applyFont="1" applyAlignment="1">
      <alignment wrapText="1"/>
    </xf>
    <xf numFmtId="44" fontId="28" fillId="0" borderId="0" xfId="1" applyFont="1" applyBorder="1" applyAlignment="1">
      <alignment wrapText="1"/>
    </xf>
    <xf numFmtId="44" fontId="28" fillId="0" borderId="0" xfId="1" applyFont="1" applyFill="1" applyBorder="1" applyAlignment="1">
      <alignment wrapText="1"/>
    </xf>
    <xf numFmtId="44" fontId="30" fillId="3" borderId="0" xfId="1" applyFont="1" applyFill="1" applyBorder="1" applyAlignment="1">
      <alignment horizontal="left" wrapText="1"/>
    </xf>
    <xf numFmtId="44" fontId="30" fillId="0" borderId="0" xfId="1" applyFont="1" applyFill="1" applyBorder="1" applyAlignment="1">
      <alignment horizontal="left" wrapText="1"/>
    </xf>
    <xf numFmtId="0" fontId="13" fillId="0" borderId="0" xfId="0" applyFont="1" applyAlignment="1">
      <alignment horizontal="center" wrapText="1"/>
    </xf>
    <xf numFmtId="44" fontId="13" fillId="0" borderId="0" xfId="1" applyFont="1" applyFill="1" applyBorder="1" applyAlignment="1">
      <alignment wrapText="1"/>
    </xf>
    <xf numFmtId="0" fontId="13" fillId="3" borderId="0" xfId="0" applyFont="1" applyFill="1" applyAlignment="1">
      <alignment wrapText="1"/>
    </xf>
    <xf numFmtId="0" fontId="20" fillId="0" borderId="0" xfId="0" applyFont="1" applyAlignment="1">
      <alignment horizontal="center" vertical="center" wrapText="1"/>
    </xf>
    <xf numFmtId="44" fontId="21" fillId="0" borderId="0" xfId="1" applyFont="1" applyFill="1" applyBorder="1" applyAlignment="1" applyProtection="1">
      <alignment vertical="center" wrapText="1"/>
    </xf>
    <xf numFmtId="44" fontId="20" fillId="0" borderId="0" xfId="1" applyFont="1" applyFill="1" applyBorder="1" applyAlignment="1" applyProtection="1">
      <alignment vertical="center" wrapText="1"/>
    </xf>
    <xf numFmtId="44" fontId="21" fillId="0" borderId="0" xfId="1" applyFont="1" applyFill="1" applyBorder="1" applyAlignment="1" applyProtection="1">
      <alignment horizontal="center" vertical="center" wrapText="1"/>
    </xf>
    <xf numFmtId="44" fontId="20" fillId="0" borderId="0" xfId="1" applyFont="1" applyFill="1" applyBorder="1" applyAlignment="1" applyProtection="1">
      <alignment horizontal="center" vertical="center" wrapText="1"/>
    </xf>
    <xf numFmtId="0" fontId="21" fillId="3" borderId="0" xfId="0" applyFont="1" applyFill="1" applyAlignment="1" applyProtection="1">
      <alignment vertical="center" wrapText="1"/>
      <protection locked="0"/>
    </xf>
    <xf numFmtId="0" fontId="21" fillId="3" borderId="0" xfId="0" applyFont="1" applyFill="1" applyAlignment="1" applyProtection="1">
      <alignment horizontal="left" vertical="top" wrapText="1"/>
      <protection locked="0"/>
    </xf>
    <xf numFmtId="44" fontId="21" fillId="3" borderId="0" xfId="1" applyFont="1" applyFill="1" applyBorder="1" applyAlignment="1" applyProtection="1">
      <alignment horizontal="center" vertical="center" wrapText="1"/>
      <protection locked="0"/>
    </xf>
    <xf numFmtId="44" fontId="21" fillId="0" borderId="0" xfId="1" applyFont="1" applyFill="1" applyBorder="1" applyAlignment="1" applyProtection="1">
      <alignment horizontal="center" vertical="center" wrapText="1"/>
      <protection locked="0"/>
    </xf>
    <xf numFmtId="0" fontId="13" fillId="0" borderId="0" xfId="0" applyFont="1" applyAlignment="1" applyProtection="1">
      <alignment wrapText="1"/>
      <protection locked="0"/>
    </xf>
    <xf numFmtId="0" fontId="20" fillId="3" borderId="0" xfId="0" applyFont="1" applyFill="1" applyAlignment="1">
      <alignment vertical="center" wrapText="1"/>
    </xf>
    <xf numFmtId="44" fontId="21" fillId="3" borderId="0" xfId="1" applyFont="1" applyFill="1" applyBorder="1" applyAlignment="1" applyProtection="1">
      <alignment vertical="center" wrapText="1"/>
      <protection locked="0"/>
    </xf>
    <xf numFmtId="44" fontId="21" fillId="0" borderId="0" xfId="1" applyFont="1" applyFill="1" applyBorder="1" applyAlignment="1" applyProtection="1">
      <alignment vertical="center" wrapText="1"/>
      <protection locked="0"/>
    </xf>
    <xf numFmtId="0" fontId="20" fillId="0" borderId="0" xfId="0" applyFont="1" applyAlignment="1" applyProtection="1">
      <alignment vertical="center" wrapText="1"/>
      <protection locked="0"/>
    </xf>
    <xf numFmtId="0" fontId="20" fillId="8" borderId="3" xfId="0" applyFont="1" applyFill="1" applyBorder="1" applyAlignment="1">
      <alignment vertical="center" wrapText="1"/>
    </xf>
    <xf numFmtId="0" fontId="21" fillId="3" borderId="1" xfId="0" applyFont="1" applyFill="1" applyBorder="1" applyAlignment="1" applyProtection="1">
      <alignment vertical="center" wrapText="1"/>
      <protection locked="0"/>
    </xf>
    <xf numFmtId="0" fontId="21" fillId="3" borderId="2" xfId="0" applyFont="1" applyFill="1" applyBorder="1" applyAlignment="1" applyProtection="1">
      <alignment horizontal="left" vertical="center" wrapText="1"/>
      <protection locked="0"/>
    </xf>
    <xf numFmtId="44" fontId="21" fillId="0" borderId="3" xfId="1" applyFont="1" applyBorder="1" applyAlignment="1" applyProtection="1">
      <alignment vertical="center" wrapText="1"/>
      <protection locked="0"/>
    </xf>
    <xf numFmtId="44" fontId="21" fillId="2" borderId="3" xfId="1" applyFont="1" applyFill="1" applyBorder="1" applyAlignment="1" applyProtection="1">
      <alignment vertical="center" wrapText="1"/>
    </xf>
    <xf numFmtId="9" fontId="21" fillId="0" borderId="3" xfId="2" applyFont="1" applyBorder="1" applyAlignment="1" applyProtection="1">
      <alignment vertical="center" wrapText="1"/>
      <protection locked="0"/>
    </xf>
    <xf numFmtId="44" fontId="21" fillId="0" borderId="3" xfId="1" applyFont="1" applyFill="1" applyBorder="1" applyAlignment="1" applyProtection="1">
      <alignment vertical="center" wrapText="1"/>
      <protection locked="0"/>
    </xf>
    <xf numFmtId="49" fontId="21" fillId="0" borderId="3" xfId="0" applyNumberFormat="1" applyFont="1" applyBorder="1" applyAlignment="1" applyProtection="1">
      <alignment horizontal="left" wrapText="1"/>
      <protection locked="0"/>
    </xf>
    <xf numFmtId="0" fontId="21" fillId="3" borderId="3" xfId="0" applyFont="1" applyFill="1" applyBorder="1" applyAlignment="1" applyProtection="1">
      <alignment vertical="center" wrapText="1"/>
      <protection locked="0"/>
    </xf>
    <xf numFmtId="0" fontId="21" fillId="3" borderId="2" xfId="0" applyFont="1" applyFill="1" applyBorder="1" applyAlignment="1" applyProtection="1">
      <alignment vertical="center" wrapText="1"/>
      <protection locked="0"/>
    </xf>
    <xf numFmtId="0" fontId="20" fillId="2" borderId="38" xfId="0" applyFont="1" applyFill="1" applyBorder="1" applyAlignment="1">
      <alignment vertical="center" wrapText="1"/>
    </xf>
    <xf numFmtId="0" fontId="20" fillId="4" borderId="3" xfId="0" applyFont="1" applyFill="1" applyBorder="1" applyAlignment="1" applyProtection="1">
      <alignment vertical="center" wrapText="1"/>
      <protection locked="0"/>
    </xf>
    <xf numFmtId="44" fontId="20" fillId="4" borderId="3" xfId="1" applyFont="1" applyFill="1" applyBorder="1" applyAlignment="1" applyProtection="1">
      <alignment vertical="center" wrapText="1"/>
    </xf>
    <xf numFmtId="0" fontId="20" fillId="3" borderId="0" xfId="0" applyFont="1" applyFill="1" applyAlignment="1" applyProtection="1">
      <alignment vertical="center" wrapText="1"/>
      <protection locked="0"/>
    </xf>
    <xf numFmtId="44" fontId="20" fillId="3" borderId="0" xfId="1" applyFont="1" applyFill="1" applyBorder="1" applyAlignment="1" applyProtection="1">
      <alignment vertical="center" wrapText="1"/>
      <protection locked="0"/>
    </xf>
    <xf numFmtId="44" fontId="20" fillId="0" borderId="0" xfId="1" applyFont="1" applyFill="1" applyBorder="1" applyAlignment="1" applyProtection="1">
      <alignment vertical="center" wrapText="1"/>
      <protection locked="0"/>
    </xf>
    <xf numFmtId="0" fontId="21" fillId="2" borderId="34" xfId="0" applyFont="1" applyFill="1" applyBorder="1" applyAlignment="1">
      <alignment horizontal="center" vertical="center" wrapText="1"/>
    </xf>
    <xf numFmtId="44" fontId="20" fillId="2" borderId="3" xfId="1" applyFont="1" applyFill="1" applyBorder="1" applyAlignment="1" applyProtection="1">
      <alignment horizontal="center" vertical="center" wrapText="1"/>
      <protection locked="0"/>
    </xf>
    <xf numFmtId="44" fontId="20" fillId="2" borderId="30" xfId="1" applyFont="1" applyFill="1" applyBorder="1" applyAlignment="1" applyProtection="1">
      <alignment horizontal="center" vertical="center" wrapText="1"/>
    </xf>
    <xf numFmtId="0" fontId="21" fillId="3" borderId="0" xfId="0" applyFont="1" applyFill="1" applyAlignment="1">
      <alignment vertical="center" wrapText="1"/>
    </xf>
    <xf numFmtId="0" fontId="21" fillId="2" borderId="8" xfId="0" applyFont="1" applyFill="1" applyBorder="1" applyAlignment="1">
      <alignment vertical="center" wrapText="1"/>
    </xf>
    <xf numFmtId="164" fontId="21" fillId="2" borderId="3" xfId="0" applyNumberFormat="1" applyFont="1" applyFill="1" applyBorder="1" applyAlignment="1">
      <alignment vertical="center" wrapText="1"/>
    </xf>
    <xf numFmtId="164" fontId="21" fillId="2" borderId="9" xfId="0" applyNumberFormat="1" applyFont="1" applyFill="1" applyBorder="1" applyAlignment="1">
      <alignment vertical="center" wrapText="1"/>
    </xf>
    <xf numFmtId="0" fontId="21" fillId="0" borderId="0" xfId="0" applyFont="1" applyAlignment="1" applyProtection="1">
      <alignment vertical="center" wrapText="1"/>
      <protection locked="0"/>
    </xf>
    <xf numFmtId="0" fontId="21" fillId="0" borderId="0" xfId="0" applyFont="1" applyAlignment="1">
      <alignment vertical="center" wrapText="1"/>
    </xf>
    <xf numFmtId="0" fontId="20" fillId="2" borderId="12" xfId="0" applyFont="1" applyFill="1" applyBorder="1" applyAlignment="1">
      <alignment vertical="center" wrapText="1"/>
    </xf>
    <xf numFmtId="164" fontId="20" fillId="2" borderId="13" xfId="1" applyNumberFormat="1" applyFont="1" applyFill="1" applyBorder="1" applyAlignment="1" applyProtection="1">
      <alignment vertical="center" wrapText="1"/>
    </xf>
    <xf numFmtId="164" fontId="20" fillId="2" borderId="14" xfId="1" applyNumberFormat="1" applyFont="1" applyFill="1" applyBorder="1" applyAlignment="1" applyProtection="1">
      <alignment vertical="center" wrapText="1"/>
    </xf>
    <xf numFmtId="44" fontId="13" fillId="0" borderId="0" xfId="1" applyFont="1" applyBorder="1" applyAlignment="1">
      <alignment wrapText="1"/>
    </xf>
    <xf numFmtId="44" fontId="20" fillId="3" borderId="0" xfId="0" applyNumberFormat="1" applyFont="1" applyFill="1" applyAlignment="1">
      <alignment vertical="center" wrapText="1"/>
    </xf>
    <xf numFmtId="44" fontId="20" fillId="3" borderId="0" xfId="1" applyFont="1" applyFill="1" applyBorder="1" applyAlignment="1">
      <alignment vertical="center" wrapText="1"/>
    </xf>
    <xf numFmtId="44" fontId="20" fillId="0" borderId="0" xfId="1" applyFont="1" applyFill="1" applyBorder="1" applyAlignment="1">
      <alignment vertical="center" wrapText="1"/>
    </xf>
    <xf numFmtId="44" fontId="20" fillId="3" borderId="0" xfId="1" applyFont="1" applyFill="1" applyBorder="1" applyAlignment="1" applyProtection="1">
      <alignment horizontal="center" vertical="center" wrapText="1"/>
    </xf>
    <xf numFmtId="0" fontId="20" fillId="2" borderId="8"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30" xfId="0" applyFont="1" applyFill="1" applyBorder="1" applyAlignment="1">
      <alignment horizontal="center" vertical="center" wrapText="1"/>
    </xf>
    <xf numFmtId="0" fontId="20" fillId="2" borderId="8" xfId="0" applyFont="1" applyFill="1" applyBorder="1" applyAlignment="1">
      <alignment vertical="center" wrapText="1"/>
    </xf>
    <xf numFmtId="164" fontId="20" fillId="2" borderId="3" xfId="1" applyNumberFormat="1" applyFont="1" applyFill="1" applyBorder="1" applyAlignment="1" applyProtection="1">
      <alignment vertical="center" wrapText="1"/>
    </xf>
    <xf numFmtId="164" fontId="20" fillId="2" borderId="4" xfId="1" applyNumberFormat="1" applyFont="1" applyFill="1" applyBorder="1" applyAlignment="1" applyProtection="1">
      <alignment vertical="center" wrapText="1"/>
    </xf>
    <xf numFmtId="9" fontId="20" fillId="3" borderId="9" xfId="2" applyFont="1" applyFill="1" applyBorder="1" applyAlignment="1" applyProtection="1">
      <alignment vertical="center" wrapText="1"/>
      <protection locked="0"/>
    </xf>
    <xf numFmtId="0" fontId="20" fillId="2" borderId="34" xfId="0" applyFont="1" applyFill="1" applyBorder="1" applyAlignment="1">
      <alignment vertical="center" wrapText="1"/>
    </xf>
    <xf numFmtId="164" fontId="20" fillId="2" borderId="39" xfId="1" applyNumberFormat="1" applyFont="1" applyFill="1" applyBorder="1" applyAlignment="1" applyProtection="1">
      <alignment vertical="center" wrapText="1"/>
    </xf>
    <xf numFmtId="9" fontId="20" fillId="3" borderId="30" xfId="2" applyFont="1" applyFill="1" applyBorder="1" applyAlignment="1" applyProtection="1">
      <alignment vertical="center" wrapText="1"/>
      <protection locked="0"/>
    </xf>
    <xf numFmtId="44" fontId="20" fillId="2" borderId="3" xfId="1" applyFont="1" applyFill="1" applyBorder="1" applyAlignment="1" applyProtection="1">
      <alignment vertical="center" wrapText="1"/>
    </xf>
    <xf numFmtId="44" fontId="20" fillId="2" borderId="4" xfId="1" applyFont="1" applyFill="1" applyBorder="1" applyAlignment="1" applyProtection="1">
      <alignment vertical="center" wrapText="1"/>
    </xf>
    <xf numFmtId="44" fontId="20" fillId="2" borderId="39" xfId="1" applyFont="1" applyFill="1" applyBorder="1" applyAlignment="1" applyProtection="1">
      <alignment vertical="center" wrapText="1"/>
    </xf>
    <xf numFmtId="9" fontId="20" fillId="3" borderId="30" xfId="2" applyFont="1" applyFill="1" applyBorder="1" applyAlignment="1" applyProtection="1">
      <alignment horizontal="right" vertical="center" wrapText="1"/>
      <protection locked="0"/>
    </xf>
    <xf numFmtId="44" fontId="20" fillId="3" borderId="0" xfId="1" applyFont="1" applyFill="1" applyBorder="1" applyAlignment="1" applyProtection="1">
      <alignment horizontal="right" vertical="center" wrapText="1"/>
      <protection locked="0"/>
    </xf>
    <xf numFmtId="44" fontId="20" fillId="0" borderId="0" xfId="1" applyFont="1" applyFill="1" applyBorder="1" applyAlignment="1" applyProtection="1">
      <alignment horizontal="right" vertical="center" wrapText="1"/>
      <protection locked="0"/>
    </xf>
    <xf numFmtId="44" fontId="20" fillId="2" borderId="13" xfId="1" applyFont="1" applyFill="1" applyBorder="1" applyAlignment="1" applyProtection="1">
      <alignment vertical="center" wrapText="1"/>
    </xf>
    <xf numFmtId="9" fontId="20" fillId="2" borderId="14" xfId="2" applyFont="1" applyFill="1" applyBorder="1" applyAlignment="1" applyProtection="1">
      <alignment vertical="center" wrapText="1"/>
    </xf>
    <xf numFmtId="44" fontId="20" fillId="3" borderId="0" xfId="1" applyFont="1" applyFill="1" applyBorder="1" applyAlignment="1" applyProtection="1">
      <alignment vertical="center" wrapText="1"/>
    </xf>
    <xf numFmtId="0" fontId="20" fillId="0" borderId="0" xfId="0" applyFont="1" applyAlignment="1">
      <alignment vertical="center" wrapText="1"/>
    </xf>
    <xf numFmtId="44" fontId="20" fillId="0" borderId="0" xfId="0" applyNumberFormat="1" applyFont="1" applyAlignment="1">
      <alignment vertical="center" wrapText="1"/>
    </xf>
    <xf numFmtId="0" fontId="31" fillId="2" borderId="27" xfId="0" applyFont="1" applyFill="1" applyBorder="1" applyAlignment="1">
      <alignment horizontal="left" vertical="center" wrapText="1"/>
    </xf>
    <xf numFmtId="44" fontId="20" fillId="2" borderId="16" xfId="0" applyNumberFormat="1" applyFont="1" applyFill="1" applyBorder="1" applyAlignment="1">
      <alignment vertical="center" wrapText="1"/>
    </xf>
    <xf numFmtId="44" fontId="20" fillId="2" borderId="27" xfId="0" applyNumberFormat="1" applyFont="1" applyFill="1" applyBorder="1" applyAlignment="1">
      <alignment vertical="center" wrapText="1"/>
    </xf>
    <xf numFmtId="44" fontId="13" fillId="2" borderId="16" xfId="1" applyFont="1" applyFill="1" applyBorder="1" applyAlignment="1">
      <alignment vertical="center" wrapText="1"/>
    </xf>
    <xf numFmtId="44" fontId="13" fillId="0" borderId="0" xfId="1" applyFont="1" applyFill="1" applyBorder="1" applyAlignment="1">
      <alignment vertical="center" wrapText="1"/>
    </xf>
    <xf numFmtId="0" fontId="31" fillId="2" borderId="8" xfId="0" applyFont="1" applyFill="1" applyBorder="1" applyAlignment="1">
      <alignment horizontal="left" vertical="center" wrapText="1"/>
    </xf>
    <xf numFmtId="10" fontId="20" fillId="2" borderId="9" xfId="2" applyNumberFormat="1" applyFont="1" applyFill="1" applyBorder="1" applyAlignment="1" applyProtection="1">
      <alignment wrapText="1"/>
    </xf>
    <xf numFmtId="9" fontId="20" fillId="3" borderId="0" xfId="2" applyFont="1" applyFill="1" applyBorder="1" applyAlignment="1">
      <alignment wrapText="1"/>
    </xf>
    <xf numFmtId="0" fontId="13" fillId="2" borderId="12" xfId="0" applyFont="1" applyFill="1" applyBorder="1" applyAlignment="1">
      <alignment wrapText="1"/>
    </xf>
    <xf numFmtId="9" fontId="13" fillId="0" borderId="0" xfId="2" applyFont="1" applyFill="1" applyBorder="1" applyAlignment="1">
      <alignment wrapText="1"/>
    </xf>
    <xf numFmtId="0" fontId="31" fillId="3" borderId="0" xfId="0" applyFont="1" applyFill="1" applyAlignment="1">
      <alignment horizontal="center" vertical="center" wrapText="1"/>
    </xf>
    <xf numFmtId="44" fontId="20" fillId="2" borderId="9" xfId="2" applyNumberFormat="1" applyFont="1" applyFill="1" applyBorder="1" applyAlignment="1" applyProtection="1">
      <alignment wrapText="1"/>
    </xf>
    <xf numFmtId="44" fontId="20" fillId="3" borderId="0" xfId="2" applyNumberFormat="1" applyFont="1" applyFill="1" applyBorder="1" applyAlignment="1">
      <alignment wrapText="1"/>
    </xf>
    <xf numFmtId="0" fontId="13" fillId="3" borderId="0" xfId="0" applyFont="1" applyFill="1" applyAlignment="1">
      <alignment horizontal="center" vertical="center" wrapText="1"/>
    </xf>
    <xf numFmtId="44" fontId="21" fillId="3" borderId="3" xfId="1" applyFont="1" applyFill="1" applyBorder="1" applyAlignment="1" applyProtection="1">
      <alignment vertical="center" wrapText="1"/>
      <protection locked="0"/>
    </xf>
    <xf numFmtId="44" fontId="21" fillId="3" borderId="38" xfId="1" applyFont="1" applyFill="1" applyBorder="1" applyAlignment="1" applyProtection="1">
      <alignment horizontal="center" vertical="center" wrapText="1"/>
      <protection locked="0"/>
    </xf>
    <xf numFmtId="44" fontId="21" fillId="10" borderId="3" xfId="1" applyFont="1" applyFill="1" applyBorder="1" applyAlignment="1" applyProtection="1">
      <alignment horizontal="center" vertical="center" wrapText="1"/>
      <protection locked="0"/>
    </xf>
    <xf numFmtId="44" fontId="21" fillId="10" borderId="3" xfId="1" applyFont="1" applyFill="1" applyBorder="1" applyAlignment="1" applyProtection="1">
      <alignment vertical="center" wrapText="1"/>
      <protection locked="0"/>
    </xf>
    <xf numFmtId="164" fontId="32" fillId="13" borderId="58" xfId="1" applyNumberFormat="1" applyFont="1" applyFill="1" applyBorder="1" applyProtection="1"/>
    <xf numFmtId="165" fontId="32" fillId="13" borderId="59" xfId="2" applyNumberFormat="1" applyFont="1" applyFill="1" applyBorder="1" applyAlignment="1" applyProtection="1">
      <alignment horizontal="center"/>
    </xf>
    <xf numFmtId="0" fontId="35" fillId="12" borderId="54" xfId="0" applyFont="1" applyFill="1" applyBorder="1" applyAlignment="1">
      <alignment horizontal="center"/>
    </xf>
    <xf numFmtId="0" fontId="34" fillId="11" borderId="55" xfId="0" applyFont="1" applyFill="1" applyBorder="1" applyAlignment="1">
      <alignment horizontal="center" vertical="center" wrapText="1"/>
    </xf>
    <xf numFmtId="0" fontId="34" fillId="11" borderId="56" xfId="0" applyFont="1" applyFill="1" applyBorder="1" applyAlignment="1">
      <alignment horizontal="center" vertical="center" wrapText="1"/>
    </xf>
    <xf numFmtId="0" fontId="32" fillId="13" borderId="57" xfId="0" applyFont="1" applyFill="1" applyBorder="1" applyAlignment="1">
      <alignment horizontal="left"/>
    </xf>
    <xf numFmtId="164" fontId="32" fillId="13" borderId="58" xfId="1" applyNumberFormat="1" applyFont="1" applyFill="1" applyBorder="1"/>
    <xf numFmtId="44" fontId="32" fillId="13" borderId="58" xfId="1" applyFont="1" applyFill="1" applyBorder="1"/>
    <xf numFmtId="165" fontId="32" fillId="13" borderId="59" xfId="2" applyNumberFormat="1" applyFont="1" applyFill="1" applyBorder="1" applyAlignment="1">
      <alignment horizontal="center"/>
    </xf>
    <xf numFmtId="0" fontId="32" fillId="11" borderId="57" xfId="0" applyFont="1" applyFill="1" applyBorder="1" applyAlignment="1">
      <alignment horizontal="left"/>
    </xf>
    <xf numFmtId="164" fontId="32" fillId="11" borderId="58" xfId="1" applyNumberFormat="1" applyFont="1" applyFill="1" applyBorder="1"/>
    <xf numFmtId="0" fontId="33" fillId="13" borderId="60" xfId="0" applyFont="1" applyFill="1" applyBorder="1" applyAlignment="1">
      <alignment horizontal="center"/>
    </xf>
    <xf numFmtId="164" fontId="32" fillId="13" borderId="61" xfId="1" applyNumberFormat="1" applyFont="1" applyFill="1" applyBorder="1"/>
    <xf numFmtId="9" fontId="32" fillId="13" borderId="59" xfId="2" applyFont="1" applyFill="1" applyBorder="1" applyAlignment="1">
      <alignment horizontal="center"/>
    </xf>
    <xf numFmtId="0" fontId="1" fillId="10" borderId="0" xfId="0" applyFont="1" applyFill="1" applyAlignment="1">
      <alignment wrapText="1"/>
    </xf>
    <xf numFmtId="0" fontId="2" fillId="10" borderId="0" xfId="0" applyFont="1" applyFill="1" applyAlignment="1">
      <alignment horizontal="center" vertical="center" wrapText="1"/>
    </xf>
    <xf numFmtId="44" fontId="6" fillId="10" borderId="0" xfId="1" applyFont="1" applyFill="1" applyBorder="1" applyAlignment="1">
      <alignment horizontal="right" vertical="center" wrapText="1"/>
    </xf>
    <xf numFmtId="0" fontId="5" fillId="10" borderId="0" xfId="0" applyFont="1" applyFill="1" applyAlignment="1">
      <alignment wrapText="1"/>
    </xf>
    <xf numFmtId="44" fontId="32" fillId="13" borderId="58" xfId="1" applyFont="1" applyFill="1" applyBorder="1" applyProtection="1"/>
    <xf numFmtId="164" fontId="32" fillId="13" borderId="58" xfId="1" applyNumberFormat="1" applyFont="1" applyFill="1" applyBorder="1" applyProtection="1">
      <protection locked="0"/>
    </xf>
    <xf numFmtId="164" fontId="32" fillId="11" borderId="58" xfId="1" applyNumberFormat="1" applyFont="1" applyFill="1" applyBorder="1" applyProtection="1">
      <protection locked="0"/>
    </xf>
    <xf numFmtId="164" fontId="32" fillId="13" borderId="61" xfId="1" applyNumberFormat="1" applyFont="1" applyFill="1" applyBorder="1" applyAlignment="1" applyProtection="1">
      <alignment horizontal="center"/>
      <protection locked="0"/>
    </xf>
    <xf numFmtId="164" fontId="19" fillId="0" borderId="0" xfId="1" applyNumberFormat="1" applyFont="1" applyProtection="1">
      <protection locked="0"/>
    </xf>
    <xf numFmtId="0" fontId="1" fillId="3" borderId="0" xfId="0" applyFont="1" applyFill="1" applyAlignment="1" applyProtection="1">
      <alignment wrapText="1"/>
      <protection locked="0"/>
    </xf>
    <xf numFmtId="44" fontId="5" fillId="0" borderId="0" xfId="0" applyNumberFormat="1" applyFont="1" applyAlignment="1">
      <alignment wrapText="1"/>
    </xf>
    <xf numFmtId="165" fontId="5" fillId="0" borderId="0" xfId="2" applyNumberFormat="1" applyFont="1" applyAlignment="1">
      <alignment wrapText="1"/>
    </xf>
    <xf numFmtId="165" fontId="13" fillId="2" borderId="14" xfId="2" applyNumberFormat="1" applyFont="1" applyFill="1" applyBorder="1" applyAlignment="1">
      <alignment wrapText="1"/>
    </xf>
    <xf numFmtId="44" fontId="1" fillId="0" borderId="0" xfId="0" applyNumberFormat="1" applyFont="1" applyAlignment="1">
      <alignment wrapText="1"/>
    </xf>
    <xf numFmtId="164" fontId="32" fillId="15" borderId="58" xfId="1" applyNumberFormat="1" applyFont="1" applyFill="1" applyBorder="1" applyProtection="1">
      <protection locked="0"/>
    </xf>
    <xf numFmtId="164" fontId="1" fillId="0" borderId="0" xfId="0" applyNumberFormat="1" applyFont="1" applyAlignment="1">
      <alignment wrapText="1"/>
    </xf>
    <xf numFmtId="44" fontId="21" fillId="16" borderId="3" xfId="1" applyFont="1" applyFill="1" applyBorder="1" applyAlignment="1" applyProtection="1">
      <alignment horizontal="center" vertical="center" wrapText="1"/>
      <protection locked="0"/>
    </xf>
    <xf numFmtId="164" fontId="21" fillId="16" borderId="3" xfId="1" applyNumberFormat="1" applyFont="1" applyFill="1" applyBorder="1" applyAlignment="1" applyProtection="1">
      <alignment horizontal="center" vertical="center" wrapText="1"/>
      <protection locked="0"/>
    </xf>
    <xf numFmtId="0" fontId="20" fillId="2" borderId="62" xfId="0" applyFont="1" applyFill="1" applyBorder="1" applyAlignment="1">
      <alignment horizontal="center" vertical="center" wrapText="1"/>
    </xf>
    <xf numFmtId="0" fontId="20" fillId="2" borderId="0" xfId="0" applyFont="1" applyFill="1" applyAlignment="1">
      <alignment horizontal="center" vertical="center" wrapText="1"/>
    </xf>
    <xf numFmtId="0" fontId="38" fillId="14" borderId="0" xfId="0" applyFont="1" applyFill="1" applyAlignment="1">
      <alignment horizontal="center" wrapText="1"/>
    </xf>
    <xf numFmtId="0" fontId="21" fillId="3" borderId="3" xfId="0" applyFont="1" applyFill="1" applyBorder="1" applyAlignment="1" applyProtection="1">
      <alignment horizontal="left" vertical="top" wrapText="1"/>
      <protection locked="0"/>
    </xf>
    <xf numFmtId="44" fontId="21" fillId="3" borderId="3" xfId="1" applyFont="1" applyFill="1" applyBorder="1" applyAlignment="1" applyProtection="1">
      <alignment horizontal="left" vertical="top" wrapText="1"/>
      <protection locked="0"/>
    </xf>
    <xf numFmtId="0" fontId="20" fillId="3" borderId="3" xfId="0" applyFont="1" applyFill="1" applyBorder="1" applyAlignment="1" applyProtection="1">
      <alignment horizontal="left" vertical="top" wrapText="1"/>
      <protection locked="0"/>
    </xf>
    <xf numFmtId="44" fontId="20" fillId="3" borderId="3" xfId="1" applyFont="1" applyFill="1" applyBorder="1" applyAlignment="1" applyProtection="1">
      <alignment horizontal="left" vertical="top" wrapText="1"/>
      <protection locked="0"/>
    </xf>
    <xf numFmtId="49" fontId="20" fillId="3" borderId="3" xfId="0" applyNumberFormat="1" applyFont="1" applyFill="1" applyBorder="1" applyAlignment="1" applyProtection="1">
      <alignment horizontal="left" vertical="center" wrapText="1"/>
      <protection locked="0"/>
    </xf>
    <xf numFmtId="44" fontId="20" fillId="3" borderId="3" xfId="1" applyFont="1" applyFill="1" applyBorder="1" applyAlignment="1" applyProtection="1">
      <alignment horizontal="left" vertical="center" wrapText="1"/>
      <protection locked="0"/>
    </xf>
    <xf numFmtId="44" fontId="21" fillId="3" borderId="3" xfId="0" applyNumberFormat="1" applyFont="1" applyFill="1" applyBorder="1" applyAlignment="1" applyProtection="1">
      <alignment horizontal="left" vertical="top" wrapText="1"/>
      <protection locked="0"/>
    </xf>
    <xf numFmtId="49" fontId="22" fillId="3" borderId="3" xfId="0" applyNumberFormat="1" applyFont="1" applyFill="1" applyBorder="1" applyAlignment="1" applyProtection="1">
      <alignment horizontal="left" vertical="center" wrapText="1"/>
      <protection locked="0"/>
    </xf>
    <xf numFmtId="44" fontId="22" fillId="3" borderId="3" xfId="1" applyFont="1" applyFill="1" applyBorder="1" applyAlignment="1" applyProtection="1">
      <alignment horizontal="left" vertical="center" wrapText="1"/>
      <protection locked="0"/>
    </xf>
    <xf numFmtId="0" fontId="26" fillId="0" borderId="0" xfId="0" applyFont="1" applyAlignment="1">
      <alignment horizontal="left" vertical="top" wrapText="1"/>
    </xf>
    <xf numFmtId="0" fontId="29" fillId="0" borderId="0" xfId="0" applyFont="1" applyAlignment="1">
      <alignment horizontal="left" wrapText="1"/>
    </xf>
    <xf numFmtId="0" fontId="20" fillId="0" borderId="0" xfId="0" applyFont="1" applyAlignment="1">
      <alignment horizontal="center" vertical="center" wrapText="1"/>
    </xf>
    <xf numFmtId="0" fontId="20" fillId="2" borderId="27" xfId="0" applyFont="1" applyFill="1" applyBorder="1" applyAlignment="1">
      <alignment horizontal="center" vertical="center" wrapText="1"/>
    </xf>
    <xf numFmtId="0" fontId="20" fillId="2" borderId="29"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35" xfId="0" applyFont="1" applyFill="1" applyBorder="1" applyAlignment="1">
      <alignment horizontal="center" vertical="center" wrapText="1"/>
    </xf>
    <xf numFmtId="0" fontId="20" fillId="4" borderId="40" xfId="0" applyFont="1" applyFill="1" applyBorder="1" applyAlignment="1">
      <alignment horizontal="center" vertical="center" wrapText="1"/>
    </xf>
    <xf numFmtId="0" fontId="20" fillId="4" borderId="41"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14" fillId="0" borderId="0" xfId="0" applyFont="1" applyAlignment="1">
      <alignment horizontal="left" vertical="top"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0" fontId="37" fillId="3" borderId="0" xfId="0" applyFont="1" applyFill="1" applyAlignment="1">
      <alignment horizontal="center" wrapText="1"/>
    </xf>
    <xf numFmtId="0" fontId="18" fillId="0" borderId="48" xfId="0" applyFont="1" applyBorder="1" applyAlignment="1">
      <alignment horizontal="left" wrapText="1"/>
    </xf>
    <xf numFmtId="0" fontId="2" fillId="2" borderId="43" xfId="0" applyFont="1" applyFill="1" applyBorder="1" applyAlignment="1">
      <alignment horizontal="left" wrapText="1"/>
    </xf>
    <xf numFmtId="0" fontId="2" fillId="2" borderId="48" xfId="0" applyFont="1" applyFill="1" applyBorder="1" applyAlignment="1">
      <alignment horizontal="left" wrapText="1"/>
    </xf>
    <xf numFmtId="0" fontId="2" fillId="2" borderId="49" xfId="0" applyFont="1" applyFill="1" applyBorder="1" applyAlignment="1">
      <alignment horizontal="left" wrapText="1"/>
    </xf>
    <xf numFmtId="44" fontId="3" fillId="2" borderId="4" xfId="0" applyNumberFormat="1" applyFont="1" applyFill="1" applyBorder="1" applyAlignment="1">
      <alignment horizontal="center"/>
    </xf>
    <xf numFmtId="44" fontId="3" fillId="2" borderId="35" xfId="0" applyNumberFormat="1" applyFont="1" applyFill="1" applyBorder="1" applyAlignment="1">
      <alignment horizontal="center"/>
    </xf>
    <xf numFmtId="44" fontId="3" fillId="2" borderId="43" xfId="0" applyNumberFormat="1" applyFont="1" applyFill="1" applyBorder="1" applyAlignment="1">
      <alignment horizontal="center"/>
    </xf>
    <xf numFmtId="44" fontId="3" fillId="2" borderId="44" xfId="0" applyNumberFormat="1" applyFont="1" applyFill="1" applyBorder="1" applyAlignment="1">
      <alignment horizontal="center"/>
    </xf>
    <xf numFmtId="0" fontId="3" fillId="2" borderId="40" xfId="0" applyFont="1" applyFill="1" applyBorder="1" applyAlignment="1">
      <alignment horizontal="left"/>
    </xf>
    <xf numFmtId="0" fontId="3" fillId="2" borderId="41" xfId="0" applyFont="1" applyFill="1" applyBorder="1" applyAlignment="1">
      <alignment horizontal="left"/>
    </xf>
    <xf numFmtId="0" fontId="3" fillId="2" borderId="42" xfId="0" applyFont="1" applyFill="1" applyBorder="1" applyAlignment="1">
      <alignment horizontal="left"/>
    </xf>
    <xf numFmtId="49" fontId="0" fillId="2" borderId="45" xfId="0" applyNumberFormat="1" applyFill="1" applyBorder="1" applyAlignment="1">
      <alignment horizontal="center" wrapText="1"/>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0" fontId="0" fillId="2" borderId="45" xfId="0"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3" fillId="7" borderId="17"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0" xfId="0" applyFont="1" applyFill="1" applyBorder="1" applyAlignment="1">
      <alignment horizontal="center" vertical="center"/>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cellXfs>
  <cellStyles count="3">
    <cellStyle name="Currency" xfId="1" builtinId="4"/>
    <cellStyle name="Normal" xfId="0" builtinId="0"/>
    <cellStyle name="Percent" xfId="2" builtinId="5"/>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CC"/>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zoomScale="80" zoomScaleNormal="80" workbookViewId="0">
      <selection activeCell="B3" sqref="B3"/>
    </sheetView>
  </sheetViews>
  <sheetFormatPr defaultColWidth="8.7109375" defaultRowHeight="15" x14ac:dyDescent="0.25"/>
  <cols>
    <col min="2" max="2" width="133.42578125" customWidth="1"/>
  </cols>
  <sheetData>
    <row r="2" spans="2:5" ht="36.75" customHeight="1" thickBot="1" x14ac:dyDescent="0.3">
      <c r="B2" s="297" t="s">
        <v>0</v>
      </c>
      <c r="C2" s="297"/>
      <c r="D2" s="297"/>
      <c r="E2" s="297"/>
    </row>
    <row r="3" spans="2:5" ht="361.5" customHeight="1" thickBot="1" x14ac:dyDescent="0.3">
      <c r="B3" s="88" t="s">
        <v>1</v>
      </c>
    </row>
  </sheetData>
  <sheetProtection sheet="1" objects="1" scenarios="1"/>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2:Q271"/>
  <sheetViews>
    <sheetView showGridLines="0" showZeros="0" tabSelected="1" zoomScale="55" zoomScaleNormal="55" workbookViewId="0">
      <pane ySplit="5" topLeftCell="A6" activePane="bottomLeft" state="frozen"/>
      <selection pane="bottomLeft" activeCell="P27" sqref="P27"/>
    </sheetView>
  </sheetViews>
  <sheetFormatPr defaultColWidth="9.28515625" defaultRowHeight="15" x14ac:dyDescent="0.25"/>
  <cols>
    <col min="1" max="1" width="4.28515625" style="139" customWidth="1"/>
    <col min="2" max="2" width="30.7109375" style="139" customWidth="1"/>
    <col min="3" max="3" width="50.7109375" style="139" customWidth="1"/>
    <col min="4" max="7" width="23.28515625" style="139" customWidth="1"/>
    <col min="8" max="8" width="30.28515625" style="139" customWidth="1"/>
    <col min="9" max="9" width="35.5703125" style="195" customWidth="1"/>
    <col min="10" max="10" width="56" style="151" customWidth="1"/>
    <col min="11" max="11" width="30.28515625" style="139" customWidth="1"/>
    <col min="12" max="12" width="18.7109375" style="139" customWidth="1"/>
    <col min="13" max="15" width="21.7109375" style="139" customWidth="1"/>
    <col min="16" max="16" width="22.42578125" style="139" customWidth="1"/>
    <col min="17" max="17" width="29.7109375" style="139" customWidth="1"/>
    <col min="18" max="18" width="23.42578125" style="139" customWidth="1"/>
    <col min="19" max="19" width="18.42578125" style="139" customWidth="1"/>
    <col min="20" max="20" width="17.42578125" style="139" customWidth="1"/>
    <col min="21" max="21" width="25.28515625" style="139" customWidth="1"/>
    <col min="22" max="16384" width="9.28515625" style="139"/>
  </cols>
  <sheetData>
    <row r="2" spans="1:17" ht="29.25" customHeight="1" x14ac:dyDescent="0.7">
      <c r="B2" s="283" t="s">
        <v>2</v>
      </c>
      <c r="C2" s="283"/>
      <c r="D2" s="283"/>
      <c r="E2" s="283"/>
      <c r="F2" s="144"/>
      <c r="G2" s="144"/>
      <c r="H2" s="145"/>
      <c r="I2" s="146"/>
      <c r="J2" s="147"/>
      <c r="K2" s="145"/>
      <c r="M2" s="271" t="s">
        <v>11</v>
      </c>
      <c r="N2" s="272"/>
      <c r="O2" s="272"/>
    </row>
    <row r="3" spans="1:17" ht="24" customHeight="1" x14ac:dyDescent="0.4">
      <c r="B3" s="284" t="s">
        <v>3</v>
      </c>
      <c r="C3" s="284"/>
      <c r="D3" s="284"/>
      <c r="E3" s="284"/>
      <c r="F3" s="284"/>
      <c r="G3" s="284"/>
      <c r="H3" s="284"/>
      <c r="I3" s="148"/>
      <c r="J3" s="149"/>
      <c r="M3" s="273" t="s">
        <v>661</v>
      </c>
      <c r="N3" s="273"/>
      <c r="O3" s="273"/>
    </row>
    <row r="4" spans="1:17" ht="6.75" customHeight="1" x14ac:dyDescent="0.25">
      <c r="D4" s="150"/>
      <c r="E4" s="150"/>
      <c r="F4" s="150"/>
      <c r="G4" s="150"/>
      <c r="I4" s="151"/>
      <c r="K4" s="152"/>
      <c r="L4" s="152"/>
    </row>
    <row r="5" spans="1:17" ht="104.25" customHeight="1" x14ac:dyDescent="0.25">
      <c r="B5" s="122" t="s">
        <v>4</v>
      </c>
      <c r="C5" s="122" t="s">
        <v>5</v>
      </c>
      <c r="D5" s="123" t="s">
        <v>6</v>
      </c>
      <c r="E5" s="123" t="s">
        <v>7</v>
      </c>
      <c r="F5" s="123" t="s">
        <v>8</v>
      </c>
      <c r="G5" s="122" t="s">
        <v>9</v>
      </c>
      <c r="H5" s="122" t="s">
        <v>10</v>
      </c>
      <c r="I5" s="122" t="s">
        <v>11</v>
      </c>
      <c r="J5" s="124" t="s">
        <v>12</v>
      </c>
      <c r="K5" s="122" t="s">
        <v>13</v>
      </c>
      <c r="L5" s="153"/>
      <c r="M5" s="123" t="s">
        <v>658</v>
      </c>
      <c r="N5" s="123" t="s">
        <v>659</v>
      </c>
      <c r="O5" s="123" t="s">
        <v>660</v>
      </c>
    </row>
    <row r="6" spans="1:17" ht="51" customHeight="1" x14ac:dyDescent="0.25">
      <c r="B6" s="125" t="s">
        <v>14</v>
      </c>
      <c r="C6" s="281" t="s">
        <v>15</v>
      </c>
      <c r="D6" s="281"/>
      <c r="E6" s="281"/>
      <c r="F6" s="281"/>
      <c r="G6" s="281"/>
      <c r="H6" s="281"/>
      <c r="I6" s="282"/>
      <c r="J6" s="282"/>
      <c r="K6" s="281"/>
      <c r="L6" s="154"/>
    </row>
    <row r="7" spans="1:17" ht="42.6" customHeight="1" x14ac:dyDescent="0.25">
      <c r="B7" s="125" t="s">
        <v>16</v>
      </c>
      <c r="C7" s="278" t="s">
        <v>17</v>
      </c>
      <c r="D7" s="278"/>
      <c r="E7" s="278"/>
      <c r="F7" s="278"/>
      <c r="G7" s="278"/>
      <c r="H7" s="278"/>
      <c r="I7" s="279"/>
      <c r="J7" s="279"/>
      <c r="K7" s="278"/>
      <c r="L7" s="155"/>
      <c r="Q7" s="122" t="s">
        <v>662</v>
      </c>
    </row>
    <row r="8" spans="1:17" ht="105" customHeight="1" x14ac:dyDescent="0.25">
      <c r="B8" s="126" t="s">
        <v>18</v>
      </c>
      <c r="C8" s="134" t="s">
        <v>19</v>
      </c>
      <c r="D8" s="127"/>
      <c r="E8" s="127">
        <v>80000</v>
      </c>
      <c r="F8" s="127"/>
      <c r="G8" s="128">
        <f>SUM(D8:F8)</f>
        <v>80000</v>
      </c>
      <c r="H8" s="129">
        <v>0.8</v>
      </c>
      <c r="I8" s="237">
        <v>0</v>
      </c>
      <c r="J8" s="130" t="s">
        <v>20</v>
      </c>
      <c r="K8" s="131"/>
      <c r="L8" s="156"/>
      <c r="M8" s="127"/>
      <c r="N8" s="237">
        <v>0</v>
      </c>
      <c r="O8" s="127"/>
      <c r="P8" s="139" t="b">
        <f>+I8=SUM(M8:O8)</f>
        <v>1</v>
      </c>
      <c r="Q8" s="269">
        <f>H8*I8</f>
        <v>0</v>
      </c>
    </row>
    <row r="9" spans="1:17" ht="63.6" customHeight="1" x14ac:dyDescent="0.25">
      <c r="B9" s="126" t="s">
        <v>21</v>
      </c>
      <c r="C9" s="134" t="s">
        <v>22</v>
      </c>
      <c r="D9" s="127"/>
      <c r="E9" s="132">
        <v>60000</v>
      </c>
      <c r="F9" s="127"/>
      <c r="G9" s="128">
        <f t="shared" ref="G9:G15" si="0">SUM(D9:F9)</f>
        <v>60000</v>
      </c>
      <c r="H9" s="133">
        <v>0.5</v>
      </c>
      <c r="I9" s="237">
        <v>27797</v>
      </c>
      <c r="J9" s="130" t="s">
        <v>23</v>
      </c>
      <c r="K9" s="131"/>
      <c r="L9" s="156"/>
      <c r="M9" s="127"/>
      <c r="N9" s="237">
        <v>27797</v>
      </c>
      <c r="O9" s="127"/>
      <c r="P9" s="139" t="b">
        <f t="shared" ref="P9:P72" si="1">+I9=SUM(M9:O9)</f>
        <v>1</v>
      </c>
      <c r="Q9" s="269">
        <f t="shared" ref="Q9:Q72" si="2">H9*I9</f>
        <v>13898.5</v>
      </c>
    </row>
    <row r="10" spans="1:17" ht="68.650000000000006" customHeight="1" x14ac:dyDescent="0.25">
      <c r="B10" s="126" t="s">
        <v>24</v>
      </c>
      <c r="C10" s="134" t="s">
        <v>25</v>
      </c>
      <c r="D10" s="127"/>
      <c r="E10" s="127">
        <v>50000</v>
      </c>
      <c r="F10" s="127"/>
      <c r="G10" s="128">
        <f t="shared" si="0"/>
        <v>50000</v>
      </c>
      <c r="H10" s="133">
        <v>0.5</v>
      </c>
      <c r="I10" s="237">
        <v>3335</v>
      </c>
      <c r="J10" s="130" t="s">
        <v>26</v>
      </c>
      <c r="K10" s="131"/>
      <c r="L10" s="156"/>
      <c r="M10" s="127"/>
      <c r="N10" s="237">
        <v>3335</v>
      </c>
      <c r="O10" s="127"/>
      <c r="P10" s="139" t="b">
        <f t="shared" si="1"/>
        <v>1</v>
      </c>
      <c r="Q10" s="269">
        <f t="shared" si="2"/>
        <v>1667.5</v>
      </c>
    </row>
    <row r="11" spans="1:17" ht="17.25" customHeight="1" x14ac:dyDescent="0.25">
      <c r="B11" s="126" t="s">
        <v>27</v>
      </c>
      <c r="C11" s="134"/>
      <c r="D11" s="127"/>
      <c r="E11" s="127"/>
      <c r="F11" s="127"/>
      <c r="G11" s="128">
        <f t="shared" si="0"/>
        <v>0</v>
      </c>
      <c r="H11" s="133"/>
      <c r="I11" s="127"/>
      <c r="J11" s="130"/>
      <c r="K11" s="131"/>
      <c r="L11" s="156"/>
      <c r="M11" s="127"/>
      <c r="N11" s="127"/>
      <c r="O11" s="127"/>
      <c r="P11" s="139" t="b">
        <f t="shared" si="1"/>
        <v>1</v>
      </c>
      <c r="Q11" s="139">
        <f t="shared" si="2"/>
        <v>0</v>
      </c>
    </row>
    <row r="12" spans="1:17" ht="17.25" customHeight="1" x14ac:dyDescent="0.25">
      <c r="B12" s="126" t="s">
        <v>28</v>
      </c>
      <c r="C12" s="134"/>
      <c r="D12" s="127"/>
      <c r="E12" s="127"/>
      <c r="F12" s="127"/>
      <c r="G12" s="128">
        <f t="shared" si="0"/>
        <v>0</v>
      </c>
      <c r="H12" s="133"/>
      <c r="I12" s="127"/>
      <c r="J12" s="130"/>
      <c r="K12" s="131"/>
      <c r="L12" s="156"/>
      <c r="M12" s="127"/>
      <c r="N12" s="127"/>
      <c r="O12" s="127"/>
      <c r="P12" s="139" t="b">
        <f t="shared" si="1"/>
        <v>1</v>
      </c>
      <c r="Q12" s="139">
        <f t="shared" si="2"/>
        <v>0</v>
      </c>
    </row>
    <row r="13" spans="1:17" ht="17.25" customHeight="1" x14ac:dyDescent="0.25">
      <c r="B13" s="126" t="s">
        <v>29</v>
      </c>
      <c r="C13" s="134"/>
      <c r="D13" s="127"/>
      <c r="E13" s="127"/>
      <c r="F13" s="127"/>
      <c r="G13" s="128">
        <f t="shared" si="0"/>
        <v>0</v>
      </c>
      <c r="H13" s="133"/>
      <c r="I13" s="127"/>
      <c r="J13" s="130"/>
      <c r="K13" s="131"/>
      <c r="L13" s="156"/>
      <c r="M13" s="127"/>
      <c r="N13" s="127"/>
      <c r="O13" s="127"/>
      <c r="P13" s="139" t="b">
        <f t="shared" si="1"/>
        <v>1</v>
      </c>
      <c r="Q13" s="139">
        <f t="shared" si="2"/>
        <v>0</v>
      </c>
    </row>
    <row r="14" spans="1:17" ht="17.25" customHeight="1" x14ac:dyDescent="0.25">
      <c r="B14" s="126" t="s">
        <v>30</v>
      </c>
      <c r="C14" s="135"/>
      <c r="D14" s="136"/>
      <c r="E14" s="136"/>
      <c r="F14" s="136"/>
      <c r="G14" s="128">
        <f t="shared" si="0"/>
        <v>0</v>
      </c>
      <c r="H14" s="137"/>
      <c r="I14" s="136"/>
      <c r="J14" s="130"/>
      <c r="K14" s="138"/>
      <c r="L14" s="156"/>
      <c r="M14" s="136"/>
      <c r="N14" s="136"/>
      <c r="O14" s="136"/>
      <c r="P14" s="139" t="b">
        <f t="shared" si="1"/>
        <v>1</v>
      </c>
      <c r="Q14" s="139">
        <f t="shared" si="2"/>
        <v>0</v>
      </c>
    </row>
    <row r="15" spans="1:17" ht="17.25" customHeight="1" x14ac:dyDescent="0.25">
      <c r="A15" s="152"/>
      <c r="B15" s="126" t="s">
        <v>31</v>
      </c>
      <c r="C15" s="135"/>
      <c r="D15" s="136"/>
      <c r="E15" s="136"/>
      <c r="F15" s="136"/>
      <c r="G15" s="128">
        <f t="shared" si="0"/>
        <v>0</v>
      </c>
      <c r="H15" s="137"/>
      <c r="I15" s="136"/>
      <c r="J15" s="130"/>
      <c r="K15" s="138"/>
      <c r="M15" s="136"/>
      <c r="N15" s="136"/>
      <c r="O15" s="136"/>
      <c r="P15" s="139" t="b">
        <f t="shared" si="1"/>
        <v>1</v>
      </c>
      <c r="Q15" s="139">
        <f t="shared" si="2"/>
        <v>0</v>
      </c>
    </row>
    <row r="16" spans="1:17" ht="15.75" x14ac:dyDescent="0.25">
      <c r="A16" s="152"/>
      <c r="C16" s="140" t="s">
        <v>32</v>
      </c>
      <c r="D16" s="141">
        <f>SUM(D8:D15)</f>
        <v>0</v>
      </c>
      <c r="E16" s="141">
        <f>SUM(E8:E15)</f>
        <v>190000</v>
      </c>
      <c r="F16" s="141">
        <f>SUM(F8:F15)</f>
        <v>0</v>
      </c>
      <c r="G16" s="141">
        <f>SUM(G8:G15)</f>
        <v>190000</v>
      </c>
      <c r="H16" s="141">
        <f>(H8*G8)+(H9*G9)+(H10*G10)+(H11*G11)+(H12*G12)+(H13*G13)+(H14*G14)+(H15*G15)</f>
        <v>119000</v>
      </c>
      <c r="I16" s="141">
        <f>SUM(I8:I15)</f>
        <v>31132</v>
      </c>
      <c r="J16" s="142"/>
      <c r="K16" s="138"/>
      <c r="L16" s="157"/>
      <c r="M16" s="141">
        <f>SUM(M8:M15)</f>
        <v>0</v>
      </c>
      <c r="N16" s="141">
        <f>SUM(N8:N15)</f>
        <v>31132</v>
      </c>
      <c r="O16" s="141">
        <f>SUM(O8:O15)</f>
        <v>0</v>
      </c>
      <c r="P16" s="139" t="b">
        <f t="shared" si="1"/>
        <v>1</v>
      </c>
    </row>
    <row r="17" spans="1:17" ht="51" customHeight="1" x14ac:dyDescent="0.25">
      <c r="A17" s="152"/>
      <c r="B17" s="125" t="s">
        <v>33</v>
      </c>
      <c r="C17" s="278" t="s">
        <v>34</v>
      </c>
      <c r="D17" s="278"/>
      <c r="E17" s="278"/>
      <c r="F17" s="278"/>
      <c r="G17" s="278"/>
      <c r="H17" s="278"/>
      <c r="I17" s="279"/>
      <c r="J17" s="279"/>
      <c r="K17" s="278"/>
      <c r="L17" s="155"/>
      <c r="Q17" s="139">
        <f t="shared" si="2"/>
        <v>0</v>
      </c>
    </row>
    <row r="18" spans="1:17" ht="72.75" customHeight="1" x14ac:dyDescent="0.25">
      <c r="A18" s="152"/>
      <c r="B18" s="126" t="s">
        <v>35</v>
      </c>
      <c r="C18" s="134" t="s">
        <v>36</v>
      </c>
      <c r="D18" s="127"/>
      <c r="E18" s="127">
        <v>100000</v>
      </c>
      <c r="F18" s="127"/>
      <c r="G18" s="128">
        <f>SUM(D18:F18)</f>
        <v>100000</v>
      </c>
      <c r="H18" s="133">
        <v>0.5</v>
      </c>
      <c r="I18" s="237">
        <v>23996</v>
      </c>
      <c r="J18" s="130" t="s">
        <v>37</v>
      </c>
      <c r="K18" s="131"/>
      <c r="L18" s="156"/>
      <c r="M18" s="127"/>
      <c r="N18" s="237">
        <v>23996</v>
      </c>
      <c r="O18" s="127"/>
      <c r="P18" s="139" t="b">
        <f t="shared" si="1"/>
        <v>1</v>
      </c>
      <c r="Q18" s="269">
        <f t="shared" si="2"/>
        <v>11998</v>
      </c>
    </row>
    <row r="19" spans="1:17" ht="87.75" customHeight="1" x14ac:dyDescent="0.25">
      <c r="A19" s="152"/>
      <c r="B19" s="126" t="s">
        <v>38</v>
      </c>
      <c r="C19" s="134" t="s">
        <v>39</v>
      </c>
      <c r="D19" s="127"/>
      <c r="E19" s="127">
        <v>50000</v>
      </c>
      <c r="F19" s="127"/>
      <c r="G19" s="128">
        <f t="shared" ref="G19:G25" si="3">SUM(D19:F19)</f>
        <v>50000</v>
      </c>
      <c r="H19" s="137">
        <v>0.5</v>
      </c>
      <c r="I19" s="237"/>
      <c r="J19" s="130" t="s">
        <v>40</v>
      </c>
      <c r="K19" s="131"/>
      <c r="L19" s="156"/>
      <c r="M19" s="127"/>
      <c r="N19" s="237"/>
      <c r="O19" s="127"/>
      <c r="P19" s="139" t="b">
        <f t="shared" si="1"/>
        <v>1</v>
      </c>
      <c r="Q19" s="269">
        <f t="shared" si="2"/>
        <v>0</v>
      </c>
    </row>
    <row r="20" spans="1:17" ht="59.65" customHeight="1" x14ac:dyDescent="0.25">
      <c r="A20" s="152"/>
      <c r="B20" s="126" t="s">
        <v>41</v>
      </c>
      <c r="C20" s="134" t="s">
        <v>42</v>
      </c>
      <c r="D20" s="127"/>
      <c r="E20" s="136">
        <v>50000</v>
      </c>
      <c r="F20" s="136"/>
      <c r="G20" s="128">
        <f t="shared" si="3"/>
        <v>50000</v>
      </c>
      <c r="H20" s="137">
        <v>0.2</v>
      </c>
      <c r="I20" s="237"/>
      <c r="J20" s="130" t="s">
        <v>43</v>
      </c>
      <c r="K20" s="131"/>
      <c r="L20" s="156"/>
      <c r="M20" s="127"/>
      <c r="N20" s="237"/>
      <c r="O20" s="136"/>
      <c r="P20" s="139" t="b">
        <f t="shared" si="1"/>
        <v>1</v>
      </c>
      <c r="Q20" s="269">
        <f t="shared" si="2"/>
        <v>0</v>
      </c>
    </row>
    <row r="21" spans="1:17" ht="63" x14ac:dyDescent="0.25">
      <c r="A21" s="152"/>
      <c r="B21" s="126" t="s">
        <v>44</v>
      </c>
      <c r="C21" s="134" t="s">
        <v>45</v>
      </c>
      <c r="D21" s="127"/>
      <c r="E21" s="136">
        <v>40000</v>
      </c>
      <c r="F21" s="136"/>
      <c r="G21" s="128">
        <f t="shared" si="3"/>
        <v>40000</v>
      </c>
      <c r="H21" s="137">
        <v>0.3</v>
      </c>
      <c r="I21" s="237"/>
      <c r="J21" s="130" t="s">
        <v>46</v>
      </c>
      <c r="K21" s="131"/>
      <c r="L21" s="156"/>
      <c r="M21" s="127"/>
      <c r="N21" s="237"/>
      <c r="O21" s="136"/>
      <c r="P21" s="139" t="b">
        <f t="shared" si="1"/>
        <v>1</v>
      </c>
      <c r="Q21" s="269">
        <f t="shared" si="2"/>
        <v>0</v>
      </c>
    </row>
    <row r="22" spans="1:17" ht="15.75" x14ac:dyDescent="0.25">
      <c r="A22" s="152"/>
      <c r="B22" s="126" t="s">
        <v>47</v>
      </c>
      <c r="C22" s="134"/>
      <c r="D22" s="127"/>
      <c r="E22" s="127"/>
      <c r="F22" s="127"/>
      <c r="G22" s="128">
        <f t="shared" si="3"/>
        <v>0</v>
      </c>
      <c r="H22" s="133"/>
      <c r="I22" s="127"/>
      <c r="J22" s="130"/>
      <c r="K22" s="131"/>
      <c r="L22" s="156"/>
      <c r="M22" s="127"/>
      <c r="N22" s="127"/>
      <c r="O22" s="127"/>
      <c r="P22" s="139" t="b">
        <f t="shared" si="1"/>
        <v>1</v>
      </c>
      <c r="Q22" s="139">
        <f t="shared" si="2"/>
        <v>0</v>
      </c>
    </row>
    <row r="23" spans="1:17" ht="15.75" x14ac:dyDescent="0.25">
      <c r="A23" s="152"/>
      <c r="B23" s="126" t="s">
        <v>48</v>
      </c>
      <c r="C23" s="134"/>
      <c r="D23" s="127"/>
      <c r="E23" s="127"/>
      <c r="F23" s="127"/>
      <c r="G23" s="128">
        <f t="shared" si="3"/>
        <v>0</v>
      </c>
      <c r="H23" s="133"/>
      <c r="I23" s="127"/>
      <c r="J23" s="130"/>
      <c r="K23" s="131"/>
      <c r="L23" s="156"/>
      <c r="M23" s="127"/>
      <c r="N23" s="127"/>
      <c r="O23" s="127"/>
      <c r="P23" s="139" t="b">
        <f t="shared" si="1"/>
        <v>1</v>
      </c>
      <c r="Q23" s="139">
        <f t="shared" si="2"/>
        <v>0</v>
      </c>
    </row>
    <row r="24" spans="1:17" ht="15.75" x14ac:dyDescent="0.25">
      <c r="A24" s="152"/>
      <c r="B24" s="126" t="s">
        <v>49</v>
      </c>
      <c r="C24" s="135"/>
      <c r="D24" s="136"/>
      <c r="E24" s="136"/>
      <c r="F24" s="136"/>
      <c r="G24" s="128">
        <f t="shared" si="3"/>
        <v>0</v>
      </c>
      <c r="H24" s="137"/>
      <c r="I24" s="136"/>
      <c r="J24" s="130"/>
      <c r="K24" s="138"/>
      <c r="L24" s="156"/>
      <c r="M24" s="136"/>
      <c r="N24" s="136"/>
      <c r="O24" s="136"/>
      <c r="P24" s="139" t="b">
        <f t="shared" si="1"/>
        <v>1</v>
      </c>
      <c r="Q24" s="139">
        <f t="shared" si="2"/>
        <v>0</v>
      </c>
    </row>
    <row r="25" spans="1:17" ht="15.75" x14ac:dyDescent="0.25">
      <c r="A25" s="152"/>
      <c r="B25" s="126" t="s">
        <v>50</v>
      </c>
      <c r="C25" s="135"/>
      <c r="D25" s="136"/>
      <c r="E25" s="136"/>
      <c r="F25" s="136"/>
      <c r="G25" s="128">
        <f t="shared" si="3"/>
        <v>0</v>
      </c>
      <c r="H25" s="137"/>
      <c r="I25" s="136"/>
      <c r="J25" s="130"/>
      <c r="K25" s="138"/>
      <c r="L25" s="156"/>
      <c r="M25" s="136"/>
      <c r="N25" s="136"/>
      <c r="O25" s="136"/>
      <c r="P25" s="139" t="b">
        <f t="shared" si="1"/>
        <v>1</v>
      </c>
      <c r="Q25" s="139">
        <f t="shared" si="2"/>
        <v>0</v>
      </c>
    </row>
    <row r="26" spans="1:17" ht="15.75" x14ac:dyDescent="0.25">
      <c r="A26" s="152"/>
      <c r="C26" s="140" t="s">
        <v>32</v>
      </c>
      <c r="D26" s="143">
        <f>SUM(D18:D25)</f>
        <v>0</v>
      </c>
      <c r="E26" s="143">
        <f>SUM(E18:E25)</f>
        <v>240000</v>
      </c>
      <c r="F26" s="143">
        <f>SUM(F18:F25)</f>
        <v>0</v>
      </c>
      <c r="G26" s="143">
        <f>SUM(G18:G25)</f>
        <v>240000</v>
      </c>
      <c r="H26" s="141">
        <f>(H18*G18)+(H19*G19)+(H20*G20)+(H21*G21)+(H22*G22)+(H23*G23)+(H24*G24)+(H25*G25)</f>
        <v>97000</v>
      </c>
      <c r="I26" s="141">
        <f>SUM(I18:I25)</f>
        <v>23996</v>
      </c>
      <c r="J26" s="142"/>
      <c r="K26" s="138"/>
      <c r="L26" s="157"/>
      <c r="M26" s="143">
        <f>SUM(M18:M25)</f>
        <v>0</v>
      </c>
      <c r="N26" s="143">
        <f>SUM(N18:N25)</f>
        <v>23996</v>
      </c>
      <c r="O26" s="143">
        <f>SUM(O18:O25)</f>
        <v>0</v>
      </c>
      <c r="P26" s="139" t="b">
        <f t="shared" si="1"/>
        <v>1</v>
      </c>
    </row>
    <row r="27" spans="1:17" ht="33" customHeight="1" x14ac:dyDescent="0.25">
      <c r="A27" s="152"/>
      <c r="B27" s="125" t="s">
        <v>51</v>
      </c>
      <c r="C27" s="278" t="s">
        <v>52</v>
      </c>
      <c r="D27" s="278"/>
      <c r="E27" s="278"/>
      <c r="F27" s="278"/>
      <c r="G27" s="278"/>
      <c r="H27" s="278"/>
      <c r="I27" s="279"/>
      <c r="J27" s="279"/>
      <c r="K27" s="278"/>
      <c r="L27" s="155"/>
      <c r="Q27" s="139">
        <f t="shared" si="2"/>
        <v>0</v>
      </c>
    </row>
    <row r="28" spans="1:17" ht="98.25" customHeight="1" x14ac:dyDescent="0.25">
      <c r="A28" s="152"/>
      <c r="B28" s="126" t="s">
        <v>53</v>
      </c>
      <c r="C28" s="134" t="s">
        <v>54</v>
      </c>
      <c r="D28" s="127"/>
      <c r="E28" s="127">
        <v>55000</v>
      </c>
      <c r="F28" s="127"/>
      <c r="G28" s="128">
        <f>SUM(D28:F28)</f>
        <v>55000</v>
      </c>
      <c r="H28" s="133">
        <v>0.5</v>
      </c>
      <c r="I28" s="237"/>
      <c r="J28" s="130" t="s">
        <v>55</v>
      </c>
      <c r="K28" s="131"/>
      <c r="L28" s="156"/>
      <c r="M28" s="127"/>
      <c r="N28" s="237"/>
      <c r="O28" s="127"/>
      <c r="P28" s="139" t="b">
        <f t="shared" si="1"/>
        <v>1</v>
      </c>
      <c r="Q28" s="269">
        <f t="shared" si="2"/>
        <v>0</v>
      </c>
    </row>
    <row r="29" spans="1:17" ht="126.75" customHeight="1" x14ac:dyDescent="0.25">
      <c r="A29" s="152"/>
      <c r="B29" s="126" t="s">
        <v>56</v>
      </c>
      <c r="C29" s="134" t="s">
        <v>57</v>
      </c>
      <c r="D29" s="127"/>
      <c r="E29" s="127">
        <v>55000</v>
      </c>
      <c r="F29" s="127"/>
      <c r="G29" s="128">
        <f t="shared" ref="G29:G35" si="4">SUM(D29:F29)</f>
        <v>55000</v>
      </c>
      <c r="H29" s="133">
        <v>0.5</v>
      </c>
      <c r="I29" s="237">
        <v>21196</v>
      </c>
      <c r="J29" s="134" t="s">
        <v>58</v>
      </c>
      <c r="K29" s="131"/>
      <c r="L29" s="156"/>
      <c r="M29" s="127"/>
      <c r="N29" s="237">
        <v>21196</v>
      </c>
      <c r="O29" s="127"/>
      <c r="P29" s="139" t="b">
        <f t="shared" si="1"/>
        <v>1</v>
      </c>
      <c r="Q29" s="269">
        <f t="shared" si="2"/>
        <v>10598</v>
      </c>
    </row>
    <row r="30" spans="1:17" ht="85.5" customHeight="1" x14ac:dyDescent="0.25">
      <c r="A30" s="152"/>
      <c r="B30" s="126" t="s">
        <v>59</v>
      </c>
      <c r="C30" s="134" t="s">
        <v>60</v>
      </c>
      <c r="D30" s="127"/>
      <c r="E30" s="127">
        <v>90000</v>
      </c>
      <c r="F30" s="127"/>
      <c r="G30" s="128">
        <f t="shared" si="4"/>
        <v>90000</v>
      </c>
      <c r="H30" s="133">
        <v>0.2</v>
      </c>
      <c r="I30" s="237"/>
      <c r="J30" s="130" t="s">
        <v>61</v>
      </c>
      <c r="K30" s="131"/>
      <c r="L30" s="156"/>
      <c r="M30" s="127"/>
      <c r="N30" s="237"/>
      <c r="O30" s="127"/>
      <c r="P30" s="139" t="b">
        <f t="shared" si="1"/>
        <v>1</v>
      </c>
      <c r="Q30" s="269">
        <f t="shared" si="2"/>
        <v>0</v>
      </c>
    </row>
    <row r="31" spans="1:17" ht="15.75" x14ac:dyDescent="0.25">
      <c r="A31" s="152"/>
      <c r="B31" s="126" t="s">
        <v>62</v>
      </c>
      <c r="C31" s="134"/>
      <c r="D31" s="127"/>
      <c r="E31" s="127"/>
      <c r="F31" s="127"/>
      <c r="G31" s="128">
        <f t="shared" si="4"/>
        <v>0</v>
      </c>
      <c r="H31" s="133"/>
      <c r="I31" s="127"/>
      <c r="J31" s="130"/>
      <c r="K31" s="131"/>
      <c r="L31" s="156"/>
      <c r="M31" s="127"/>
      <c r="N31" s="127"/>
      <c r="O31" s="127"/>
      <c r="P31" s="139" t="b">
        <f t="shared" si="1"/>
        <v>1</v>
      </c>
      <c r="Q31" s="139">
        <f t="shared" si="2"/>
        <v>0</v>
      </c>
    </row>
    <row r="32" spans="1:17" s="152" customFormat="1" ht="15.75" x14ac:dyDescent="0.25">
      <c r="B32" s="126" t="s">
        <v>63</v>
      </c>
      <c r="C32" s="134"/>
      <c r="D32" s="127"/>
      <c r="E32" s="127"/>
      <c r="F32" s="127"/>
      <c r="G32" s="128">
        <f t="shared" si="4"/>
        <v>0</v>
      </c>
      <c r="H32" s="133"/>
      <c r="I32" s="127"/>
      <c r="J32" s="130"/>
      <c r="K32" s="131"/>
      <c r="L32" s="156"/>
      <c r="M32" s="127"/>
      <c r="N32" s="127"/>
      <c r="O32" s="127"/>
      <c r="P32" s="139" t="b">
        <f t="shared" si="1"/>
        <v>1</v>
      </c>
      <c r="Q32" s="139">
        <f t="shared" si="2"/>
        <v>0</v>
      </c>
    </row>
    <row r="33" spans="1:17" s="152" customFormat="1" ht="15.75" x14ac:dyDescent="0.25">
      <c r="B33" s="126" t="s">
        <v>64</v>
      </c>
      <c r="C33" s="134"/>
      <c r="D33" s="127"/>
      <c r="E33" s="127"/>
      <c r="F33" s="127"/>
      <c r="G33" s="128">
        <f t="shared" si="4"/>
        <v>0</v>
      </c>
      <c r="H33" s="133"/>
      <c r="I33" s="127"/>
      <c r="J33" s="130"/>
      <c r="K33" s="131"/>
      <c r="L33" s="156"/>
      <c r="M33" s="127"/>
      <c r="N33" s="127"/>
      <c r="O33" s="127"/>
      <c r="P33" s="139" t="b">
        <f t="shared" si="1"/>
        <v>1</v>
      </c>
      <c r="Q33" s="139">
        <f t="shared" si="2"/>
        <v>0</v>
      </c>
    </row>
    <row r="34" spans="1:17" s="152" customFormat="1" ht="15.75" x14ac:dyDescent="0.25">
      <c r="A34" s="139"/>
      <c r="B34" s="126" t="s">
        <v>65</v>
      </c>
      <c r="C34" s="135"/>
      <c r="D34" s="136"/>
      <c r="E34" s="136"/>
      <c r="F34" s="136"/>
      <c r="G34" s="128">
        <f t="shared" si="4"/>
        <v>0</v>
      </c>
      <c r="H34" s="137"/>
      <c r="I34" s="136"/>
      <c r="J34" s="130"/>
      <c r="K34" s="138"/>
      <c r="L34" s="156"/>
      <c r="M34" s="136"/>
      <c r="N34" s="136"/>
      <c r="O34" s="136"/>
      <c r="P34" s="139" t="b">
        <f t="shared" si="1"/>
        <v>1</v>
      </c>
      <c r="Q34" s="139">
        <f t="shared" si="2"/>
        <v>0</v>
      </c>
    </row>
    <row r="35" spans="1:17" ht="15.75" x14ac:dyDescent="0.25">
      <c r="B35" s="126" t="s">
        <v>66</v>
      </c>
      <c r="C35" s="135"/>
      <c r="D35" s="136"/>
      <c r="E35" s="136"/>
      <c r="F35" s="136"/>
      <c r="G35" s="128">
        <f t="shared" si="4"/>
        <v>0</v>
      </c>
      <c r="H35" s="137"/>
      <c r="I35" s="136"/>
      <c r="J35" s="130"/>
      <c r="K35" s="138"/>
      <c r="L35" s="156"/>
      <c r="M35" s="136"/>
      <c r="N35" s="136"/>
      <c r="O35" s="136"/>
      <c r="P35" s="139" t="b">
        <f t="shared" si="1"/>
        <v>1</v>
      </c>
      <c r="Q35" s="139">
        <f t="shared" si="2"/>
        <v>0</v>
      </c>
    </row>
    <row r="36" spans="1:17" ht="49.5" customHeight="1" x14ac:dyDescent="0.25">
      <c r="C36" s="140" t="s">
        <v>32</v>
      </c>
      <c r="D36" s="143">
        <f>SUM(D28:D35)</f>
        <v>0</v>
      </c>
      <c r="E36" s="143">
        <f>SUM(E28:E35)</f>
        <v>200000</v>
      </c>
      <c r="F36" s="143">
        <f>SUM(F28:F35)</f>
        <v>0</v>
      </c>
      <c r="G36" s="143">
        <f>SUM(G28:G35)</f>
        <v>200000</v>
      </c>
      <c r="H36" s="141">
        <f>(H28*G28)+(H29*G29)+(H30*G30)+(H31*G31)+(H32*G32)+(H33*G33)+(H34*G34)+(H35*G35)</f>
        <v>73000</v>
      </c>
      <c r="I36" s="141">
        <f>SUM(I28:I35)</f>
        <v>21196</v>
      </c>
      <c r="J36" s="142"/>
      <c r="K36" s="138"/>
      <c r="L36" s="157"/>
      <c r="M36" s="143">
        <f>SUM(M28:M35)</f>
        <v>0</v>
      </c>
      <c r="N36" s="143">
        <f>SUM(N28:N35)</f>
        <v>21196</v>
      </c>
      <c r="O36" s="143">
        <f>SUM(O28:O35)</f>
        <v>0</v>
      </c>
      <c r="P36" s="139" t="b">
        <f t="shared" si="1"/>
        <v>1</v>
      </c>
    </row>
    <row r="37" spans="1:17" ht="51" hidden="1" customHeight="1" x14ac:dyDescent="0.25">
      <c r="B37" s="125" t="s">
        <v>67</v>
      </c>
      <c r="C37" s="274"/>
      <c r="D37" s="274"/>
      <c r="E37" s="274"/>
      <c r="F37" s="274"/>
      <c r="G37" s="274"/>
      <c r="H37" s="274"/>
      <c r="I37" s="275"/>
      <c r="J37" s="275"/>
      <c r="K37" s="274"/>
      <c r="L37" s="155"/>
      <c r="P37" s="139" t="b">
        <f t="shared" si="1"/>
        <v>1</v>
      </c>
      <c r="Q37" s="139">
        <f t="shared" si="2"/>
        <v>0</v>
      </c>
    </row>
    <row r="38" spans="1:17" ht="15.75" hidden="1" x14ac:dyDescent="0.25">
      <c r="B38" s="126" t="s">
        <v>68</v>
      </c>
      <c r="C38" s="134"/>
      <c r="D38" s="127"/>
      <c r="E38" s="127"/>
      <c r="F38" s="127"/>
      <c r="G38" s="128">
        <f>SUM(D38:F38)</f>
        <v>0</v>
      </c>
      <c r="H38" s="133"/>
      <c r="I38" s="127"/>
      <c r="J38" s="130"/>
      <c r="K38" s="131"/>
      <c r="L38" s="156"/>
      <c r="P38" s="139" t="b">
        <f t="shared" si="1"/>
        <v>1</v>
      </c>
      <c r="Q38" s="139">
        <f t="shared" si="2"/>
        <v>0</v>
      </c>
    </row>
    <row r="39" spans="1:17" ht="15.75" hidden="1" x14ac:dyDescent="0.25">
      <c r="B39" s="126" t="s">
        <v>69</v>
      </c>
      <c r="C39" s="134"/>
      <c r="D39" s="127"/>
      <c r="E39" s="127"/>
      <c r="F39" s="127"/>
      <c r="G39" s="128">
        <f t="shared" ref="G39:G45" si="5">SUM(D39:F39)</f>
        <v>0</v>
      </c>
      <c r="H39" s="133"/>
      <c r="I39" s="127"/>
      <c r="J39" s="130"/>
      <c r="K39" s="131"/>
      <c r="L39" s="156"/>
      <c r="P39" s="139" t="b">
        <f t="shared" si="1"/>
        <v>1</v>
      </c>
      <c r="Q39" s="139">
        <f t="shared" si="2"/>
        <v>0</v>
      </c>
    </row>
    <row r="40" spans="1:17" ht="15.75" hidden="1" x14ac:dyDescent="0.25">
      <c r="B40" s="126" t="s">
        <v>70</v>
      </c>
      <c r="C40" s="134"/>
      <c r="D40" s="127"/>
      <c r="E40" s="127"/>
      <c r="F40" s="127"/>
      <c r="G40" s="128">
        <f t="shared" si="5"/>
        <v>0</v>
      </c>
      <c r="H40" s="133"/>
      <c r="I40" s="127"/>
      <c r="J40" s="130"/>
      <c r="K40" s="131"/>
      <c r="L40" s="156"/>
      <c r="P40" s="139" t="b">
        <f t="shared" si="1"/>
        <v>1</v>
      </c>
      <c r="Q40" s="139">
        <f t="shared" si="2"/>
        <v>0</v>
      </c>
    </row>
    <row r="41" spans="1:17" ht="15.75" hidden="1" x14ac:dyDescent="0.25">
      <c r="B41" s="126" t="s">
        <v>71</v>
      </c>
      <c r="C41" s="134"/>
      <c r="D41" s="127"/>
      <c r="E41" s="127"/>
      <c r="F41" s="127"/>
      <c r="G41" s="128">
        <f t="shared" si="5"/>
        <v>0</v>
      </c>
      <c r="H41" s="133"/>
      <c r="I41" s="127"/>
      <c r="J41" s="130"/>
      <c r="K41" s="131"/>
      <c r="L41" s="156"/>
      <c r="P41" s="139" t="b">
        <f t="shared" si="1"/>
        <v>1</v>
      </c>
      <c r="Q41" s="139">
        <f t="shared" si="2"/>
        <v>0</v>
      </c>
    </row>
    <row r="42" spans="1:17" ht="15.75" hidden="1" x14ac:dyDescent="0.25">
      <c r="B42" s="126" t="s">
        <v>72</v>
      </c>
      <c r="C42" s="134"/>
      <c r="D42" s="127"/>
      <c r="E42" s="127"/>
      <c r="F42" s="127"/>
      <c r="G42" s="128">
        <f t="shared" si="5"/>
        <v>0</v>
      </c>
      <c r="H42" s="133"/>
      <c r="I42" s="127"/>
      <c r="J42" s="130"/>
      <c r="K42" s="131"/>
      <c r="L42" s="156"/>
      <c r="P42" s="139" t="b">
        <f t="shared" si="1"/>
        <v>1</v>
      </c>
      <c r="Q42" s="139">
        <f t="shared" si="2"/>
        <v>0</v>
      </c>
    </row>
    <row r="43" spans="1:17" ht="15.75" hidden="1" x14ac:dyDescent="0.25">
      <c r="A43" s="152"/>
      <c r="B43" s="126" t="s">
        <v>73</v>
      </c>
      <c r="C43" s="134"/>
      <c r="D43" s="127"/>
      <c r="E43" s="127"/>
      <c r="F43" s="127"/>
      <c r="G43" s="128">
        <f t="shared" si="5"/>
        <v>0</v>
      </c>
      <c r="H43" s="133"/>
      <c r="I43" s="127"/>
      <c r="J43" s="130"/>
      <c r="K43" s="131"/>
      <c r="L43" s="156"/>
      <c r="P43" s="139" t="b">
        <f t="shared" si="1"/>
        <v>1</v>
      </c>
      <c r="Q43" s="139">
        <f t="shared" si="2"/>
        <v>0</v>
      </c>
    </row>
    <row r="44" spans="1:17" s="152" customFormat="1" ht="15.75" hidden="1" x14ac:dyDescent="0.25">
      <c r="A44" s="139"/>
      <c r="B44" s="126" t="s">
        <v>74</v>
      </c>
      <c r="C44" s="135"/>
      <c r="D44" s="136"/>
      <c r="E44" s="136"/>
      <c r="F44" s="136"/>
      <c r="G44" s="128">
        <f t="shared" si="5"/>
        <v>0</v>
      </c>
      <c r="H44" s="137"/>
      <c r="I44" s="136"/>
      <c r="J44" s="130"/>
      <c r="K44" s="138"/>
      <c r="L44" s="156"/>
      <c r="P44" s="139" t="b">
        <f t="shared" si="1"/>
        <v>1</v>
      </c>
      <c r="Q44" s="139">
        <f t="shared" si="2"/>
        <v>0</v>
      </c>
    </row>
    <row r="45" spans="1:17" ht="15.75" hidden="1" x14ac:dyDescent="0.25">
      <c r="B45" s="126" t="s">
        <v>75</v>
      </c>
      <c r="C45" s="135"/>
      <c r="D45" s="136"/>
      <c r="E45" s="136"/>
      <c r="F45" s="136"/>
      <c r="G45" s="128">
        <f t="shared" si="5"/>
        <v>0</v>
      </c>
      <c r="H45" s="137"/>
      <c r="I45" s="136"/>
      <c r="J45" s="130"/>
      <c r="K45" s="138"/>
      <c r="L45" s="156"/>
      <c r="P45" s="139" t="b">
        <f t="shared" si="1"/>
        <v>1</v>
      </c>
      <c r="Q45" s="139">
        <f t="shared" si="2"/>
        <v>0</v>
      </c>
    </row>
    <row r="46" spans="1:17" ht="15.75" hidden="1" x14ac:dyDescent="0.25">
      <c r="C46" s="140" t="s">
        <v>32</v>
      </c>
      <c r="D46" s="141">
        <f>SUM(D38:D45)</f>
        <v>0</v>
      </c>
      <c r="E46" s="141">
        <f>SUM(E38:E45)</f>
        <v>0</v>
      </c>
      <c r="F46" s="141">
        <f>SUM(F38:F45)</f>
        <v>0</v>
      </c>
      <c r="G46" s="141">
        <f>SUM(G38:G45)</f>
        <v>0</v>
      </c>
      <c r="H46" s="141">
        <f>(H38*G38)+(H39*G39)+(H40*G40)+(H41*G41)+(H42*G42)+(H43*G43)+(H44*G44)+(H45*G45)</f>
        <v>0</v>
      </c>
      <c r="I46" s="141">
        <f>SUM(I38:I45)</f>
        <v>0</v>
      </c>
      <c r="J46" s="142"/>
      <c r="K46" s="138"/>
      <c r="L46" s="157"/>
      <c r="P46" s="139" t="b">
        <f t="shared" si="1"/>
        <v>1</v>
      </c>
      <c r="Q46" s="139">
        <f t="shared" si="2"/>
        <v>0</v>
      </c>
    </row>
    <row r="47" spans="1:17" ht="15.75" x14ac:dyDescent="0.25">
      <c r="B47" s="158"/>
      <c r="C47" s="159"/>
      <c r="D47" s="160"/>
      <c r="E47" s="160"/>
      <c r="F47" s="160"/>
      <c r="G47" s="160"/>
      <c r="H47" s="160"/>
      <c r="I47" s="160"/>
      <c r="J47" s="161"/>
      <c r="K47" s="160"/>
      <c r="L47" s="156"/>
      <c r="Q47" s="139">
        <f t="shared" si="2"/>
        <v>0</v>
      </c>
    </row>
    <row r="48" spans="1:17" ht="51" customHeight="1" x14ac:dyDescent="0.25">
      <c r="B48" s="140" t="s">
        <v>76</v>
      </c>
      <c r="C48" s="281" t="s">
        <v>77</v>
      </c>
      <c r="D48" s="281"/>
      <c r="E48" s="281"/>
      <c r="F48" s="281"/>
      <c r="G48" s="281"/>
      <c r="H48" s="281"/>
      <c r="I48" s="282"/>
      <c r="J48" s="282"/>
      <c r="K48" s="281"/>
      <c r="L48" s="154"/>
      <c r="Q48" s="139">
        <f t="shared" si="2"/>
        <v>0</v>
      </c>
    </row>
    <row r="49" spans="1:17" ht="51" customHeight="1" x14ac:dyDescent="0.25">
      <c r="B49" s="125" t="s">
        <v>78</v>
      </c>
      <c r="C49" s="278" t="s">
        <v>79</v>
      </c>
      <c r="D49" s="278"/>
      <c r="E49" s="278"/>
      <c r="F49" s="278"/>
      <c r="G49" s="278"/>
      <c r="H49" s="278"/>
      <c r="I49" s="279"/>
      <c r="J49" s="279"/>
      <c r="K49" s="278"/>
      <c r="L49" s="155"/>
      <c r="Q49" s="139">
        <f t="shared" si="2"/>
        <v>0</v>
      </c>
    </row>
    <row r="50" spans="1:17" ht="63" x14ac:dyDescent="0.25">
      <c r="B50" s="126" t="s">
        <v>80</v>
      </c>
      <c r="C50" s="134" t="s">
        <v>81</v>
      </c>
      <c r="D50" s="127"/>
      <c r="E50" s="127"/>
      <c r="F50" s="127">
        <v>50000</v>
      </c>
      <c r="G50" s="128">
        <f>SUM(D50:F50)</f>
        <v>50000</v>
      </c>
      <c r="H50" s="133">
        <v>0.33</v>
      </c>
      <c r="I50" s="237">
        <v>24846.76</v>
      </c>
      <c r="J50" s="130" t="s">
        <v>82</v>
      </c>
      <c r="K50" s="131"/>
      <c r="L50" s="156"/>
      <c r="M50" s="127"/>
      <c r="N50" s="127"/>
      <c r="O50" s="237">
        <v>24846.76</v>
      </c>
      <c r="P50" s="139" t="b">
        <f t="shared" si="1"/>
        <v>1</v>
      </c>
      <c r="Q50" s="269">
        <f t="shared" si="2"/>
        <v>8199.4308000000001</v>
      </c>
    </row>
    <row r="51" spans="1:17" ht="45.4" customHeight="1" x14ac:dyDescent="0.25">
      <c r="B51" s="126" t="s">
        <v>83</v>
      </c>
      <c r="C51" s="134" t="s">
        <v>84</v>
      </c>
      <c r="D51" s="127">
        <v>40000</v>
      </c>
      <c r="E51" s="127"/>
      <c r="F51" s="127"/>
      <c r="G51" s="128">
        <f t="shared" ref="G51:G57" si="6">SUM(D51:F51)</f>
        <v>40000</v>
      </c>
      <c r="H51" s="133">
        <v>1</v>
      </c>
      <c r="I51" s="237">
        <v>6245.4012345679002</v>
      </c>
      <c r="J51" s="130" t="s">
        <v>85</v>
      </c>
      <c r="K51" s="131"/>
      <c r="L51" s="156"/>
      <c r="M51" s="237">
        <v>6245.4012345679002</v>
      </c>
      <c r="N51" s="127"/>
      <c r="O51" s="127"/>
      <c r="P51" s="139" t="b">
        <f t="shared" si="1"/>
        <v>1</v>
      </c>
      <c r="Q51" s="269">
        <f t="shared" si="2"/>
        <v>6245.4012345679002</v>
      </c>
    </row>
    <row r="52" spans="1:17" ht="108" customHeight="1" x14ac:dyDescent="0.25">
      <c r="B52" s="126" t="s">
        <v>86</v>
      </c>
      <c r="C52" s="134" t="s">
        <v>87</v>
      </c>
      <c r="D52" s="127"/>
      <c r="E52" s="127"/>
      <c r="F52" s="127">
        <v>50000</v>
      </c>
      <c r="G52" s="128">
        <f t="shared" si="6"/>
        <v>50000</v>
      </c>
      <c r="H52" s="133">
        <v>0.2</v>
      </c>
      <c r="I52" s="237"/>
      <c r="J52" s="130" t="s">
        <v>88</v>
      </c>
      <c r="K52" s="131"/>
      <c r="L52" s="156"/>
      <c r="M52" s="127"/>
      <c r="N52" s="127"/>
      <c r="O52" s="237"/>
      <c r="P52" s="139" t="b">
        <f t="shared" si="1"/>
        <v>1</v>
      </c>
      <c r="Q52" s="269">
        <f t="shared" si="2"/>
        <v>0</v>
      </c>
    </row>
    <row r="53" spans="1:17" ht="94.5" x14ac:dyDescent="0.25">
      <c r="B53" s="126" t="s">
        <v>89</v>
      </c>
      <c r="C53" s="134" t="s">
        <v>90</v>
      </c>
      <c r="D53" s="127"/>
      <c r="E53" s="127"/>
      <c r="F53" s="127">
        <v>400000</v>
      </c>
      <c r="G53" s="128">
        <f>SUM(D53:F53)</f>
        <v>400000</v>
      </c>
      <c r="H53" s="133">
        <v>0.3</v>
      </c>
      <c r="I53" s="237"/>
      <c r="J53" s="130" t="s">
        <v>91</v>
      </c>
      <c r="K53" s="131"/>
      <c r="L53" s="156"/>
      <c r="M53" s="127"/>
      <c r="N53" s="127"/>
      <c r="O53" s="237"/>
      <c r="P53" s="139" t="b">
        <f t="shared" si="1"/>
        <v>1</v>
      </c>
      <c r="Q53" s="269">
        <f t="shared" si="2"/>
        <v>0</v>
      </c>
    </row>
    <row r="54" spans="1:17" ht="97.9" customHeight="1" x14ac:dyDescent="0.25">
      <c r="B54" s="126" t="s">
        <v>92</v>
      </c>
      <c r="C54" s="134" t="s">
        <v>93</v>
      </c>
      <c r="D54" s="127"/>
      <c r="E54" s="127">
        <v>17500</v>
      </c>
      <c r="F54" s="127">
        <v>65000</v>
      </c>
      <c r="G54" s="128">
        <f>SUM(D54:F54)</f>
        <v>82500</v>
      </c>
      <c r="H54" s="133">
        <v>0.5</v>
      </c>
      <c r="I54" s="237"/>
      <c r="J54" s="130" t="s">
        <v>94</v>
      </c>
      <c r="K54" s="131"/>
      <c r="L54" s="156"/>
      <c r="M54" s="127"/>
      <c r="N54" s="237"/>
      <c r="O54" s="237"/>
      <c r="P54" s="139" t="b">
        <f t="shared" si="1"/>
        <v>1</v>
      </c>
      <c r="Q54" s="269">
        <f t="shared" si="2"/>
        <v>0</v>
      </c>
    </row>
    <row r="55" spans="1:17" ht="15.75" x14ac:dyDescent="0.25">
      <c r="B55" s="126" t="s">
        <v>95</v>
      </c>
      <c r="C55" s="134"/>
      <c r="D55" s="127"/>
      <c r="E55" s="127"/>
      <c r="F55" s="127"/>
      <c r="G55" s="128">
        <f t="shared" si="6"/>
        <v>0</v>
      </c>
      <c r="H55" s="133"/>
      <c r="I55" s="127"/>
      <c r="J55" s="130"/>
      <c r="K55" s="131"/>
      <c r="L55" s="156"/>
      <c r="M55" s="127"/>
      <c r="N55" s="127"/>
      <c r="O55" s="127"/>
      <c r="P55" s="139" t="b">
        <f t="shared" si="1"/>
        <v>1</v>
      </c>
      <c r="Q55" s="139">
        <f t="shared" si="2"/>
        <v>0</v>
      </c>
    </row>
    <row r="56" spans="1:17" ht="15.75" x14ac:dyDescent="0.25">
      <c r="A56" s="152"/>
      <c r="B56" s="126" t="s">
        <v>96</v>
      </c>
      <c r="C56" s="135"/>
      <c r="D56" s="136"/>
      <c r="E56" s="136"/>
      <c r="F56" s="136"/>
      <c r="G56" s="128">
        <f t="shared" si="6"/>
        <v>0</v>
      </c>
      <c r="H56" s="137"/>
      <c r="I56" s="136"/>
      <c r="J56" s="130"/>
      <c r="K56" s="138"/>
      <c r="L56" s="156"/>
      <c r="M56" s="136"/>
      <c r="N56" s="136"/>
      <c r="O56" s="136"/>
      <c r="P56" s="139" t="b">
        <f t="shared" si="1"/>
        <v>1</v>
      </c>
      <c r="Q56" s="139">
        <f t="shared" si="2"/>
        <v>0</v>
      </c>
    </row>
    <row r="57" spans="1:17" s="152" customFormat="1" ht="15.75" x14ac:dyDescent="0.25">
      <c r="B57" s="126" t="s">
        <v>97</v>
      </c>
      <c r="C57" s="135"/>
      <c r="D57" s="136"/>
      <c r="E57" s="136"/>
      <c r="F57" s="136"/>
      <c r="G57" s="128">
        <f t="shared" si="6"/>
        <v>0</v>
      </c>
      <c r="H57" s="137"/>
      <c r="I57" s="136"/>
      <c r="J57" s="130"/>
      <c r="K57" s="138"/>
      <c r="L57" s="156"/>
      <c r="M57" s="136"/>
      <c r="N57" s="136"/>
      <c r="O57" s="136"/>
      <c r="P57" s="139" t="b">
        <f t="shared" si="1"/>
        <v>1</v>
      </c>
      <c r="Q57" s="139">
        <f t="shared" si="2"/>
        <v>0</v>
      </c>
    </row>
    <row r="58" spans="1:17" s="152" customFormat="1" ht="15.75" x14ac:dyDescent="0.25">
      <c r="A58" s="139"/>
      <c r="B58" s="139"/>
      <c r="C58" s="140" t="s">
        <v>32</v>
      </c>
      <c r="D58" s="141">
        <f>SUM(D50:D57)</f>
        <v>40000</v>
      </c>
      <c r="E58" s="141">
        <f>SUM(E50:E57)</f>
        <v>17500</v>
      </c>
      <c r="F58" s="141">
        <f>SUM(F50:F57)</f>
        <v>565000</v>
      </c>
      <c r="G58" s="143">
        <f>SUM(G50:G57)</f>
        <v>622500</v>
      </c>
      <c r="H58" s="141">
        <f>(H50*G50)+(H51*G51)+(H52*G52)+(H53*G53)+(H54*G54)+(H55*G55)+(H56*G56)+(H57*G57)</f>
        <v>227750</v>
      </c>
      <c r="I58" s="141">
        <f>SUM(I50:I57)</f>
        <v>31092.161234567899</v>
      </c>
      <c r="J58" s="142"/>
      <c r="K58" s="138"/>
      <c r="L58" s="157"/>
      <c r="M58" s="141">
        <f>SUM(M50:M57)</f>
        <v>6245.4012345679002</v>
      </c>
      <c r="N58" s="141">
        <f>SUM(N50:N57)</f>
        <v>0</v>
      </c>
      <c r="O58" s="141">
        <f>SUM(O50:O57)</f>
        <v>24846.76</v>
      </c>
      <c r="P58" s="139" t="b">
        <f t="shared" si="1"/>
        <v>1</v>
      </c>
      <c r="Q58" s="139"/>
    </row>
    <row r="59" spans="1:17" ht="51" customHeight="1" x14ac:dyDescent="0.25">
      <c r="B59" s="125" t="s">
        <v>98</v>
      </c>
      <c r="C59" s="278" t="s">
        <v>99</v>
      </c>
      <c r="D59" s="278"/>
      <c r="E59" s="278"/>
      <c r="F59" s="278"/>
      <c r="G59" s="278"/>
      <c r="H59" s="278"/>
      <c r="I59" s="279"/>
      <c r="J59" s="279"/>
      <c r="K59" s="278"/>
      <c r="L59" s="155"/>
      <c r="Q59" s="139">
        <f t="shared" si="2"/>
        <v>0</v>
      </c>
    </row>
    <row r="60" spans="1:17" ht="78.75" x14ac:dyDescent="0.25">
      <c r="B60" s="126" t="s">
        <v>100</v>
      </c>
      <c r="C60" s="134" t="s">
        <v>101</v>
      </c>
      <c r="D60" s="127">
        <v>150000</v>
      </c>
      <c r="E60" s="127"/>
      <c r="F60" s="127"/>
      <c r="G60" s="128">
        <f>SUM(D60:F60)</f>
        <v>150000</v>
      </c>
      <c r="H60" s="133">
        <v>0.5</v>
      </c>
      <c r="I60" s="237">
        <v>15253.279629629627</v>
      </c>
      <c r="J60" s="130" t="s">
        <v>102</v>
      </c>
      <c r="K60" s="131"/>
      <c r="L60" s="156"/>
      <c r="M60" s="237">
        <v>15253.279629629627</v>
      </c>
      <c r="N60" s="127"/>
      <c r="O60" s="127"/>
      <c r="P60" s="139" t="b">
        <f>+I60=SUM(M60:O60)</f>
        <v>1</v>
      </c>
      <c r="Q60" s="269">
        <f t="shared" si="2"/>
        <v>7626.6398148148137</v>
      </c>
    </row>
    <row r="61" spans="1:17" ht="63" x14ac:dyDescent="0.25">
      <c r="B61" s="126" t="s">
        <v>103</v>
      </c>
      <c r="C61" s="134" t="s">
        <v>104</v>
      </c>
      <c r="D61" s="127">
        <v>370000</v>
      </c>
      <c r="E61" s="127"/>
      <c r="F61" s="127"/>
      <c r="G61" s="128">
        <f t="shared" ref="G61:G67" si="7">SUM(D61:F61)</f>
        <v>370000</v>
      </c>
      <c r="H61" s="133">
        <v>0.5</v>
      </c>
      <c r="I61" s="237">
        <v>37624.756419753081</v>
      </c>
      <c r="J61" s="130" t="s">
        <v>102</v>
      </c>
      <c r="K61" s="131"/>
      <c r="L61" s="156"/>
      <c r="M61" s="237">
        <v>37624.756419753081</v>
      </c>
      <c r="N61" s="127"/>
      <c r="O61" s="127"/>
      <c r="P61" s="139" t="b">
        <f>+I61=SUM(M61:O61)</f>
        <v>1</v>
      </c>
      <c r="Q61" s="269">
        <f t="shared" si="2"/>
        <v>18812.37820987654</v>
      </c>
    </row>
    <row r="62" spans="1:17" ht="31.5" x14ac:dyDescent="0.25">
      <c r="B62" s="126" t="s">
        <v>105</v>
      </c>
      <c r="C62" s="134" t="s">
        <v>106</v>
      </c>
      <c r="D62" s="127">
        <v>250000</v>
      </c>
      <c r="E62" s="127"/>
      <c r="F62" s="127"/>
      <c r="G62" s="128">
        <f t="shared" si="7"/>
        <v>250000</v>
      </c>
      <c r="H62" s="133">
        <v>0.1</v>
      </c>
      <c r="I62" s="237">
        <v>25422.132716049378</v>
      </c>
      <c r="J62" s="130" t="s">
        <v>91</v>
      </c>
      <c r="K62" s="131"/>
      <c r="L62" s="156"/>
      <c r="M62" s="237">
        <v>25422.132716049378</v>
      </c>
      <c r="N62" s="127"/>
      <c r="O62" s="127"/>
      <c r="P62" s="139" t="b">
        <f>+I62=SUM(M62:O62)</f>
        <v>1</v>
      </c>
      <c r="Q62" s="269">
        <f t="shared" si="2"/>
        <v>2542.2132716049382</v>
      </c>
    </row>
    <row r="63" spans="1:17" ht="15.75" x14ac:dyDescent="0.25">
      <c r="B63" s="126" t="s">
        <v>107</v>
      </c>
      <c r="C63" s="134"/>
      <c r="D63" s="127"/>
      <c r="E63" s="127"/>
      <c r="F63" s="127"/>
      <c r="G63" s="128">
        <f t="shared" si="7"/>
        <v>0</v>
      </c>
      <c r="H63" s="133"/>
      <c r="I63" s="127"/>
      <c r="J63" s="130"/>
      <c r="K63" s="131"/>
      <c r="L63" s="156"/>
      <c r="M63" s="127"/>
      <c r="N63" s="127"/>
      <c r="O63" s="127"/>
      <c r="P63" s="139" t="b">
        <f t="shared" si="1"/>
        <v>1</v>
      </c>
      <c r="Q63" s="139">
        <f t="shared" si="2"/>
        <v>0</v>
      </c>
    </row>
    <row r="64" spans="1:17" ht="15.75" x14ac:dyDescent="0.25">
      <c r="B64" s="126" t="s">
        <v>108</v>
      </c>
      <c r="C64" s="134"/>
      <c r="D64" s="127"/>
      <c r="E64" s="127"/>
      <c r="F64" s="127"/>
      <c r="G64" s="128">
        <f t="shared" si="7"/>
        <v>0</v>
      </c>
      <c r="H64" s="133"/>
      <c r="I64" s="127"/>
      <c r="J64" s="130"/>
      <c r="K64" s="131"/>
      <c r="L64" s="156"/>
      <c r="M64" s="127"/>
      <c r="N64" s="127"/>
      <c r="O64" s="127"/>
      <c r="P64" s="139" t="b">
        <f t="shared" si="1"/>
        <v>1</v>
      </c>
      <c r="Q64" s="139">
        <f t="shared" si="2"/>
        <v>0</v>
      </c>
    </row>
    <row r="65" spans="1:17" ht="15.75" x14ac:dyDescent="0.25">
      <c r="B65" s="126" t="s">
        <v>109</v>
      </c>
      <c r="C65" s="134"/>
      <c r="D65" s="127"/>
      <c r="E65" s="127"/>
      <c r="F65" s="127"/>
      <c r="G65" s="128">
        <f t="shared" si="7"/>
        <v>0</v>
      </c>
      <c r="H65" s="133"/>
      <c r="I65" s="127"/>
      <c r="J65" s="130"/>
      <c r="K65" s="131"/>
      <c r="L65" s="156"/>
      <c r="M65" s="127"/>
      <c r="N65" s="127"/>
      <c r="O65" s="127"/>
      <c r="P65" s="139" t="b">
        <f t="shared" si="1"/>
        <v>1</v>
      </c>
      <c r="Q65" s="139">
        <f t="shared" si="2"/>
        <v>0</v>
      </c>
    </row>
    <row r="66" spans="1:17" ht="15.75" x14ac:dyDescent="0.25">
      <c r="B66" s="126" t="s">
        <v>110</v>
      </c>
      <c r="C66" s="135"/>
      <c r="D66" s="136"/>
      <c r="E66" s="136"/>
      <c r="F66" s="136"/>
      <c r="G66" s="128">
        <f t="shared" si="7"/>
        <v>0</v>
      </c>
      <c r="H66" s="137"/>
      <c r="I66" s="136"/>
      <c r="J66" s="130"/>
      <c r="K66" s="138"/>
      <c r="L66" s="156"/>
      <c r="M66" s="136"/>
      <c r="N66" s="136"/>
      <c r="O66" s="136"/>
      <c r="P66" s="139" t="b">
        <f t="shared" si="1"/>
        <v>1</v>
      </c>
      <c r="Q66" s="139">
        <f t="shared" si="2"/>
        <v>0</v>
      </c>
    </row>
    <row r="67" spans="1:17" ht="15.75" x14ac:dyDescent="0.25">
      <c r="B67" s="126" t="s">
        <v>111</v>
      </c>
      <c r="C67" s="135"/>
      <c r="D67" s="136"/>
      <c r="E67" s="136"/>
      <c r="F67" s="136"/>
      <c r="G67" s="128">
        <f t="shared" si="7"/>
        <v>0</v>
      </c>
      <c r="H67" s="137"/>
      <c r="I67" s="136"/>
      <c r="J67" s="130"/>
      <c r="K67" s="138"/>
      <c r="L67" s="156"/>
      <c r="M67" s="136"/>
      <c r="N67" s="136"/>
      <c r="O67" s="136"/>
      <c r="P67" s="139" t="b">
        <f t="shared" si="1"/>
        <v>1</v>
      </c>
      <c r="Q67" s="139">
        <f t="shared" si="2"/>
        <v>0</v>
      </c>
    </row>
    <row r="68" spans="1:17" ht="15.75" x14ac:dyDescent="0.25">
      <c r="C68" s="140" t="s">
        <v>32</v>
      </c>
      <c r="D68" s="143">
        <f>SUM(D60:D67)</f>
        <v>770000</v>
      </c>
      <c r="E68" s="143">
        <f>SUM(E60:E67)</f>
        <v>0</v>
      </c>
      <c r="F68" s="143">
        <f>SUM(F60:F67)</f>
        <v>0</v>
      </c>
      <c r="G68" s="143">
        <f>SUM(G60:G67)</f>
        <v>770000</v>
      </c>
      <c r="H68" s="141">
        <f>(H60*G60)+(H61*G61)+(H62*G62)+(H63*G63)+(H64*G64)+(H65*G65)+(H66*G66)+(H67*G67)</f>
        <v>285000</v>
      </c>
      <c r="I68" s="141">
        <f>SUM(I60:I67)</f>
        <v>78300.168765432085</v>
      </c>
      <c r="J68" s="142"/>
      <c r="K68" s="138"/>
      <c r="L68" s="157"/>
      <c r="M68" s="143">
        <f>SUM(M60:M67)</f>
        <v>78300.168765432085</v>
      </c>
      <c r="N68" s="143">
        <f>SUM(N60:N67)</f>
        <v>0</v>
      </c>
      <c r="O68" s="143">
        <f>SUM(O60:O67)</f>
        <v>0</v>
      </c>
      <c r="P68" s="139" t="b">
        <f t="shared" si="1"/>
        <v>1</v>
      </c>
    </row>
    <row r="69" spans="1:17" ht="51" customHeight="1" x14ac:dyDescent="0.25">
      <c r="B69" s="125" t="s">
        <v>112</v>
      </c>
      <c r="C69" s="278" t="s">
        <v>113</v>
      </c>
      <c r="D69" s="278"/>
      <c r="E69" s="278"/>
      <c r="F69" s="278"/>
      <c r="G69" s="278"/>
      <c r="H69" s="278"/>
      <c r="I69" s="279"/>
      <c r="J69" s="279"/>
      <c r="K69" s="278"/>
      <c r="L69" s="155"/>
      <c r="Q69" s="139">
        <f t="shared" si="2"/>
        <v>0</v>
      </c>
    </row>
    <row r="70" spans="1:17" ht="47.25" x14ac:dyDescent="0.25">
      <c r="B70" s="126" t="s">
        <v>114</v>
      </c>
      <c r="C70" s="134" t="s">
        <v>115</v>
      </c>
      <c r="D70" s="127"/>
      <c r="E70" s="127"/>
      <c r="F70" s="127">
        <v>47500</v>
      </c>
      <c r="G70" s="128">
        <f>SUM(D70:F70)</f>
        <v>47500</v>
      </c>
      <c r="H70" s="133">
        <v>0.3</v>
      </c>
      <c r="I70" s="237"/>
      <c r="J70" s="130" t="s">
        <v>116</v>
      </c>
      <c r="K70" s="131"/>
      <c r="L70" s="156"/>
      <c r="M70" s="127"/>
      <c r="N70" s="127"/>
      <c r="O70" s="237"/>
      <c r="P70" s="139" t="b">
        <f t="shared" si="1"/>
        <v>1</v>
      </c>
      <c r="Q70" s="269">
        <f t="shared" si="2"/>
        <v>0</v>
      </c>
    </row>
    <row r="71" spans="1:17" ht="94.5" x14ac:dyDescent="0.25">
      <c r="B71" s="126" t="s">
        <v>117</v>
      </c>
      <c r="C71" s="134" t="s">
        <v>118</v>
      </c>
      <c r="D71" s="127"/>
      <c r="E71" s="127">
        <v>50000</v>
      </c>
      <c r="F71" s="127">
        <v>50000</v>
      </c>
      <c r="G71" s="128">
        <f>SUM(D71:F71)</f>
        <v>100000</v>
      </c>
      <c r="H71" s="133">
        <v>0.5</v>
      </c>
      <c r="I71" s="237"/>
      <c r="J71" s="130" t="s">
        <v>102</v>
      </c>
      <c r="K71" s="131"/>
      <c r="L71" s="156"/>
      <c r="M71" s="127"/>
      <c r="N71" s="237"/>
      <c r="O71" s="237"/>
      <c r="P71" s="139" t="b">
        <f t="shared" si="1"/>
        <v>1</v>
      </c>
      <c r="Q71" s="269">
        <f t="shared" si="2"/>
        <v>0</v>
      </c>
    </row>
    <row r="72" spans="1:17" ht="60" x14ac:dyDescent="0.25">
      <c r="B72" s="126" t="s">
        <v>119</v>
      </c>
      <c r="C72" s="118" t="s">
        <v>120</v>
      </c>
      <c r="D72" s="127"/>
      <c r="E72" s="127">
        <v>35000</v>
      </c>
      <c r="F72" s="127">
        <v>60000</v>
      </c>
      <c r="G72" s="128">
        <f>SUM(D72:F72)</f>
        <v>95000</v>
      </c>
      <c r="H72" s="133">
        <v>0.5</v>
      </c>
      <c r="I72" s="237">
        <v>913</v>
      </c>
      <c r="J72" s="130" t="s">
        <v>121</v>
      </c>
      <c r="K72" s="131"/>
      <c r="L72" s="156"/>
      <c r="M72" s="127"/>
      <c r="N72" s="237">
        <v>913</v>
      </c>
      <c r="O72" s="237"/>
      <c r="P72" s="139" t="b">
        <f t="shared" si="1"/>
        <v>1</v>
      </c>
      <c r="Q72" s="269">
        <f t="shared" si="2"/>
        <v>456.5</v>
      </c>
    </row>
    <row r="73" spans="1:17" ht="30" x14ac:dyDescent="0.25">
      <c r="A73" s="152"/>
      <c r="B73" s="126" t="s">
        <v>122</v>
      </c>
      <c r="C73" s="162" t="s">
        <v>123</v>
      </c>
      <c r="D73" s="127"/>
      <c r="E73" s="127"/>
      <c r="F73" s="127">
        <v>25000</v>
      </c>
      <c r="G73" s="128">
        <f t="shared" ref="G73:G77" si="8">SUM(D73:F73)</f>
        <v>25000</v>
      </c>
      <c r="H73" s="133">
        <v>1</v>
      </c>
      <c r="I73" s="237"/>
      <c r="J73" s="130"/>
      <c r="K73" s="131"/>
      <c r="L73" s="156"/>
      <c r="M73" s="127"/>
      <c r="N73" s="127"/>
      <c r="O73" s="237"/>
      <c r="P73" s="139" t="b">
        <f t="shared" ref="P73:P136" si="9">+I73=SUM(M73:O73)</f>
        <v>1</v>
      </c>
      <c r="Q73" s="269">
        <f t="shared" ref="Q73:Q136" si="10">H73*I73</f>
        <v>0</v>
      </c>
    </row>
    <row r="74" spans="1:17" s="152" customFormat="1" ht="78.75" x14ac:dyDescent="0.25">
      <c r="A74" s="139"/>
      <c r="B74" s="126" t="s">
        <v>124</v>
      </c>
      <c r="C74" s="134" t="s">
        <v>125</v>
      </c>
      <c r="D74" s="127"/>
      <c r="E74" s="127">
        <v>15000</v>
      </c>
      <c r="F74" s="127"/>
      <c r="G74" s="128">
        <f t="shared" si="8"/>
        <v>15000</v>
      </c>
      <c r="H74" s="133">
        <v>0.5</v>
      </c>
      <c r="I74" s="237"/>
      <c r="J74" s="130" t="s">
        <v>126</v>
      </c>
      <c r="K74" s="131"/>
      <c r="L74" s="156"/>
      <c r="M74" s="127"/>
      <c r="N74" s="237"/>
      <c r="O74" s="127"/>
      <c r="P74" s="139" t="b">
        <f t="shared" si="9"/>
        <v>1</v>
      </c>
      <c r="Q74" s="269">
        <f t="shared" si="10"/>
        <v>0</v>
      </c>
    </row>
    <row r="75" spans="1:17" ht="15.75" x14ac:dyDescent="0.25">
      <c r="B75" s="126" t="s">
        <v>127</v>
      </c>
      <c r="C75" s="134"/>
      <c r="D75" s="127"/>
      <c r="E75" s="127"/>
      <c r="F75" s="127"/>
      <c r="G75" s="128">
        <f t="shared" si="8"/>
        <v>0</v>
      </c>
      <c r="H75" s="133"/>
      <c r="I75" s="127"/>
      <c r="J75" s="130"/>
      <c r="K75" s="131"/>
      <c r="L75" s="156"/>
      <c r="M75" s="127"/>
      <c r="N75" s="127"/>
      <c r="O75" s="127"/>
      <c r="P75" s="139" t="b">
        <f t="shared" si="9"/>
        <v>1</v>
      </c>
      <c r="Q75" s="139">
        <f t="shared" si="10"/>
        <v>0</v>
      </c>
    </row>
    <row r="76" spans="1:17" ht="15.75" x14ac:dyDescent="0.25">
      <c r="B76" s="126" t="s">
        <v>128</v>
      </c>
      <c r="C76" s="135"/>
      <c r="D76" s="136"/>
      <c r="E76" s="136"/>
      <c r="F76" s="136"/>
      <c r="G76" s="128">
        <f t="shared" si="8"/>
        <v>0</v>
      </c>
      <c r="H76" s="137"/>
      <c r="I76" s="136"/>
      <c r="J76" s="130"/>
      <c r="K76" s="138"/>
      <c r="L76" s="156"/>
      <c r="M76" s="136"/>
      <c r="N76" s="136"/>
      <c r="O76" s="136"/>
      <c r="P76" s="139" t="b">
        <f t="shared" si="9"/>
        <v>1</v>
      </c>
      <c r="Q76" s="139">
        <f t="shared" si="10"/>
        <v>0</v>
      </c>
    </row>
    <row r="77" spans="1:17" ht="15.75" x14ac:dyDescent="0.25">
      <c r="B77" s="126" t="s">
        <v>129</v>
      </c>
      <c r="C77" s="135"/>
      <c r="D77" s="136"/>
      <c r="E77" s="136"/>
      <c r="F77" s="136"/>
      <c r="G77" s="128">
        <f t="shared" si="8"/>
        <v>0</v>
      </c>
      <c r="H77" s="137"/>
      <c r="I77" s="136"/>
      <c r="J77" s="130"/>
      <c r="K77" s="138"/>
      <c r="L77" s="156"/>
      <c r="M77" s="136"/>
      <c r="N77" s="136"/>
      <c r="O77" s="136"/>
      <c r="P77" s="139" t="b">
        <f t="shared" si="9"/>
        <v>1</v>
      </c>
      <c r="Q77" s="139">
        <f t="shared" si="10"/>
        <v>0</v>
      </c>
    </row>
    <row r="78" spans="1:17" ht="15.75" x14ac:dyDescent="0.25">
      <c r="C78" s="140" t="s">
        <v>32</v>
      </c>
      <c r="D78" s="143">
        <f>SUM(D70:D77)</f>
        <v>0</v>
      </c>
      <c r="E78" s="143">
        <f>SUM(E70:E77)</f>
        <v>100000</v>
      </c>
      <c r="F78" s="143">
        <f>SUM(F70:F77)</f>
        <v>182500</v>
      </c>
      <c r="G78" s="143">
        <f>SUM(G70:G77)</f>
        <v>282500</v>
      </c>
      <c r="H78" s="141">
        <f>(H70*G70)+(H71*G71)+(H72*G72)+(H73*G73)+(H74*G74)+(H75*G75)+(H76*G76)+(H77*G77)</f>
        <v>144250</v>
      </c>
      <c r="I78" s="141">
        <f>SUM(I70:I77)</f>
        <v>913</v>
      </c>
      <c r="J78" s="142"/>
      <c r="K78" s="138"/>
      <c r="L78" s="157"/>
      <c r="M78" s="143">
        <f>SUM(M70:M77)</f>
        <v>0</v>
      </c>
      <c r="N78" s="143">
        <f>SUM(N70:N77)</f>
        <v>913</v>
      </c>
      <c r="O78" s="143">
        <f>SUM(O70:O77)</f>
        <v>0</v>
      </c>
      <c r="P78" s="139" t="b">
        <f t="shared" si="9"/>
        <v>1</v>
      </c>
    </row>
    <row r="79" spans="1:17" ht="51" hidden="1" customHeight="1" x14ac:dyDescent="0.25">
      <c r="B79" s="125" t="s">
        <v>130</v>
      </c>
      <c r="C79" s="280"/>
      <c r="D79" s="274"/>
      <c r="E79" s="274"/>
      <c r="F79" s="274"/>
      <c r="G79" s="274"/>
      <c r="H79" s="274"/>
      <c r="I79" s="275"/>
      <c r="J79" s="275"/>
      <c r="K79" s="274"/>
      <c r="L79" s="155"/>
      <c r="P79" s="139" t="b">
        <f t="shared" si="9"/>
        <v>1</v>
      </c>
      <c r="Q79" s="139">
        <f t="shared" si="10"/>
        <v>0</v>
      </c>
    </row>
    <row r="80" spans="1:17" ht="15.75" hidden="1" x14ac:dyDescent="0.25">
      <c r="B80" s="126" t="s">
        <v>131</v>
      </c>
      <c r="C80" s="134"/>
      <c r="D80" s="127"/>
      <c r="E80" s="127"/>
      <c r="F80" s="127"/>
      <c r="G80" s="128">
        <f>SUM(D80:F80)</f>
        <v>0</v>
      </c>
      <c r="H80" s="133"/>
      <c r="I80" s="127"/>
      <c r="J80" s="130"/>
      <c r="K80" s="131"/>
      <c r="L80" s="156"/>
      <c r="P80" s="139" t="b">
        <f t="shared" si="9"/>
        <v>1</v>
      </c>
      <c r="Q80" s="139">
        <f t="shared" si="10"/>
        <v>0</v>
      </c>
    </row>
    <row r="81" spans="2:17" ht="15.75" hidden="1" x14ac:dyDescent="0.25">
      <c r="B81" s="126" t="s">
        <v>132</v>
      </c>
      <c r="C81" s="134"/>
      <c r="D81" s="127"/>
      <c r="E81" s="127"/>
      <c r="F81" s="127"/>
      <c r="G81" s="128">
        <f t="shared" ref="G81:G87" si="11">SUM(D81:F81)</f>
        <v>0</v>
      </c>
      <c r="H81" s="133"/>
      <c r="I81" s="127"/>
      <c r="J81" s="130"/>
      <c r="K81" s="131"/>
      <c r="L81" s="156"/>
      <c r="P81" s="139" t="b">
        <f t="shared" si="9"/>
        <v>1</v>
      </c>
      <c r="Q81" s="139">
        <f t="shared" si="10"/>
        <v>0</v>
      </c>
    </row>
    <row r="82" spans="2:17" ht="15.75" hidden="1" x14ac:dyDescent="0.25">
      <c r="B82" s="126" t="s">
        <v>133</v>
      </c>
      <c r="C82" s="134"/>
      <c r="D82" s="127"/>
      <c r="E82" s="127"/>
      <c r="F82" s="127"/>
      <c r="G82" s="128">
        <f t="shared" si="11"/>
        <v>0</v>
      </c>
      <c r="H82" s="133"/>
      <c r="I82" s="127"/>
      <c r="J82" s="130"/>
      <c r="K82" s="131"/>
      <c r="L82" s="156"/>
      <c r="P82" s="139" t="b">
        <f t="shared" si="9"/>
        <v>1</v>
      </c>
      <c r="Q82" s="139">
        <f t="shared" si="10"/>
        <v>0</v>
      </c>
    </row>
    <row r="83" spans="2:17" ht="15.75" hidden="1" x14ac:dyDescent="0.25">
      <c r="B83" s="126" t="s">
        <v>134</v>
      </c>
      <c r="C83" s="134"/>
      <c r="D83" s="127"/>
      <c r="E83" s="127"/>
      <c r="F83" s="127"/>
      <c r="G83" s="128">
        <f t="shared" si="11"/>
        <v>0</v>
      </c>
      <c r="H83" s="133"/>
      <c r="I83" s="127"/>
      <c r="J83" s="130"/>
      <c r="K83" s="131"/>
      <c r="L83" s="156"/>
      <c r="P83" s="139" t="b">
        <f t="shared" si="9"/>
        <v>1</v>
      </c>
      <c r="Q83" s="139">
        <f t="shared" si="10"/>
        <v>0</v>
      </c>
    </row>
    <row r="84" spans="2:17" ht="15.75" hidden="1" x14ac:dyDescent="0.25">
      <c r="B84" s="126" t="s">
        <v>135</v>
      </c>
      <c r="C84" s="134"/>
      <c r="D84" s="127"/>
      <c r="E84" s="127"/>
      <c r="F84" s="127"/>
      <c r="G84" s="128">
        <f t="shared" si="11"/>
        <v>0</v>
      </c>
      <c r="H84" s="133"/>
      <c r="I84" s="127"/>
      <c r="J84" s="130"/>
      <c r="K84" s="131"/>
      <c r="L84" s="156"/>
      <c r="P84" s="139" t="b">
        <f t="shared" si="9"/>
        <v>1</v>
      </c>
      <c r="Q84" s="139">
        <f t="shared" si="10"/>
        <v>0</v>
      </c>
    </row>
    <row r="85" spans="2:17" ht="15.75" hidden="1" x14ac:dyDescent="0.25">
      <c r="B85" s="126" t="s">
        <v>136</v>
      </c>
      <c r="C85" s="134"/>
      <c r="D85" s="127"/>
      <c r="E85" s="127"/>
      <c r="F85" s="127"/>
      <c r="G85" s="128">
        <f t="shared" si="11"/>
        <v>0</v>
      </c>
      <c r="H85" s="133"/>
      <c r="I85" s="127"/>
      <c r="J85" s="130"/>
      <c r="K85" s="131"/>
      <c r="L85" s="156"/>
      <c r="P85" s="139" t="b">
        <f t="shared" si="9"/>
        <v>1</v>
      </c>
      <c r="Q85" s="139">
        <f t="shared" si="10"/>
        <v>0</v>
      </c>
    </row>
    <row r="86" spans="2:17" ht="15.75" hidden="1" x14ac:dyDescent="0.25">
      <c r="B86" s="126" t="s">
        <v>137</v>
      </c>
      <c r="C86" s="135"/>
      <c r="D86" s="136"/>
      <c r="E86" s="136"/>
      <c r="F86" s="136"/>
      <c r="G86" s="128">
        <f t="shared" si="11"/>
        <v>0</v>
      </c>
      <c r="H86" s="137"/>
      <c r="I86" s="136"/>
      <c r="J86" s="130"/>
      <c r="K86" s="138"/>
      <c r="L86" s="156"/>
      <c r="P86" s="139" t="b">
        <f t="shared" si="9"/>
        <v>1</v>
      </c>
      <c r="Q86" s="139">
        <f t="shared" si="10"/>
        <v>0</v>
      </c>
    </row>
    <row r="87" spans="2:17" ht="15.75" hidden="1" x14ac:dyDescent="0.25">
      <c r="B87" s="126" t="s">
        <v>138</v>
      </c>
      <c r="C87" s="135"/>
      <c r="D87" s="136"/>
      <c r="E87" s="136"/>
      <c r="F87" s="136"/>
      <c r="G87" s="128">
        <f t="shared" si="11"/>
        <v>0</v>
      </c>
      <c r="H87" s="137"/>
      <c r="I87" s="136"/>
      <c r="J87" s="130"/>
      <c r="K87" s="138"/>
      <c r="L87" s="156"/>
      <c r="P87" s="139" t="b">
        <f t="shared" si="9"/>
        <v>1</v>
      </c>
      <c r="Q87" s="139">
        <f t="shared" si="10"/>
        <v>0</v>
      </c>
    </row>
    <row r="88" spans="2:17" ht="15.75" hidden="1" x14ac:dyDescent="0.25">
      <c r="C88" s="140" t="s">
        <v>32</v>
      </c>
      <c r="D88" s="141">
        <f>SUM(D80:D87)</f>
        <v>0</v>
      </c>
      <c r="E88" s="141">
        <f>SUM(E80:E87)</f>
        <v>0</v>
      </c>
      <c r="F88" s="141">
        <f>SUM(F80:F87)</f>
        <v>0</v>
      </c>
      <c r="G88" s="141">
        <f>SUM(G80:G87)</f>
        <v>0</v>
      </c>
      <c r="H88" s="141">
        <f>(H80*G80)+(H81*G81)+(H82*G82)+(H83*G83)+(H84*G84)+(H85*G85)+(H86*G86)+(H87*G87)</f>
        <v>0</v>
      </c>
      <c r="I88" s="141">
        <f>SUM(I80:I87)</f>
        <v>0</v>
      </c>
      <c r="J88" s="142"/>
      <c r="K88" s="138"/>
      <c r="L88" s="157"/>
      <c r="P88" s="139" t="b">
        <f t="shared" si="9"/>
        <v>1</v>
      </c>
      <c r="Q88" s="139">
        <f t="shared" si="10"/>
        <v>0</v>
      </c>
    </row>
    <row r="89" spans="2:17" ht="15.75" customHeight="1" x14ac:dyDescent="0.25">
      <c r="B89" s="163"/>
      <c r="C89" s="158"/>
      <c r="D89" s="164"/>
      <c r="E89" s="164"/>
      <c r="F89" s="164"/>
      <c r="G89" s="164"/>
      <c r="H89" s="164"/>
      <c r="I89" s="164"/>
      <c r="J89" s="165"/>
      <c r="K89" s="158"/>
      <c r="L89" s="166"/>
      <c r="Q89" s="139">
        <f t="shared" si="10"/>
        <v>0</v>
      </c>
    </row>
    <row r="90" spans="2:17" ht="51" hidden="1" customHeight="1" x14ac:dyDescent="0.25">
      <c r="B90" s="140" t="s">
        <v>139</v>
      </c>
      <c r="C90" s="276"/>
      <c r="D90" s="276"/>
      <c r="E90" s="276"/>
      <c r="F90" s="276"/>
      <c r="G90" s="276"/>
      <c r="H90" s="276"/>
      <c r="I90" s="277"/>
      <c r="J90" s="277"/>
      <c r="K90" s="276"/>
      <c r="L90" s="154"/>
      <c r="Q90" s="139">
        <f t="shared" si="10"/>
        <v>0</v>
      </c>
    </row>
    <row r="91" spans="2:17" ht="51" hidden="1" customHeight="1" x14ac:dyDescent="0.25">
      <c r="B91" s="125" t="s">
        <v>140</v>
      </c>
      <c r="C91" s="274"/>
      <c r="D91" s="274"/>
      <c r="E91" s="274"/>
      <c r="F91" s="274"/>
      <c r="G91" s="274"/>
      <c r="H91" s="274"/>
      <c r="I91" s="275"/>
      <c r="J91" s="275"/>
      <c r="K91" s="274"/>
      <c r="L91" s="155"/>
      <c r="Q91" s="139">
        <f t="shared" si="10"/>
        <v>0</v>
      </c>
    </row>
    <row r="92" spans="2:17" ht="15.75" hidden="1" x14ac:dyDescent="0.25">
      <c r="B92" s="126" t="s">
        <v>141</v>
      </c>
      <c r="C92" s="134"/>
      <c r="D92" s="127"/>
      <c r="E92" s="127"/>
      <c r="F92" s="127"/>
      <c r="G92" s="128">
        <f>SUM(D92:F92)</f>
        <v>0</v>
      </c>
      <c r="H92" s="133"/>
      <c r="I92" s="127"/>
      <c r="J92" s="130"/>
      <c r="K92" s="131"/>
      <c r="L92" s="156"/>
      <c r="Q92" s="139">
        <f t="shared" si="10"/>
        <v>0</v>
      </c>
    </row>
    <row r="93" spans="2:17" ht="15.75" hidden="1" x14ac:dyDescent="0.25">
      <c r="B93" s="126" t="s">
        <v>142</v>
      </c>
      <c r="C93" s="134"/>
      <c r="D93" s="127"/>
      <c r="E93" s="127"/>
      <c r="F93" s="127"/>
      <c r="G93" s="128">
        <f t="shared" ref="G93:G99" si="12">SUM(D93:F93)</f>
        <v>0</v>
      </c>
      <c r="H93" s="133"/>
      <c r="I93" s="127"/>
      <c r="J93" s="130"/>
      <c r="K93" s="131"/>
      <c r="L93" s="156"/>
      <c r="Q93" s="139">
        <f t="shared" si="10"/>
        <v>0</v>
      </c>
    </row>
    <row r="94" spans="2:17" ht="15.75" hidden="1" x14ac:dyDescent="0.25">
      <c r="B94" s="126" t="s">
        <v>143</v>
      </c>
      <c r="C94" s="134"/>
      <c r="D94" s="127"/>
      <c r="E94" s="127"/>
      <c r="F94" s="127"/>
      <c r="G94" s="128">
        <f t="shared" si="12"/>
        <v>0</v>
      </c>
      <c r="H94" s="133"/>
      <c r="I94" s="127"/>
      <c r="J94" s="130"/>
      <c r="K94" s="131"/>
      <c r="L94" s="156"/>
      <c r="Q94" s="139">
        <f t="shared" si="10"/>
        <v>0</v>
      </c>
    </row>
    <row r="95" spans="2:17" ht="15.75" hidden="1" x14ac:dyDescent="0.25">
      <c r="B95" s="126" t="s">
        <v>144</v>
      </c>
      <c r="C95" s="134"/>
      <c r="D95" s="127"/>
      <c r="E95" s="127"/>
      <c r="F95" s="127"/>
      <c r="G95" s="128">
        <f t="shared" si="12"/>
        <v>0</v>
      </c>
      <c r="H95" s="133"/>
      <c r="I95" s="127"/>
      <c r="J95" s="130"/>
      <c r="K95" s="131"/>
      <c r="L95" s="156"/>
      <c r="Q95" s="139">
        <f t="shared" si="10"/>
        <v>0</v>
      </c>
    </row>
    <row r="96" spans="2:17" ht="15.75" hidden="1" x14ac:dyDescent="0.25">
      <c r="B96" s="126" t="s">
        <v>145</v>
      </c>
      <c r="C96" s="134"/>
      <c r="D96" s="127"/>
      <c r="E96" s="127"/>
      <c r="F96" s="127"/>
      <c r="G96" s="128">
        <f t="shared" si="12"/>
        <v>0</v>
      </c>
      <c r="H96" s="133"/>
      <c r="I96" s="127"/>
      <c r="J96" s="130"/>
      <c r="K96" s="131"/>
      <c r="L96" s="156"/>
      <c r="Q96" s="139">
        <f t="shared" si="10"/>
        <v>0</v>
      </c>
    </row>
    <row r="97" spans="2:17" ht="15.75" hidden="1" x14ac:dyDescent="0.25">
      <c r="B97" s="126" t="s">
        <v>146</v>
      </c>
      <c r="C97" s="134"/>
      <c r="D97" s="127"/>
      <c r="E97" s="127"/>
      <c r="F97" s="127"/>
      <c r="G97" s="128">
        <f t="shared" si="12"/>
        <v>0</v>
      </c>
      <c r="H97" s="133"/>
      <c r="I97" s="127"/>
      <c r="J97" s="130"/>
      <c r="K97" s="131"/>
      <c r="L97" s="156"/>
      <c r="Q97" s="139">
        <f t="shared" si="10"/>
        <v>0</v>
      </c>
    </row>
    <row r="98" spans="2:17" ht="15.75" hidden="1" x14ac:dyDescent="0.25">
      <c r="B98" s="126" t="s">
        <v>147</v>
      </c>
      <c r="C98" s="135"/>
      <c r="D98" s="136"/>
      <c r="E98" s="136"/>
      <c r="F98" s="136"/>
      <c r="G98" s="128">
        <f t="shared" si="12"/>
        <v>0</v>
      </c>
      <c r="H98" s="137"/>
      <c r="I98" s="136"/>
      <c r="J98" s="130"/>
      <c r="K98" s="138"/>
      <c r="L98" s="156"/>
      <c r="Q98" s="139">
        <f t="shared" si="10"/>
        <v>0</v>
      </c>
    </row>
    <row r="99" spans="2:17" ht="15.75" hidden="1" x14ac:dyDescent="0.25">
      <c r="B99" s="126" t="s">
        <v>148</v>
      </c>
      <c r="C99" s="135"/>
      <c r="D99" s="136"/>
      <c r="E99" s="136"/>
      <c r="F99" s="136"/>
      <c r="G99" s="128">
        <f t="shared" si="12"/>
        <v>0</v>
      </c>
      <c r="H99" s="137"/>
      <c r="I99" s="136"/>
      <c r="J99" s="130"/>
      <c r="K99" s="138"/>
      <c r="L99" s="156"/>
      <c r="Q99" s="139">
        <f t="shared" si="10"/>
        <v>0</v>
      </c>
    </row>
    <row r="100" spans="2:17" ht="15.75" hidden="1" x14ac:dyDescent="0.25">
      <c r="C100" s="140" t="s">
        <v>32</v>
      </c>
      <c r="D100" s="141">
        <f>SUM(D92:D99)</f>
        <v>0</v>
      </c>
      <c r="E100" s="141">
        <f>SUM(E92:E99)</f>
        <v>0</v>
      </c>
      <c r="F100" s="141">
        <f>SUM(F92:F99)</f>
        <v>0</v>
      </c>
      <c r="G100" s="143">
        <f>SUM(G92:G99)</f>
        <v>0</v>
      </c>
      <c r="H100" s="141">
        <f>(H92*G92)+(H93*G93)+(H94*G94)+(H95*G95)+(H96*G96)+(H97*G97)+(H98*G98)+(H99*G99)</f>
        <v>0</v>
      </c>
      <c r="I100" s="141">
        <f>SUM(I92:I99)</f>
        <v>0</v>
      </c>
      <c r="J100" s="142"/>
      <c r="K100" s="138"/>
      <c r="L100" s="157"/>
      <c r="Q100" s="139">
        <f t="shared" si="10"/>
        <v>0</v>
      </c>
    </row>
    <row r="101" spans="2:17" ht="51" hidden="1" customHeight="1" x14ac:dyDescent="0.25">
      <c r="B101" s="125" t="s">
        <v>149</v>
      </c>
      <c r="C101" s="274"/>
      <c r="D101" s="274"/>
      <c r="E101" s="274"/>
      <c r="F101" s="274"/>
      <c r="G101" s="274"/>
      <c r="H101" s="274"/>
      <c r="I101" s="275"/>
      <c r="J101" s="275"/>
      <c r="K101" s="274"/>
      <c r="L101" s="155"/>
      <c r="Q101" s="139">
        <f t="shared" si="10"/>
        <v>0</v>
      </c>
    </row>
    <row r="102" spans="2:17" ht="15.75" hidden="1" x14ac:dyDescent="0.25">
      <c r="B102" s="126" t="s">
        <v>150</v>
      </c>
      <c r="C102" s="134"/>
      <c r="D102" s="127"/>
      <c r="E102" s="127"/>
      <c r="F102" s="127"/>
      <c r="G102" s="128">
        <f>SUM(D102:F102)</f>
        <v>0</v>
      </c>
      <c r="H102" s="133"/>
      <c r="I102" s="127"/>
      <c r="J102" s="130"/>
      <c r="K102" s="131"/>
      <c r="L102" s="156"/>
      <c r="Q102" s="139">
        <f t="shared" si="10"/>
        <v>0</v>
      </c>
    </row>
    <row r="103" spans="2:17" ht="15.75" hidden="1" x14ac:dyDescent="0.25">
      <c r="B103" s="126" t="s">
        <v>151</v>
      </c>
      <c r="C103" s="134"/>
      <c r="D103" s="127"/>
      <c r="E103" s="127"/>
      <c r="F103" s="127"/>
      <c r="G103" s="128">
        <f t="shared" ref="G103:G109" si="13">SUM(D103:F103)</f>
        <v>0</v>
      </c>
      <c r="H103" s="133"/>
      <c r="I103" s="127"/>
      <c r="J103" s="130"/>
      <c r="K103" s="131"/>
      <c r="L103" s="156"/>
      <c r="Q103" s="139">
        <f t="shared" si="10"/>
        <v>0</v>
      </c>
    </row>
    <row r="104" spans="2:17" ht="15.75" hidden="1" x14ac:dyDescent="0.25">
      <c r="B104" s="126" t="s">
        <v>152</v>
      </c>
      <c r="C104" s="134"/>
      <c r="D104" s="127"/>
      <c r="E104" s="127"/>
      <c r="F104" s="127"/>
      <c r="G104" s="128">
        <f t="shared" si="13"/>
        <v>0</v>
      </c>
      <c r="H104" s="133"/>
      <c r="I104" s="127"/>
      <c r="J104" s="130"/>
      <c r="K104" s="131"/>
      <c r="L104" s="156"/>
      <c r="Q104" s="139">
        <f t="shared" si="10"/>
        <v>0</v>
      </c>
    </row>
    <row r="105" spans="2:17" ht="15.75" hidden="1" x14ac:dyDescent="0.25">
      <c r="B105" s="126" t="s">
        <v>153</v>
      </c>
      <c r="C105" s="134"/>
      <c r="D105" s="127"/>
      <c r="E105" s="127"/>
      <c r="F105" s="127"/>
      <c r="G105" s="128">
        <f t="shared" si="13"/>
        <v>0</v>
      </c>
      <c r="H105" s="133"/>
      <c r="I105" s="127"/>
      <c r="J105" s="130"/>
      <c r="K105" s="131"/>
      <c r="L105" s="156"/>
      <c r="Q105" s="139">
        <f t="shared" si="10"/>
        <v>0</v>
      </c>
    </row>
    <row r="106" spans="2:17" ht="15.75" hidden="1" x14ac:dyDescent="0.25">
      <c r="B106" s="126" t="s">
        <v>154</v>
      </c>
      <c r="C106" s="134"/>
      <c r="D106" s="127"/>
      <c r="E106" s="127"/>
      <c r="F106" s="127"/>
      <c r="G106" s="128">
        <f t="shared" si="13"/>
        <v>0</v>
      </c>
      <c r="H106" s="133"/>
      <c r="I106" s="127"/>
      <c r="J106" s="130"/>
      <c r="K106" s="131"/>
      <c r="L106" s="156"/>
      <c r="Q106" s="139">
        <f t="shared" si="10"/>
        <v>0</v>
      </c>
    </row>
    <row r="107" spans="2:17" ht="15.75" hidden="1" x14ac:dyDescent="0.25">
      <c r="B107" s="126" t="s">
        <v>155</v>
      </c>
      <c r="C107" s="134"/>
      <c r="D107" s="127"/>
      <c r="E107" s="127"/>
      <c r="F107" s="127"/>
      <c r="G107" s="128">
        <f t="shared" si="13"/>
        <v>0</v>
      </c>
      <c r="H107" s="133"/>
      <c r="I107" s="127"/>
      <c r="J107" s="130"/>
      <c r="K107" s="131"/>
      <c r="L107" s="156"/>
      <c r="Q107" s="139">
        <f t="shared" si="10"/>
        <v>0</v>
      </c>
    </row>
    <row r="108" spans="2:17" ht="15.75" hidden="1" x14ac:dyDescent="0.25">
      <c r="B108" s="126" t="s">
        <v>156</v>
      </c>
      <c r="C108" s="135"/>
      <c r="D108" s="136"/>
      <c r="E108" s="136"/>
      <c r="F108" s="136"/>
      <c r="G108" s="128">
        <f t="shared" si="13"/>
        <v>0</v>
      </c>
      <c r="H108" s="137"/>
      <c r="I108" s="136"/>
      <c r="J108" s="130"/>
      <c r="K108" s="138"/>
      <c r="L108" s="156"/>
      <c r="Q108" s="139">
        <f t="shared" si="10"/>
        <v>0</v>
      </c>
    </row>
    <row r="109" spans="2:17" ht="15.75" hidden="1" x14ac:dyDescent="0.25">
      <c r="B109" s="126" t="s">
        <v>157</v>
      </c>
      <c r="C109" s="135"/>
      <c r="D109" s="136"/>
      <c r="E109" s="136"/>
      <c r="F109" s="136"/>
      <c r="G109" s="128">
        <f t="shared" si="13"/>
        <v>0</v>
      </c>
      <c r="H109" s="137"/>
      <c r="I109" s="136"/>
      <c r="J109" s="130"/>
      <c r="K109" s="138"/>
      <c r="L109" s="156"/>
      <c r="Q109" s="139">
        <f t="shared" si="10"/>
        <v>0</v>
      </c>
    </row>
    <row r="110" spans="2:17" ht="15.75" hidden="1" x14ac:dyDescent="0.25">
      <c r="C110" s="140" t="s">
        <v>32</v>
      </c>
      <c r="D110" s="143">
        <f>SUM(D102:D109)</f>
        <v>0</v>
      </c>
      <c r="E110" s="143">
        <f>SUM(E102:E109)</f>
        <v>0</v>
      </c>
      <c r="F110" s="143">
        <f>SUM(F102:F109)</f>
        <v>0</v>
      </c>
      <c r="G110" s="143">
        <f>SUM(G102:G109)</f>
        <v>0</v>
      </c>
      <c r="H110" s="141">
        <f>(H102*G102)+(H103*G103)+(H104*G104)+(H105*G105)+(H106*G106)+(H107*G107)+(H108*G108)+(H109*G109)</f>
        <v>0</v>
      </c>
      <c r="I110" s="141">
        <f>SUM(I102:I109)</f>
        <v>0</v>
      </c>
      <c r="J110" s="142"/>
      <c r="K110" s="138"/>
      <c r="L110" s="157"/>
      <c r="Q110" s="139">
        <f t="shared" si="10"/>
        <v>0</v>
      </c>
    </row>
    <row r="111" spans="2:17" ht="51" hidden="1" customHeight="1" x14ac:dyDescent="0.25">
      <c r="B111" s="167" t="s">
        <v>158</v>
      </c>
      <c r="C111" s="274"/>
      <c r="D111" s="274"/>
      <c r="E111" s="274"/>
      <c r="F111" s="274"/>
      <c r="G111" s="274"/>
      <c r="H111" s="274"/>
      <c r="I111" s="275"/>
      <c r="J111" s="275"/>
      <c r="K111" s="274"/>
      <c r="L111" s="155"/>
      <c r="Q111" s="139">
        <f t="shared" si="10"/>
        <v>0</v>
      </c>
    </row>
    <row r="112" spans="2:17" ht="15.75" hidden="1" x14ac:dyDescent="0.25">
      <c r="B112" s="126" t="s">
        <v>159</v>
      </c>
      <c r="C112" s="134"/>
      <c r="D112" s="127"/>
      <c r="E112" s="127"/>
      <c r="F112" s="127"/>
      <c r="G112" s="128">
        <f>SUM(D112:F112)</f>
        <v>0</v>
      </c>
      <c r="H112" s="133"/>
      <c r="I112" s="127"/>
      <c r="J112" s="130"/>
      <c r="K112" s="131"/>
      <c r="L112" s="156"/>
      <c r="Q112" s="139">
        <f t="shared" si="10"/>
        <v>0</v>
      </c>
    </row>
    <row r="113" spans="2:17" ht="15.75" hidden="1" x14ac:dyDescent="0.25">
      <c r="B113" s="126" t="s">
        <v>160</v>
      </c>
      <c r="C113" s="134"/>
      <c r="D113" s="127"/>
      <c r="E113" s="127"/>
      <c r="F113" s="127"/>
      <c r="G113" s="128">
        <f t="shared" ref="G113:G119" si="14">SUM(D113:F113)</f>
        <v>0</v>
      </c>
      <c r="H113" s="133"/>
      <c r="I113" s="127"/>
      <c r="J113" s="130"/>
      <c r="K113" s="131"/>
      <c r="L113" s="156"/>
      <c r="Q113" s="139">
        <f t="shared" si="10"/>
        <v>0</v>
      </c>
    </row>
    <row r="114" spans="2:17" ht="15.75" hidden="1" x14ac:dyDescent="0.25">
      <c r="B114" s="126" t="s">
        <v>161</v>
      </c>
      <c r="C114" s="134"/>
      <c r="D114" s="127"/>
      <c r="E114" s="127"/>
      <c r="F114" s="127"/>
      <c r="G114" s="128">
        <f t="shared" si="14"/>
        <v>0</v>
      </c>
      <c r="H114" s="133"/>
      <c r="I114" s="127"/>
      <c r="J114" s="130"/>
      <c r="K114" s="131"/>
      <c r="L114" s="156"/>
      <c r="Q114" s="139">
        <f t="shared" si="10"/>
        <v>0</v>
      </c>
    </row>
    <row r="115" spans="2:17" ht="15.75" hidden="1" x14ac:dyDescent="0.25">
      <c r="B115" s="126" t="s">
        <v>162</v>
      </c>
      <c r="C115" s="134"/>
      <c r="D115" s="127"/>
      <c r="E115" s="127"/>
      <c r="F115" s="127"/>
      <c r="G115" s="128">
        <f t="shared" si="14"/>
        <v>0</v>
      </c>
      <c r="H115" s="133"/>
      <c r="I115" s="127"/>
      <c r="J115" s="130"/>
      <c r="K115" s="131"/>
      <c r="L115" s="156"/>
      <c r="Q115" s="139">
        <f t="shared" si="10"/>
        <v>0</v>
      </c>
    </row>
    <row r="116" spans="2:17" ht="15.75" hidden="1" x14ac:dyDescent="0.25">
      <c r="B116" s="126" t="s">
        <v>163</v>
      </c>
      <c r="C116" s="134"/>
      <c r="D116" s="127"/>
      <c r="E116" s="127"/>
      <c r="F116" s="127"/>
      <c r="G116" s="128">
        <f t="shared" si="14"/>
        <v>0</v>
      </c>
      <c r="H116" s="133"/>
      <c r="I116" s="127"/>
      <c r="J116" s="130"/>
      <c r="K116" s="131"/>
      <c r="L116" s="156"/>
      <c r="Q116" s="139">
        <f t="shared" si="10"/>
        <v>0</v>
      </c>
    </row>
    <row r="117" spans="2:17" ht="15.75" hidden="1" x14ac:dyDescent="0.25">
      <c r="B117" s="126" t="s">
        <v>164</v>
      </c>
      <c r="C117" s="134"/>
      <c r="D117" s="127"/>
      <c r="E117" s="127"/>
      <c r="F117" s="127"/>
      <c r="G117" s="128">
        <f t="shared" si="14"/>
        <v>0</v>
      </c>
      <c r="H117" s="133"/>
      <c r="I117" s="127"/>
      <c r="J117" s="130"/>
      <c r="K117" s="131"/>
      <c r="L117" s="156"/>
      <c r="Q117" s="139">
        <f t="shared" si="10"/>
        <v>0</v>
      </c>
    </row>
    <row r="118" spans="2:17" ht="15.75" hidden="1" x14ac:dyDescent="0.25">
      <c r="B118" s="126" t="s">
        <v>165</v>
      </c>
      <c r="C118" s="135"/>
      <c r="D118" s="136"/>
      <c r="E118" s="136"/>
      <c r="F118" s="136"/>
      <c r="G118" s="128">
        <f t="shared" si="14"/>
        <v>0</v>
      </c>
      <c r="H118" s="137"/>
      <c r="I118" s="136"/>
      <c r="J118" s="130"/>
      <c r="K118" s="138"/>
      <c r="L118" s="156"/>
      <c r="Q118" s="139">
        <f t="shared" si="10"/>
        <v>0</v>
      </c>
    </row>
    <row r="119" spans="2:17" ht="15.75" hidden="1" x14ac:dyDescent="0.25">
      <c r="B119" s="126" t="s">
        <v>166</v>
      </c>
      <c r="C119" s="135"/>
      <c r="D119" s="136"/>
      <c r="E119" s="136"/>
      <c r="F119" s="136"/>
      <c r="G119" s="128">
        <f t="shared" si="14"/>
        <v>0</v>
      </c>
      <c r="H119" s="137"/>
      <c r="I119" s="136"/>
      <c r="J119" s="130"/>
      <c r="K119" s="138"/>
      <c r="L119" s="156"/>
      <c r="Q119" s="139">
        <f t="shared" si="10"/>
        <v>0</v>
      </c>
    </row>
    <row r="120" spans="2:17" ht="15.75" hidden="1" x14ac:dyDescent="0.25">
      <c r="C120" s="140" t="s">
        <v>32</v>
      </c>
      <c r="D120" s="143">
        <f>SUM(D112:D119)</f>
        <v>0</v>
      </c>
      <c r="E120" s="143">
        <f>SUM(E112:E119)</f>
        <v>0</v>
      </c>
      <c r="F120" s="143">
        <f>SUM(F112:F119)</f>
        <v>0</v>
      </c>
      <c r="G120" s="143">
        <f>SUM(G112:G119)</f>
        <v>0</v>
      </c>
      <c r="H120" s="141">
        <f>(H112*G112)+(H113*G113)+(H114*G114)+(H115*G115)+(H116*G116)+(H117*G117)+(H118*G118)+(H119*G119)</f>
        <v>0</v>
      </c>
      <c r="I120" s="141">
        <f>SUM(I112:I119)</f>
        <v>0</v>
      </c>
      <c r="J120" s="142"/>
      <c r="K120" s="138"/>
      <c r="L120" s="157"/>
      <c r="Q120" s="139">
        <f t="shared" si="10"/>
        <v>0</v>
      </c>
    </row>
    <row r="121" spans="2:17" ht="51" hidden="1" customHeight="1" x14ac:dyDescent="0.25">
      <c r="B121" s="167" t="s">
        <v>167</v>
      </c>
      <c r="C121" s="274"/>
      <c r="D121" s="274"/>
      <c r="E121" s="274"/>
      <c r="F121" s="274"/>
      <c r="G121" s="274"/>
      <c r="H121" s="274"/>
      <c r="I121" s="275"/>
      <c r="J121" s="275"/>
      <c r="K121" s="274"/>
      <c r="L121" s="155"/>
      <c r="Q121" s="139">
        <f t="shared" si="10"/>
        <v>0</v>
      </c>
    </row>
    <row r="122" spans="2:17" ht="15.75" hidden="1" x14ac:dyDescent="0.25">
      <c r="B122" s="126" t="s">
        <v>168</v>
      </c>
      <c r="C122" s="134"/>
      <c r="D122" s="127"/>
      <c r="E122" s="127"/>
      <c r="F122" s="127"/>
      <c r="G122" s="128">
        <f>SUM(D122:F122)</f>
        <v>0</v>
      </c>
      <c r="H122" s="133"/>
      <c r="I122" s="127"/>
      <c r="J122" s="130"/>
      <c r="K122" s="131"/>
      <c r="L122" s="156"/>
      <c r="Q122" s="139">
        <f t="shared" si="10"/>
        <v>0</v>
      </c>
    </row>
    <row r="123" spans="2:17" ht="15.75" hidden="1" x14ac:dyDescent="0.25">
      <c r="B123" s="126" t="s">
        <v>169</v>
      </c>
      <c r="C123" s="134"/>
      <c r="D123" s="127"/>
      <c r="E123" s="127"/>
      <c r="F123" s="127"/>
      <c r="G123" s="128">
        <f t="shared" ref="G123:G129" si="15">SUM(D123:F123)</f>
        <v>0</v>
      </c>
      <c r="H123" s="133"/>
      <c r="I123" s="127"/>
      <c r="J123" s="130"/>
      <c r="K123" s="131"/>
      <c r="L123" s="156"/>
      <c r="Q123" s="139">
        <f t="shared" si="10"/>
        <v>0</v>
      </c>
    </row>
    <row r="124" spans="2:17" ht="15.75" hidden="1" x14ac:dyDescent="0.25">
      <c r="B124" s="126" t="s">
        <v>170</v>
      </c>
      <c r="C124" s="134"/>
      <c r="D124" s="127"/>
      <c r="E124" s="127"/>
      <c r="F124" s="127"/>
      <c r="G124" s="128">
        <f t="shared" si="15"/>
        <v>0</v>
      </c>
      <c r="H124" s="133"/>
      <c r="I124" s="127"/>
      <c r="J124" s="130"/>
      <c r="K124" s="131"/>
      <c r="L124" s="156"/>
      <c r="Q124" s="139">
        <f t="shared" si="10"/>
        <v>0</v>
      </c>
    </row>
    <row r="125" spans="2:17" ht="15.75" hidden="1" x14ac:dyDescent="0.25">
      <c r="B125" s="126" t="s">
        <v>171</v>
      </c>
      <c r="C125" s="134"/>
      <c r="D125" s="127"/>
      <c r="E125" s="127"/>
      <c r="F125" s="127"/>
      <c r="G125" s="128">
        <f t="shared" si="15"/>
        <v>0</v>
      </c>
      <c r="H125" s="133"/>
      <c r="I125" s="127"/>
      <c r="J125" s="130"/>
      <c r="K125" s="131"/>
      <c r="L125" s="156"/>
      <c r="Q125" s="139">
        <f t="shared" si="10"/>
        <v>0</v>
      </c>
    </row>
    <row r="126" spans="2:17" ht="15.75" hidden="1" x14ac:dyDescent="0.25">
      <c r="B126" s="126" t="s">
        <v>172</v>
      </c>
      <c r="C126" s="134"/>
      <c r="D126" s="127"/>
      <c r="E126" s="127"/>
      <c r="F126" s="127"/>
      <c r="G126" s="128">
        <f t="shared" si="15"/>
        <v>0</v>
      </c>
      <c r="H126" s="133"/>
      <c r="I126" s="127"/>
      <c r="J126" s="130"/>
      <c r="K126" s="131"/>
      <c r="L126" s="156"/>
      <c r="Q126" s="139">
        <f t="shared" si="10"/>
        <v>0</v>
      </c>
    </row>
    <row r="127" spans="2:17" ht="15.75" hidden="1" x14ac:dyDescent="0.25">
      <c r="B127" s="126" t="s">
        <v>173</v>
      </c>
      <c r="C127" s="134"/>
      <c r="D127" s="127"/>
      <c r="E127" s="127"/>
      <c r="F127" s="127"/>
      <c r="G127" s="128">
        <f t="shared" si="15"/>
        <v>0</v>
      </c>
      <c r="H127" s="133"/>
      <c r="I127" s="127"/>
      <c r="J127" s="130"/>
      <c r="K127" s="131"/>
      <c r="L127" s="156"/>
      <c r="Q127" s="139">
        <f t="shared" si="10"/>
        <v>0</v>
      </c>
    </row>
    <row r="128" spans="2:17" ht="15.75" hidden="1" x14ac:dyDescent="0.25">
      <c r="B128" s="126" t="s">
        <v>174</v>
      </c>
      <c r="C128" s="135"/>
      <c r="D128" s="136"/>
      <c r="E128" s="136"/>
      <c r="F128" s="136"/>
      <c r="G128" s="128">
        <f t="shared" si="15"/>
        <v>0</v>
      </c>
      <c r="H128" s="137"/>
      <c r="I128" s="136"/>
      <c r="J128" s="130"/>
      <c r="K128" s="138"/>
      <c r="L128" s="156"/>
      <c r="Q128" s="139">
        <f t="shared" si="10"/>
        <v>0</v>
      </c>
    </row>
    <row r="129" spans="2:17" ht="15.75" hidden="1" x14ac:dyDescent="0.25">
      <c r="B129" s="126" t="s">
        <v>175</v>
      </c>
      <c r="C129" s="135"/>
      <c r="D129" s="136"/>
      <c r="E129" s="136"/>
      <c r="F129" s="136"/>
      <c r="G129" s="128">
        <f t="shared" si="15"/>
        <v>0</v>
      </c>
      <c r="H129" s="137"/>
      <c r="I129" s="136"/>
      <c r="J129" s="130"/>
      <c r="K129" s="138"/>
      <c r="L129" s="156"/>
      <c r="Q129" s="139">
        <f t="shared" si="10"/>
        <v>0</v>
      </c>
    </row>
    <row r="130" spans="2:17" ht="15.75" hidden="1" x14ac:dyDescent="0.25">
      <c r="C130" s="140" t="s">
        <v>32</v>
      </c>
      <c r="D130" s="141">
        <f>SUM(D122:D129)</f>
        <v>0</v>
      </c>
      <c r="E130" s="141">
        <f>SUM(E122:E129)</f>
        <v>0</v>
      </c>
      <c r="F130" s="141">
        <f>SUM(F122:F129)</f>
        <v>0</v>
      </c>
      <c r="G130" s="141">
        <f>SUM(G122:G129)</f>
        <v>0</v>
      </c>
      <c r="H130" s="141">
        <f>(H122*G122)+(H123*G123)+(H124*G124)+(H125*G125)+(H126*G126)+(H127*G127)+(H128*G128)+(H129*G129)</f>
        <v>0</v>
      </c>
      <c r="I130" s="141">
        <f>SUM(I122:I129)</f>
        <v>0</v>
      </c>
      <c r="J130" s="142"/>
      <c r="K130" s="138"/>
      <c r="L130" s="157"/>
      <c r="Q130" s="139">
        <f t="shared" si="10"/>
        <v>0</v>
      </c>
    </row>
    <row r="131" spans="2:17" ht="15.75" hidden="1" customHeight="1" x14ac:dyDescent="0.25">
      <c r="B131" s="163"/>
      <c r="C131" s="158"/>
      <c r="D131" s="164"/>
      <c r="E131" s="164"/>
      <c r="F131" s="164"/>
      <c r="G131" s="164"/>
      <c r="H131" s="164"/>
      <c r="I131" s="164"/>
      <c r="J131" s="165"/>
      <c r="K131" s="168"/>
      <c r="L131" s="166"/>
      <c r="Q131" s="139">
        <f t="shared" si="10"/>
        <v>0</v>
      </c>
    </row>
    <row r="132" spans="2:17" ht="51" hidden="1" customHeight="1" x14ac:dyDescent="0.25">
      <c r="B132" s="140" t="s">
        <v>176</v>
      </c>
      <c r="C132" s="276"/>
      <c r="D132" s="276"/>
      <c r="E132" s="276"/>
      <c r="F132" s="276"/>
      <c r="G132" s="276"/>
      <c r="H132" s="276"/>
      <c r="I132" s="277"/>
      <c r="J132" s="277"/>
      <c r="K132" s="276"/>
      <c r="L132" s="154"/>
      <c r="Q132" s="139">
        <f t="shared" si="10"/>
        <v>0</v>
      </c>
    </row>
    <row r="133" spans="2:17" ht="51" hidden="1" customHeight="1" x14ac:dyDescent="0.25">
      <c r="B133" s="125" t="s">
        <v>177</v>
      </c>
      <c r="C133" s="274"/>
      <c r="D133" s="274"/>
      <c r="E133" s="274"/>
      <c r="F133" s="274"/>
      <c r="G133" s="274"/>
      <c r="H133" s="274"/>
      <c r="I133" s="275"/>
      <c r="J133" s="275"/>
      <c r="K133" s="274"/>
      <c r="L133" s="155"/>
      <c r="Q133" s="139">
        <f t="shared" si="10"/>
        <v>0</v>
      </c>
    </row>
    <row r="134" spans="2:17" ht="15.75" hidden="1" x14ac:dyDescent="0.25">
      <c r="B134" s="126" t="s">
        <v>178</v>
      </c>
      <c r="C134" s="134"/>
      <c r="D134" s="127"/>
      <c r="E134" s="127"/>
      <c r="F134" s="127"/>
      <c r="G134" s="128">
        <f>SUM(D134:F134)</f>
        <v>0</v>
      </c>
      <c r="H134" s="133"/>
      <c r="I134" s="127"/>
      <c r="J134" s="130"/>
      <c r="K134" s="131"/>
      <c r="L134" s="156"/>
      <c r="Q134" s="139">
        <f t="shared" si="10"/>
        <v>0</v>
      </c>
    </row>
    <row r="135" spans="2:17" ht="15.75" hidden="1" x14ac:dyDescent="0.25">
      <c r="B135" s="126" t="s">
        <v>179</v>
      </c>
      <c r="C135" s="134"/>
      <c r="D135" s="127"/>
      <c r="E135" s="127"/>
      <c r="F135" s="127"/>
      <c r="G135" s="128">
        <f t="shared" ref="G135:G141" si="16">SUM(D135:F135)</f>
        <v>0</v>
      </c>
      <c r="H135" s="133"/>
      <c r="I135" s="127"/>
      <c r="J135" s="130"/>
      <c r="K135" s="131"/>
      <c r="L135" s="156"/>
      <c r="Q135" s="139">
        <f t="shared" si="10"/>
        <v>0</v>
      </c>
    </row>
    <row r="136" spans="2:17" ht="15.75" hidden="1" x14ac:dyDescent="0.25">
      <c r="B136" s="126" t="s">
        <v>180</v>
      </c>
      <c r="C136" s="134"/>
      <c r="D136" s="127"/>
      <c r="E136" s="127"/>
      <c r="F136" s="127"/>
      <c r="G136" s="128">
        <f t="shared" si="16"/>
        <v>0</v>
      </c>
      <c r="H136" s="133"/>
      <c r="I136" s="127"/>
      <c r="J136" s="130"/>
      <c r="K136" s="131"/>
      <c r="L136" s="156"/>
      <c r="Q136" s="139">
        <f t="shared" si="10"/>
        <v>0</v>
      </c>
    </row>
    <row r="137" spans="2:17" ht="15.75" hidden="1" x14ac:dyDescent="0.25">
      <c r="B137" s="126" t="s">
        <v>181</v>
      </c>
      <c r="C137" s="134"/>
      <c r="D137" s="127"/>
      <c r="E137" s="127"/>
      <c r="F137" s="127"/>
      <c r="G137" s="128">
        <f t="shared" si="16"/>
        <v>0</v>
      </c>
      <c r="H137" s="133"/>
      <c r="I137" s="127"/>
      <c r="J137" s="130"/>
      <c r="K137" s="131"/>
      <c r="L137" s="156"/>
      <c r="Q137" s="139">
        <f t="shared" ref="Q137:Q178" si="17">H137*I137</f>
        <v>0</v>
      </c>
    </row>
    <row r="138" spans="2:17" ht="15.75" hidden="1" x14ac:dyDescent="0.25">
      <c r="B138" s="126" t="s">
        <v>182</v>
      </c>
      <c r="C138" s="134"/>
      <c r="D138" s="127"/>
      <c r="E138" s="127"/>
      <c r="F138" s="127"/>
      <c r="G138" s="128">
        <f t="shared" si="16"/>
        <v>0</v>
      </c>
      <c r="H138" s="133"/>
      <c r="I138" s="127"/>
      <c r="J138" s="130"/>
      <c r="K138" s="131"/>
      <c r="L138" s="156"/>
      <c r="Q138" s="139">
        <f t="shared" si="17"/>
        <v>0</v>
      </c>
    </row>
    <row r="139" spans="2:17" ht="15.75" hidden="1" x14ac:dyDescent="0.25">
      <c r="B139" s="126" t="s">
        <v>183</v>
      </c>
      <c r="C139" s="134"/>
      <c r="D139" s="127"/>
      <c r="E139" s="127"/>
      <c r="F139" s="127"/>
      <c r="G139" s="128">
        <f t="shared" si="16"/>
        <v>0</v>
      </c>
      <c r="H139" s="133"/>
      <c r="I139" s="127"/>
      <c r="J139" s="130"/>
      <c r="K139" s="131"/>
      <c r="L139" s="156"/>
      <c r="Q139" s="139">
        <f t="shared" si="17"/>
        <v>0</v>
      </c>
    </row>
    <row r="140" spans="2:17" ht="15.75" hidden="1" x14ac:dyDescent="0.25">
      <c r="B140" s="126" t="s">
        <v>184</v>
      </c>
      <c r="C140" s="135"/>
      <c r="D140" s="136"/>
      <c r="E140" s="136"/>
      <c r="F140" s="136"/>
      <c r="G140" s="128">
        <f t="shared" si="16"/>
        <v>0</v>
      </c>
      <c r="H140" s="137"/>
      <c r="I140" s="136"/>
      <c r="J140" s="130"/>
      <c r="K140" s="138"/>
      <c r="L140" s="156"/>
      <c r="Q140" s="139">
        <f t="shared" si="17"/>
        <v>0</v>
      </c>
    </row>
    <row r="141" spans="2:17" ht="15.75" hidden="1" x14ac:dyDescent="0.25">
      <c r="B141" s="126" t="s">
        <v>185</v>
      </c>
      <c r="C141" s="135"/>
      <c r="D141" s="136"/>
      <c r="E141" s="136"/>
      <c r="F141" s="136"/>
      <c r="G141" s="128">
        <f t="shared" si="16"/>
        <v>0</v>
      </c>
      <c r="H141" s="137"/>
      <c r="I141" s="136"/>
      <c r="J141" s="130"/>
      <c r="K141" s="138"/>
      <c r="L141" s="156"/>
      <c r="Q141" s="139">
        <f t="shared" si="17"/>
        <v>0</v>
      </c>
    </row>
    <row r="142" spans="2:17" ht="15.75" hidden="1" x14ac:dyDescent="0.25">
      <c r="C142" s="140" t="s">
        <v>32</v>
      </c>
      <c r="D142" s="141">
        <f>SUM(D134:D141)</f>
        <v>0</v>
      </c>
      <c r="E142" s="141">
        <f>SUM(E134:E141)</f>
        <v>0</v>
      </c>
      <c r="F142" s="141">
        <f>SUM(F134:F141)</f>
        <v>0</v>
      </c>
      <c r="G142" s="143">
        <f>SUM(G134:G141)</f>
        <v>0</v>
      </c>
      <c r="H142" s="141">
        <f>(H134*G134)+(H135*G135)+(H136*G136)+(H137*G137)+(H138*G138)+(H139*G139)+(H140*G140)+(H141*G141)</f>
        <v>0</v>
      </c>
      <c r="I142" s="141">
        <f>SUM(I134:I141)</f>
        <v>0</v>
      </c>
      <c r="J142" s="142"/>
      <c r="K142" s="138"/>
      <c r="L142" s="157"/>
      <c r="Q142" s="139">
        <f t="shared" si="17"/>
        <v>0</v>
      </c>
    </row>
    <row r="143" spans="2:17" ht="51" hidden="1" customHeight="1" x14ac:dyDescent="0.25">
      <c r="B143" s="125" t="s">
        <v>186</v>
      </c>
      <c r="C143" s="274"/>
      <c r="D143" s="274"/>
      <c r="E143" s="274"/>
      <c r="F143" s="274"/>
      <c r="G143" s="274"/>
      <c r="H143" s="274"/>
      <c r="I143" s="275"/>
      <c r="J143" s="275"/>
      <c r="K143" s="274"/>
      <c r="L143" s="155"/>
      <c r="Q143" s="139">
        <f t="shared" si="17"/>
        <v>0</v>
      </c>
    </row>
    <row r="144" spans="2:17" ht="15.75" hidden="1" x14ac:dyDescent="0.25">
      <c r="B144" s="126" t="s">
        <v>187</v>
      </c>
      <c r="C144" s="134"/>
      <c r="D144" s="127"/>
      <c r="E144" s="127"/>
      <c r="F144" s="127"/>
      <c r="G144" s="128">
        <f>SUM(D144:F144)</f>
        <v>0</v>
      </c>
      <c r="H144" s="133"/>
      <c r="I144" s="127"/>
      <c r="J144" s="130"/>
      <c r="K144" s="131"/>
      <c r="L144" s="156"/>
      <c r="Q144" s="139">
        <f t="shared" si="17"/>
        <v>0</v>
      </c>
    </row>
    <row r="145" spans="2:17" ht="15.75" hidden="1" x14ac:dyDescent="0.25">
      <c r="B145" s="126" t="s">
        <v>188</v>
      </c>
      <c r="C145" s="134"/>
      <c r="D145" s="127"/>
      <c r="E145" s="127"/>
      <c r="F145" s="127"/>
      <c r="G145" s="128">
        <f t="shared" ref="G145:G151" si="18">SUM(D145:F145)</f>
        <v>0</v>
      </c>
      <c r="H145" s="133"/>
      <c r="I145" s="127"/>
      <c r="J145" s="130"/>
      <c r="K145" s="131"/>
      <c r="L145" s="156"/>
      <c r="Q145" s="139">
        <f t="shared" si="17"/>
        <v>0</v>
      </c>
    </row>
    <row r="146" spans="2:17" ht="15.75" hidden="1" x14ac:dyDescent="0.25">
      <c r="B146" s="126" t="s">
        <v>189</v>
      </c>
      <c r="C146" s="134"/>
      <c r="D146" s="127"/>
      <c r="E146" s="127"/>
      <c r="F146" s="127"/>
      <c r="G146" s="128">
        <f t="shared" si="18"/>
        <v>0</v>
      </c>
      <c r="H146" s="133"/>
      <c r="I146" s="127"/>
      <c r="J146" s="130"/>
      <c r="K146" s="131"/>
      <c r="L146" s="156"/>
      <c r="Q146" s="139">
        <f t="shared" si="17"/>
        <v>0</v>
      </c>
    </row>
    <row r="147" spans="2:17" ht="15.75" hidden="1" x14ac:dyDescent="0.25">
      <c r="B147" s="126" t="s">
        <v>190</v>
      </c>
      <c r="C147" s="134"/>
      <c r="D147" s="127"/>
      <c r="E147" s="127"/>
      <c r="F147" s="127"/>
      <c r="G147" s="128">
        <f t="shared" si="18"/>
        <v>0</v>
      </c>
      <c r="H147" s="133"/>
      <c r="I147" s="127"/>
      <c r="J147" s="130"/>
      <c r="K147" s="131"/>
      <c r="L147" s="156"/>
      <c r="Q147" s="139">
        <f t="shared" si="17"/>
        <v>0</v>
      </c>
    </row>
    <row r="148" spans="2:17" ht="15.75" hidden="1" x14ac:dyDescent="0.25">
      <c r="B148" s="126" t="s">
        <v>191</v>
      </c>
      <c r="C148" s="134"/>
      <c r="D148" s="127"/>
      <c r="E148" s="127"/>
      <c r="F148" s="127"/>
      <c r="G148" s="128">
        <f t="shared" si="18"/>
        <v>0</v>
      </c>
      <c r="H148" s="133"/>
      <c r="I148" s="127"/>
      <c r="J148" s="130"/>
      <c r="K148" s="131"/>
      <c r="L148" s="156"/>
      <c r="Q148" s="139">
        <f t="shared" si="17"/>
        <v>0</v>
      </c>
    </row>
    <row r="149" spans="2:17" ht="15.75" hidden="1" x14ac:dyDescent="0.25">
      <c r="B149" s="126" t="s">
        <v>192</v>
      </c>
      <c r="C149" s="134"/>
      <c r="D149" s="127"/>
      <c r="E149" s="127"/>
      <c r="F149" s="127"/>
      <c r="G149" s="128">
        <f t="shared" si="18"/>
        <v>0</v>
      </c>
      <c r="H149" s="133"/>
      <c r="I149" s="127"/>
      <c r="J149" s="130"/>
      <c r="K149" s="131"/>
      <c r="L149" s="156"/>
      <c r="Q149" s="139">
        <f t="shared" si="17"/>
        <v>0</v>
      </c>
    </row>
    <row r="150" spans="2:17" ht="15.75" hidden="1" x14ac:dyDescent="0.25">
      <c r="B150" s="126" t="s">
        <v>193</v>
      </c>
      <c r="C150" s="135"/>
      <c r="D150" s="136"/>
      <c r="E150" s="136"/>
      <c r="F150" s="136"/>
      <c r="G150" s="128">
        <f t="shared" si="18"/>
        <v>0</v>
      </c>
      <c r="H150" s="137"/>
      <c r="I150" s="136"/>
      <c r="J150" s="130"/>
      <c r="K150" s="138"/>
      <c r="L150" s="156"/>
      <c r="Q150" s="139">
        <f t="shared" si="17"/>
        <v>0</v>
      </c>
    </row>
    <row r="151" spans="2:17" ht="15.75" hidden="1" x14ac:dyDescent="0.25">
      <c r="B151" s="126" t="s">
        <v>194</v>
      </c>
      <c r="C151" s="135"/>
      <c r="D151" s="136"/>
      <c r="E151" s="136"/>
      <c r="F151" s="136"/>
      <c r="G151" s="128">
        <f t="shared" si="18"/>
        <v>0</v>
      </c>
      <c r="H151" s="137"/>
      <c r="I151" s="136"/>
      <c r="J151" s="130"/>
      <c r="K151" s="138"/>
      <c r="L151" s="156"/>
      <c r="Q151" s="139">
        <f t="shared" si="17"/>
        <v>0</v>
      </c>
    </row>
    <row r="152" spans="2:17" ht="15.75" hidden="1" x14ac:dyDescent="0.25">
      <c r="C152" s="140" t="s">
        <v>32</v>
      </c>
      <c r="D152" s="143">
        <f>SUM(D144:D151)</f>
        <v>0</v>
      </c>
      <c r="E152" s="143">
        <f>SUM(E144:E151)</f>
        <v>0</v>
      </c>
      <c r="F152" s="143">
        <f>SUM(F144:F151)</f>
        <v>0</v>
      </c>
      <c r="G152" s="143">
        <f>SUM(G144:G151)</f>
        <v>0</v>
      </c>
      <c r="H152" s="141">
        <f>(H144*G144)+(H145*G145)+(H146*G146)+(H147*G147)+(H148*G148)+(H149*G149)+(H150*G150)+(H151*G151)</f>
        <v>0</v>
      </c>
      <c r="I152" s="141">
        <f>SUM(I144:I151)</f>
        <v>0</v>
      </c>
      <c r="J152" s="142"/>
      <c r="K152" s="138"/>
      <c r="L152" s="157"/>
      <c r="Q152" s="139">
        <f t="shared" si="17"/>
        <v>0</v>
      </c>
    </row>
    <row r="153" spans="2:17" ht="51" hidden="1" customHeight="1" x14ac:dyDescent="0.25">
      <c r="B153" s="125" t="s">
        <v>195</v>
      </c>
      <c r="C153" s="274"/>
      <c r="D153" s="274"/>
      <c r="E153" s="274"/>
      <c r="F153" s="274"/>
      <c r="G153" s="274"/>
      <c r="H153" s="274"/>
      <c r="I153" s="275"/>
      <c r="J153" s="275"/>
      <c r="K153" s="274"/>
      <c r="L153" s="155"/>
      <c r="Q153" s="139">
        <f t="shared" si="17"/>
        <v>0</v>
      </c>
    </row>
    <row r="154" spans="2:17" ht="15.75" hidden="1" x14ac:dyDescent="0.25">
      <c r="B154" s="126" t="s">
        <v>196</v>
      </c>
      <c r="C154" s="134"/>
      <c r="D154" s="127"/>
      <c r="E154" s="127"/>
      <c r="F154" s="127"/>
      <c r="G154" s="128">
        <f>SUM(D154:F154)</f>
        <v>0</v>
      </c>
      <c r="H154" s="133"/>
      <c r="I154" s="127"/>
      <c r="J154" s="130"/>
      <c r="K154" s="131"/>
      <c r="L154" s="156"/>
      <c r="Q154" s="139">
        <f t="shared" si="17"/>
        <v>0</v>
      </c>
    </row>
    <row r="155" spans="2:17" ht="15.75" hidden="1" x14ac:dyDescent="0.25">
      <c r="B155" s="126" t="s">
        <v>197</v>
      </c>
      <c r="C155" s="134"/>
      <c r="D155" s="127"/>
      <c r="E155" s="127"/>
      <c r="F155" s="127"/>
      <c r="G155" s="128">
        <f t="shared" ref="G155:G161" si="19">SUM(D155:F155)</f>
        <v>0</v>
      </c>
      <c r="H155" s="133"/>
      <c r="I155" s="127"/>
      <c r="J155" s="130"/>
      <c r="K155" s="131"/>
      <c r="L155" s="156"/>
      <c r="Q155" s="139">
        <f t="shared" si="17"/>
        <v>0</v>
      </c>
    </row>
    <row r="156" spans="2:17" ht="15.75" hidden="1" x14ac:dyDescent="0.25">
      <c r="B156" s="126" t="s">
        <v>198</v>
      </c>
      <c r="C156" s="134"/>
      <c r="D156" s="127"/>
      <c r="E156" s="127"/>
      <c r="F156" s="127"/>
      <c r="G156" s="128">
        <f t="shared" si="19"/>
        <v>0</v>
      </c>
      <c r="H156" s="133"/>
      <c r="I156" s="127"/>
      <c r="J156" s="130"/>
      <c r="K156" s="131"/>
      <c r="L156" s="156"/>
      <c r="Q156" s="139">
        <f t="shared" si="17"/>
        <v>0</v>
      </c>
    </row>
    <row r="157" spans="2:17" ht="15.75" hidden="1" x14ac:dyDescent="0.25">
      <c r="B157" s="126" t="s">
        <v>199</v>
      </c>
      <c r="C157" s="134"/>
      <c r="D157" s="127"/>
      <c r="E157" s="127"/>
      <c r="F157" s="127"/>
      <c r="G157" s="128">
        <f t="shared" si="19"/>
        <v>0</v>
      </c>
      <c r="H157" s="133"/>
      <c r="I157" s="127"/>
      <c r="J157" s="130"/>
      <c r="K157" s="131"/>
      <c r="L157" s="156"/>
      <c r="Q157" s="139">
        <f t="shared" si="17"/>
        <v>0</v>
      </c>
    </row>
    <row r="158" spans="2:17" ht="15.75" hidden="1" x14ac:dyDescent="0.25">
      <c r="B158" s="126" t="s">
        <v>200</v>
      </c>
      <c r="C158" s="134"/>
      <c r="D158" s="127"/>
      <c r="E158" s="127"/>
      <c r="F158" s="127"/>
      <c r="G158" s="128">
        <f t="shared" si="19"/>
        <v>0</v>
      </c>
      <c r="H158" s="133"/>
      <c r="I158" s="127"/>
      <c r="J158" s="130"/>
      <c r="K158" s="131"/>
      <c r="L158" s="156"/>
      <c r="Q158" s="139">
        <f t="shared" si="17"/>
        <v>0</v>
      </c>
    </row>
    <row r="159" spans="2:17" ht="15.75" hidden="1" x14ac:dyDescent="0.25">
      <c r="B159" s="126" t="s">
        <v>201</v>
      </c>
      <c r="C159" s="134"/>
      <c r="D159" s="127"/>
      <c r="E159" s="127"/>
      <c r="F159" s="127"/>
      <c r="G159" s="128">
        <f t="shared" si="19"/>
        <v>0</v>
      </c>
      <c r="H159" s="133"/>
      <c r="I159" s="127"/>
      <c r="J159" s="130"/>
      <c r="K159" s="131"/>
      <c r="L159" s="156"/>
      <c r="Q159" s="139">
        <f t="shared" si="17"/>
        <v>0</v>
      </c>
    </row>
    <row r="160" spans="2:17" ht="15.75" hidden="1" x14ac:dyDescent="0.25">
      <c r="B160" s="126" t="s">
        <v>202</v>
      </c>
      <c r="C160" s="135"/>
      <c r="D160" s="136"/>
      <c r="E160" s="136"/>
      <c r="F160" s="136"/>
      <c r="G160" s="128">
        <f t="shared" si="19"/>
        <v>0</v>
      </c>
      <c r="H160" s="137"/>
      <c r="I160" s="136"/>
      <c r="J160" s="130"/>
      <c r="K160" s="138"/>
      <c r="L160" s="156"/>
      <c r="Q160" s="139">
        <f t="shared" si="17"/>
        <v>0</v>
      </c>
    </row>
    <row r="161" spans="2:17" ht="15.75" hidden="1" x14ac:dyDescent="0.25">
      <c r="B161" s="126" t="s">
        <v>203</v>
      </c>
      <c r="C161" s="135"/>
      <c r="D161" s="136"/>
      <c r="E161" s="136"/>
      <c r="F161" s="136"/>
      <c r="G161" s="128">
        <f t="shared" si="19"/>
        <v>0</v>
      </c>
      <c r="H161" s="137"/>
      <c r="I161" s="136"/>
      <c r="J161" s="130"/>
      <c r="K161" s="138"/>
      <c r="L161" s="156"/>
      <c r="Q161" s="139">
        <f t="shared" si="17"/>
        <v>0</v>
      </c>
    </row>
    <row r="162" spans="2:17" ht="15.75" hidden="1" x14ac:dyDescent="0.25">
      <c r="C162" s="140" t="s">
        <v>32</v>
      </c>
      <c r="D162" s="143">
        <f>SUM(D154:D161)</f>
        <v>0</v>
      </c>
      <c r="E162" s="143">
        <f>SUM(E154:E161)</f>
        <v>0</v>
      </c>
      <c r="F162" s="143">
        <f>SUM(F154:F161)</f>
        <v>0</v>
      </c>
      <c r="G162" s="143">
        <f>SUM(G154:G161)</f>
        <v>0</v>
      </c>
      <c r="H162" s="141">
        <f>(H154*G154)+(H155*G155)+(H156*G156)+(H157*G157)+(H158*G158)+(H159*G159)+(H160*G160)+(H161*G161)</f>
        <v>0</v>
      </c>
      <c r="I162" s="141">
        <f>SUM(I154:I161)</f>
        <v>0</v>
      </c>
      <c r="J162" s="142"/>
      <c r="K162" s="138"/>
      <c r="L162" s="157"/>
      <c r="Q162" s="139">
        <f t="shared" si="17"/>
        <v>0</v>
      </c>
    </row>
    <row r="163" spans="2:17" ht="51" hidden="1" customHeight="1" x14ac:dyDescent="0.25">
      <c r="B163" s="125" t="s">
        <v>204</v>
      </c>
      <c r="C163" s="274"/>
      <c r="D163" s="274"/>
      <c r="E163" s="274"/>
      <c r="F163" s="274"/>
      <c r="G163" s="274"/>
      <c r="H163" s="274"/>
      <c r="I163" s="275"/>
      <c r="J163" s="275"/>
      <c r="K163" s="274"/>
      <c r="L163" s="155"/>
      <c r="Q163" s="139">
        <f t="shared" si="17"/>
        <v>0</v>
      </c>
    </row>
    <row r="164" spans="2:17" ht="15.75" hidden="1" x14ac:dyDescent="0.25">
      <c r="B164" s="126" t="s">
        <v>205</v>
      </c>
      <c r="C164" s="134"/>
      <c r="D164" s="127"/>
      <c r="E164" s="127"/>
      <c r="F164" s="127"/>
      <c r="G164" s="128">
        <f>SUM(D164:F164)</f>
        <v>0</v>
      </c>
      <c r="H164" s="133"/>
      <c r="I164" s="127"/>
      <c r="J164" s="130"/>
      <c r="K164" s="131"/>
      <c r="L164" s="156"/>
      <c r="Q164" s="139">
        <f t="shared" si="17"/>
        <v>0</v>
      </c>
    </row>
    <row r="165" spans="2:17" ht="15.75" hidden="1" x14ac:dyDescent="0.25">
      <c r="B165" s="126" t="s">
        <v>206</v>
      </c>
      <c r="C165" s="134"/>
      <c r="D165" s="127"/>
      <c r="E165" s="127"/>
      <c r="F165" s="127"/>
      <c r="G165" s="128">
        <f t="shared" ref="G165:G171" si="20">SUM(D165:F165)</f>
        <v>0</v>
      </c>
      <c r="H165" s="133"/>
      <c r="I165" s="127"/>
      <c r="J165" s="130"/>
      <c r="K165" s="131"/>
      <c r="L165" s="156"/>
      <c r="Q165" s="139">
        <f t="shared" si="17"/>
        <v>0</v>
      </c>
    </row>
    <row r="166" spans="2:17" ht="15.75" hidden="1" x14ac:dyDescent="0.25">
      <c r="B166" s="126" t="s">
        <v>207</v>
      </c>
      <c r="C166" s="134"/>
      <c r="D166" s="127"/>
      <c r="E166" s="127"/>
      <c r="F166" s="127"/>
      <c r="G166" s="128">
        <f t="shared" si="20"/>
        <v>0</v>
      </c>
      <c r="H166" s="133"/>
      <c r="I166" s="127"/>
      <c r="J166" s="130"/>
      <c r="K166" s="131"/>
      <c r="L166" s="156"/>
      <c r="Q166" s="139">
        <f t="shared" si="17"/>
        <v>0</v>
      </c>
    </row>
    <row r="167" spans="2:17" ht="15.75" hidden="1" x14ac:dyDescent="0.25">
      <c r="B167" s="126" t="s">
        <v>208</v>
      </c>
      <c r="C167" s="134"/>
      <c r="D167" s="127"/>
      <c r="E167" s="127"/>
      <c r="F167" s="127"/>
      <c r="G167" s="128">
        <f t="shared" si="20"/>
        <v>0</v>
      </c>
      <c r="H167" s="133"/>
      <c r="I167" s="127"/>
      <c r="J167" s="130"/>
      <c r="K167" s="131"/>
      <c r="L167" s="156"/>
      <c r="Q167" s="139">
        <f t="shared" si="17"/>
        <v>0</v>
      </c>
    </row>
    <row r="168" spans="2:17" ht="15.75" hidden="1" x14ac:dyDescent="0.25">
      <c r="B168" s="126" t="s">
        <v>209</v>
      </c>
      <c r="C168" s="134"/>
      <c r="D168" s="127"/>
      <c r="E168" s="127"/>
      <c r="F168" s="127"/>
      <c r="G168" s="128">
        <f>SUM(D168:F168)</f>
        <v>0</v>
      </c>
      <c r="H168" s="133"/>
      <c r="I168" s="127"/>
      <c r="J168" s="130"/>
      <c r="K168" s="131"/>
      <c r="L168" s="156"/>
      <c r="Q168" s="139">
        <f t="shared" si="17"/>
        <v>0</v>
      </c>
    </row>
    <row r="169" spans="2:17" ht="15.75" hidden="1" x14ac:dyDescent="0.25">
      <c r="B169" s="126" t="s">
        <v>210</v>
      </c>
      <c r="C169" s="134"/>
      <c r="D169" s="127"/>
      <c r="E169" s="127"/>
      <c r="F169" s="127"/>
      <c r="G169" s="128">
        <f t="shared" si="20"/>
        <v>0</v>
      </c>
      <c r="H169" s="133"/>
      <c r="I169" s="127"/>
      <c r="J169" s="130"/>
      <c r="K169" s="131"/>
      <c r="L169" s="156"/>
      <c r="Q169" s="139">
        <f t="shared" si="17"/>
        <v>0</v>
      </c>
    </row>
    <row r="170" spans="2:17" ht="15.75" hidden="1" x14ac:dyDescent="0.25">
      <c r="B170" s="126" t="s">
        <v>211</v>
      </c>
      <c r="C170" s="135"/>
      <c r="D170" s="136"/>
      <c r="E170" s="136"/>
      <c r="F170" s="136"/>
      <c r="G170" s="128">
        <f t="shared" si="20"/>
        <v>0</v>
      </c>
      <c r="H170" s="137"/>
      <c r="I170" s="136"/>
      <c r="J170" s="130"/>
      <c r="K170" s="138"/>
      <c r="L170" s="156"/>
      <c r="Q170" s="139">
        <f t="shared" si="17"/>
        <v>0</v>
      </c>
    </row>
    <row r="171" spans="2:17" ht="15.75" hidden="1" x14ac:dyDescent="0.25">
      <c r="B171" s="126" t="s">
        <v>212</v>
      </c>
      <c r="C171" s="135"/>
      <c r="D171" s="136"/>
      <c r="E171" s="136"/>
      <c r="F171" s="136"/>
      <c r="G171" s="128">
        <f t="shared" si="20"/>
        <v>0</v>
      </c>
      <c r="H171" s="137"/>
      <c r="I171" s="136"/>
      <c r="J171" s="130"/>
      <c r="K171" s="138"/>
      <c r="L171" s="156"/>
      <c r="Q171" s="139">
        <f t="shared" si="17"/>
        <v>0</v>
      </c>
    </row>
    <row r="172" spans="2:17" ht="15.75" hidden="1" x14ac:dyDescent="0.25">
      <c r="C172" s="140" t="s">
        <v>32</v>
      </c>
      <c r="D172" s="141">
        <f>SUM(D164:D171)</f>
        <v>0</v>
      </c>
      <c r="E172" s="141">
        <f>SUM(E164:E171)</f>
        <v>0</v>
      </c>
      <c r="F172" s="141">
        <f>SUM(F164:F171)</f>
        <v>0</v>
      </c>
      <c r="G172" s="141">
        <f>SUM(G164:G171)</f>
        <v>0</v>
      </c>
      <c r="H172" s="141">
        <f>(H164*G164)+(H165*G165)+(H166*G166)+(H167*G167)+(H168*G168)+(H169*G169)+(H170*G170)+(H171*G171)</f>
        <v>0</v>
      </c>
      <c r="I172" s="141">
        <f>SUM(I164:I171)</f>
        <v>0</v>
      </c>
      <c r="J172" s="142"/>
      <c r="K172" s="138"/>
      <c r="L172" s="157"/>
      <c r="Q172" s="139">
        <f t="shared" si="17"/>
        <v>0</v>
      </c>
    </row>
    <row r="173" spans="2:17" ht="15.75" customHeight="1" x14ac:dyDescent="0.25">
      <c r="B173" s="163"/>
      <c r="C173" s="158"/>
      <c r="D173" s="164"/>
      <c r="E173" s="164"/>
      <c r="F173" s="164"/>
      <c r="G173" s="164"/>
      <c r="H173" s="164"/>
      <c r="I173" s="164"/>
      <c r="J173" s="165"/>
      <c r="K173" s="158"/>
      <c r="L173" s="166"/>
      <c r="Q173" s="139">
        <f t="shared" si="17"/>
        <v>0</v>
      </c>
    </row>
    <row r="174" spans="2:17" ht="15.75" customHeight="1" x14ac:dyDescent="0.25">
      <c r="B174" s="163"/>
      <c r="C174" s="158"/>
      <c r="D174" s="164"/>
      <c r="E174" s="164"/>
      <c r="F174" s="164"/>
      <c r="G174" s="164"/>
      <c r="H174" s="164"/>
      <c r="I174" s="164"/>
      <c r="J174" s="165"/>
      <c r="K174" s="158"/>
      <c r="L174" s="166"/>
      <c r="Q174" s="139">
        <f t="shared" si="17"/>
        <v>0</v>
      </c>
    </row>
    <row r="175" spans="2:17" ht="63.75" customHeight="1" x14ac:dyDescent="0.25">
      <c r="B175" s="140" t="s">
        <v>213</v>
      </c>
      <c r="C175" s="169"/>
      <c r="D175" s="170"/>
      <c r="E175" s="170"/>
      <c r="F175" s="170"/>
      <c r="G175" s="171">
        <f>SUM(D175:F175)</f>
        <v>0</v>
      </c>
      <c r="H175" s="172"/>
      <c r="I175" s="170"/>
      <c r="J175" s="173"/>
      <c r="K175" s="174"/>
      <c r="L175" s="157"/>
      <c r="M175" s="170"/>
      <c r="N175" s="170"/>
      <c r="O175" s="170"/>
      <c r="P175" s="139" t="b">
        <f t="shared" ref="P137:P179" si="21">+I175=SUM(M175:O175)</f>
        <v>1</v>
      </c>
      <c r="Q175" s="139">
        <f t="shared" si="17"/>
        <v>0</v>
      </c>
    </row>
    <row r="176" spans="2:17" ht="69.75" customHeight="1" x14ac:dyDescent="0.25">
      <c r="B176" s="140" t="s">
        <v>214</v>
      </c>
      <c r="C176" s="175"/>
      <c r="D176" s="170"/>
      <c r="E176" s="170"/>
      <c r="F176" s="170"/>
      <c r="G176" s="171">
        <f>SUM(D176:F176)</f>
        <v>0</v>
      </c>
      <c r="H176" s="172"/>
      <c r="I176" s="170"/>
      <c r="J176" s="173"/>
      <c r="K176" s="174"/>
      <c r="L176" s="157"/>
      <c r="M176" s="170"/>
      <c r="N176" s="170"/>
      <c r="O176" s="170"/>
      <c r="P176" s="139" t="b">
        <f t="shared" si="21"/>
        <v>1</v>
      </c>
      <c r="Q176" s="139">
        <f t="shared" si="17"/>
        <v>0</v>
      </c>
    </row>
    <row r="177" spans="2:17" ht="57" customHeight="1" x14ac:dyDescent="0.25">
      <c r="B177" s="140" t="s">
        <v>215</v>
      </c>
      <c r="C177" s="176" t="s">
        <v>216</v>
      </c>
      <c r="D177" s="235">
        <v>35000</v>
      </c>
      <c r="E177" s="170"/>
      <c r="F177" s="170"/>
      <c r="G177" s="171">
        <f>SUM(D177:F177)</f>
        <v>35000</v>
      </c>
      <c r="H177" s="172"/>
      <c r="I177" s="238">
        <v>0</v>
      </c>
      <c r="J177" s="173"/>
      <c r="K177" s="174"/>
      <c r="L177" s="157"/>
      <c r="M177" s="238"/>
      <c r="N177" s="170"/>
      <c r="O177" s="170"/>
      <c r="P177" s="139" t="b">
        <f>+I177=SUM(M177:O177)</f>
        <v>1</v>
      </c>
      <c r="Q177" s="139">
        <f t="shared" si="17"/>
        <v>0</v>
      </c>
    </row>
    <row r="178" spans="2:17" ht="65.25" customHeight="1" x14ac:dyDescent="0.25">
      <c r="B178" s="177" t="s">
        <v>217</v>
      </c>
      <c r="C178" s="176" t="s">
        <v>218</v>
      </c>
      <c r="D178" s="235">
        <v>95000</v>
      </c>
      <c r="E178" s="170"/>
      <c r="F178" s="170"/>
      <c r="G178" s="171">
        <f>SUM(D178:F178)</f>
        <v>95000</v>
      </c>
      <c r="H178" s="172"/>
      <c r="I178" s="238">
        <v>0</v>
      </c>
      <c r="J178" s="173"/>
      <c r="K178" s="174"/>
      <c r="L178" s="157"/>
      <c r="M178" s="238"/>
      <c r="N178" s="170"/>
      <c r="O178" s="170"/>
      <c r="P178" s="139" t="b">
        <f t="shared" si="21"/>
        <v>1</v>
      </c>
      <c r="Q178" s="139">
        <f t="shared" si="17"/>
        <v>0</v>
      </c>
    </row>
    <row r="179" spans="2:17" ht="38.25" customHeight="1" x14ac:dyDescent="0.25">
      <c r="B179" s="163"/>
      <c r="C179" s="178" t="s">
        <v>219</v>
      </c>
      <c r="D179" s="179">
        <f>SUM(D175:D178)</f>
        <v>130000</v>
      </c>
      <c r="E179" s="179">
        <f>SUM(E175:E178)</f>
        <v>0</v>
      </c>
      <c r="F179" s="179">
        <f>SUM(F175:F178)</f>
        <v>0</v>
      </c>
      <c r="G179" s="179">
        <f>SUM(G175:G178)</f>
        <v>130000</v>
      </c>
      <c r="H179" s="141">
        <f>(H175*G175)+(H176*G176)+(H177*G177)+(H178*G178)</f>
        <v>0</v>
      </c>
      <c r="I179" s="141">
        <f>SUM(I175:I178)</f>
        <v>0</v>
      </c>
      <c r="J179" s="142"/>
      <c r="K179" s="175"/>
      <c r="L179" s="180"/>
      <c r="M179" s="179">
        <f>SUM(M175:M178)</f>
        <v>0</v>
      </c>
      <c r="N179" s="179">
        <f>SUM(N175:N178)</f>
        <v>0</v>
      </c>
      <c r="O179" s="179">
        <f>SUM(O175:O178)</f>
        <v>0</v>
      </c>
      <c r="P179" s="139" t="b">
        <f t="shared" si="21"/>
        <v>1</v>
      </c>
      <c r="Q179" s="270">
        <f>SUM(Q8:Q178)</f>
        <v>82044.563330864199</v>
      </c>
    </row>
    <row r="180" spans="2:17" ht="15.75" customHeight="1" x14ac:dyDescent="0.25">
      <c r="B180" s="163"/>
      <c r="C180" s="158"/>
      <c r="D180" s="164"/>
      <c r="E180" s="164"/>
      <c r="F180" s="164"/>
      <c r="G180" s="164"/>
      <c r="H180" s="164"/>
      <c r="I180" s="164"/>
      <c r="J180" s="165"/>
      <c r="K180" s="158"/>
      <c r="L180" s="180"/>
    </row>
    <row r="181" spans="2:17" ht="15.75" customHeight="1" x14ac:dyDescent="0.25">
      <c r="B181" s="163"/>
      <c r="C181" s="158"/>
      <c r="D181" s="164"/>
      <c r="E181" s="164"/>
      <c r="F181" s="164"/>
      <c r="G181" s="164"/>
      <c r="H181" s="164"/>
      <c r="I181" s="164"/>
      <c r="J181" s="165"/>
      <c r="K181" s="158"/>
      <c r="L181" s="180"/>
    </row>
    <row r="182" spans="2:17" ht="15.75" customHeight="1" x14ac:dyDescent="0.25">
      <c r="B182" s="163"/>
      <c r="C182" s="158"/>
      <c r="D182" s="164"/>
      <c r="E182" s="164"/>
      <c r="F182" s="164"/>
      <c r="G182" s="164"/>
      <c r="H182" s="164"/>
      <c r="I182" s="164"/>
      <c r="J182" s="165"/>
      <c r="K182" s="158"/>
      <c r="L182" s="180"/>
    </row>
    <row r="183" spans="2:17" ht="15.75" customHeight="1" x14ac:dyDescent="0.25">
      <c r="B183" s="163"/>
      <c r="C183" s="158"/>
      <c r="D183" s="164"/>
      <c r="E183" s="164"/>
      <c r="F183" s="164"/>
      <c r="G183" s="164"/>
      <c r="H183" s="164"/>
      <c r="I183" s="164"/>
      <c r="J183" s="165"/>
      <c r="K183" s="158"/>
      <c r="L183" s="180"/>
    </row>
    <row r="184" spans="2:17" ht="15.75" customHeight="1" x14ac:dyDescent="0.25">
      <c r="B184" s="163"/>
      <c r="C184" s="158"/>
      <c r="D184" s="164"/>
      <c r="E184" s="164"/>
      <c r="F184" s="164"/>
      <c r="G184" s="164"/>
      <c r="H184" s="164"/>
      <c r="I184" s="164"/>
      <c r="J184" s="165"/>
      <c r="K184" s="158"/>
      <c r="L184" s="180"/>
    </row>
    <row r="185" spans="2:17" ht="15.75" customHeight="1" x14ac:dyDescent="0.25">
      <c r="B185" s="163"/>
      <c r="C185" s="158"/>
      <c r="D185" s="164"/>
      <c r="E185" s="164"/>
      <c r="F185" s="164"/>
      <c r="G185" s="164"/>
      <c r="H185" s="164"/>
      <c r="I185" s="164"/>
      <c r="J185" s="165"/>
      <c r="K185" s="158"/>
      <c r="L185" s="180"/>
    </row>
    <row r="186" spans="2:17" ht="15.75" customHeight="1" thickBot="1" x14ac:dyDescent="0.3">
      <c r="B186" s="163"/>
      <c r="C186" s="158"/>
      <c r="D186" s="164"/>
      <c r="E186" s="164"/>
      <c r="F186" s="164"/>
      <c r="G186" s="164"/>
      <c r="H186" s="164"/>
      <c r="I186" s="164"/>
      <c r="J186" s="165"/>
      <c r="K186" s="158"/>
      <c r="L186" s="180"/>
    </row>
    <row r="187" spans="2:17" ht="15.75" x14ac:dyDescent="0.25">
      <c r="B187" s="163"/>
      <c r="C187" s="294" t="s">
        <v>220</v>
      </c>
      <c r="D187" s="295"/>
      <c r="E187" s="295"/>
      <c r="F187" s="295"/>
      <c r="G187" s="296"/>
      <c r="H187" s="180"/>
      <c r="I187" s="181"/>
      <c r="J187" s="182"/>
      <c r="K187" s="180"/>
    </row>
    <row r="188" spans="2:17" ht="54.75" customHeight="1" x14ac:dyDescent="0.25">
      <c r="B188" s="163"/>
      <c r="C188" s="183"/>
      <c r="D188" s="184" t="str">
        <f>D5</f>
        <v>Organisation recipiendiaire 1 FAO (budget en USD)</v>
      </c>
      <c r="E188" s="184" t="str">
        <f t="shared" ref="E188:F188" si="22">E5</f>
        <v>Organisation recipiendiaire 2 UNDP (budget en USD)</v>
      </c>
      <c r="F188" s="184" t="str">
        <f t="shared" si="22"/>
        <v>Organisation recipiendiaire 3 UNICEF (budget en USD)</v>
      </c>
      <c r="G188" s="185" t="s">
        <v>9</v>
      </c>
      <c r="H188" s="158"/>
      <c r="I188" s="164"/>
      <c r="J188" s="165"/>
      <c r="K188" s="180"/>
    </row>
    <row r="189" spans="2:17" ht="41.25" customHeight="1" x14ac:dyDescent="0.25">
      <c r="B189" s="186"/>
      <c r="C189" s="187" t="s">
        <v>221</v>
      </c>
      <c r="D189" s="188">
        <f>SUM(D16,D26,D36,D46,D58,D68,D78,D88,D100,D110,D120,D130,D142,D152,D162,D172,D175,D176,D177,D178)</f>
        <v>940000</v>
      </c>
      <c r="E189" s="188">
        <f>SUM(E8,E9,E10,E18,E19,E20,E21,E28,E29,E30,E54,E71,E74,E72)</f>
        <v>747500</v>
      </c>
      <c r="F189" s="188">
        <f>SUM(F16,F26,F36,F46,F58,F68,F78,F88,F100,F110,F120,F130,F142,F152,F162,F172,F175,F176,F177,F178)</f>
        <v>747500</v>
      </c>
      <c r="G189" s="189">
        <f>SUM(D189:F189)</f>
        <v>2435000</v>
      </c>
      <c r="H189" s="158"/>
      <c r="I189" s="164"/>
      <c r="J189" s="165"/>
      <c r="K189" s="186"/>
      <c r="M189" s="188">
        <f>SUM(M16,M26,M36,M46,M58,M68,M78,M88,M100,M110,M120,M130,M142,M152,M162,M172,M175,M176,M177,M178)</f>
        <v>84545.569999999978</v>
      </c>
      <c r="N189" s="188">
        <f>SUM(N8,N9,N10,N18,N19,N20,N21,N28,N29,N30,N54,N71,N74,N72)</f>
        <v>77237</v>
      </c>
      <c r="O189" s="188">
        <f t="shared" ref="O189" si="23">SUM(O16,O26,O36,O46,O58,O68,O78,O88,O100,O110,O120,O130,O142,O152,O162,O172,O175,O176,O177,O178)</f>
        <v>24846.76</v>
      </c>
    </row>
    <row r="190" spans="2:17" ht="51.75" customHeight="1" x14ac:dyDescent="0.25">
      <c r="B190" s="190"/>
      <c r="C190" s="187" t="s">
        <v>222</v>
      </c>
      <c r="D190" s="188">
        <f>D189*0.07</f>
        <v>65800</v>
      </c>
      <c r="E190" s="188">
        <f>E189*0.07</f>
        <v>52325.000000000007</v>
      </c>
      <c r="F190" s="188">
        <f>F189*0.07</f>
        <v>52325.000000000007</v>
      </c>
      <c r="G190" s="189">
        <f>G189*0.07</f>
        <v>170450.00000000003</v>
      </c>
      <c r="H190" s="190"/>
      <c r="I190" s="165"/>
      <c r="J190" s="165"/>
      <c r="K190" s="191"/>
    </row>
    <row r="191" spans="2:17" ht="51.75" customHeight="1" thickBot="1" x14ac:dyDescent="0.3">
      <c r="B191" s="190"/>
      <c r="C191" s="192" t="s">
        <v>9</v>
      </c>
      <c r="D191" s="193">
        <f>SUM(D189:D190)</f>
        <v>1005800</v>
      </c>
      <c r="E191" s="193">
        <f>SUM(E189:E190)</f>
        <v>799825</v>
      </c>
      <c r="F191" s="193">
        <f>SUM(F189:F190)</f>
        <v>799825</v>
      </c>
      <c r="G191" s="194">
        <f>SUM(G189:G190)</f>
        <v>2605450</v>
      </c>
      <c r="H191" s="190"/>
      <c r="I191" s="165"/>
      <c r="J191" s="165"/>
      <c r="K191" s="191"/>
    </row>
    <row r="192" spans="2:17" ht="42" customHeight="1" x14ac:dyDescent="0.25">
      <c r="B192" s="190"/>
      <c r="K192" s="166"/>
      <c r="L192" s="191"/>
    </row>
    <row r="193" spans="2:12" s="152" customFormat="1" ht="29.25" customHeight="1" thickBot="1" x14ac:dyDescent="0.3">
      <c r="B193" s="158"/>
      <c r="C193" s="163"/>
      <c r="D193" s="196"/>
      <c r="E193" s="196"/>
      <c r="F193" s="196"/>
      <c r="G193" s="196"/>
      <c r="H193" s="196"/>
      <c r="I193" s="197"/>
      <c r="J193" s="198"/>
      <c r="K193" s="180"/>
      <c r="L193" s="186"/>
    </row>
    <row r="194" spans="2:12" ht="23.25" customHeight="1" x14ac:dyDescent="0.25">
      <c r="B194" s="191"/>
      <c r="C194" s="286" t="s">
        <v>223</v>
      </c>
      <c r="D194" s="287"/>
      <c r="E194" s="288"/>
      <c r="F194" s="288"/>
      <c r="G194" s="288"/>
      <c r="H194" s="289"/>
      <c r="I194" s="199"/>
      <c r="J194" s="157"/>
      <c r="K194" s="191"/>
    </row>
    <row r="195" spans="2:12" ht="51.75" customHeight="1" x14ac:dyDescent="0.25">
      <c r="B195" s="191"/>
      <c r="C195" s="200"/>
      <c r="D195" s="184" t="str">
        <f>D5</f>
        <v>Organisation recipiendiaire 1 FAO (budget en USD)</v>
      </c>
      <c r="E195" s="184" t="str">
        <f t="shared" ref="E195:F195" si="24">E5</f>
        <v>Organisation recipiendiaire 2 UNDP (budget en USD)</v>
      </c>
      <c r="F195" s="184" t="str">
        <f t="shared" si="24"/>
        <v>Organisation recipiendiaire 3 UNICEF (budget en USD)</v>
      </c>
      <c r="G195" s="201" t="s">
        <v>9</v>
      </c>
      <c r="H195" s="202" t="s">
        <v>224</v>
      </c>
      <c r="I195" s="199"/>
      <c r="J195" s="157"/>
      <c r="K195" s="191"/>
    </row>
    <row r="196" spans="2:12" ht="55.5" customHeight="1" x14ac:dyDescent="0.25">
      <c r="B196" s="191"/>
      <c r="C196" s="203" t="s">
        <v>225</v>
      </c>
      <c r="D196" s="204">
        <f>$D$191*H196</f>
        <v>502900</v>
      </c>
      <c r="E196" s="205">
        <f>$E$191*H196</f>
        <v>399912.5</v>
      </c>
      <c r="F196" s="205">
        <f>$F$191*H196</f>
        <v>399912.5</v>
      </c>
      <c r="G196" s="205">
        <f>SUM(D196:F196)</f>
        <v>1302725</v>
      </c>
      <c r="H196" s="206">
        <v>0.5</v>
      </c>
      <c r="I196" s="181"/>
      <c r="J196" s="182"/>
      <c r="K196" s="191"/>
    </row>
    <row r="197" spans="2:12" ht="57.75" customHeight="1" x14ac:dyDescent="0.25">
      <c r="B197" s="285"/>
      <c r="C197" s="207" t="s">
        <v>226</v>
      </c>
      <c r="D197" s="204">
        <f>$D$191*H197</f>
        <v>502900</v>
      </c>
      <c r="E197" s="205">
        <f>$E$191*H197</f>
        <v>399912.5</v>
      </c>
      <c r="F197" s="205">
        <f>$F$191*H197</f>
        <v>399912.5</v>
      </c>
      <c r="G197" s="208">
        <f>SUM(D197:F197)</f>
        <v>1302725</v>
      </c>
      <c r="H197" s="209">
        <v>0.5</v>
      </c>
      <c r="I197" s="181"/>
      <c r="J197" s="182"/>
    </row>
    <row r="198" spans="2:12" ht="57.75" customHeight="1" x14ac:dyDescent="0.25">
      <c r="B198" s="285"/>
      <c r="C198" s="207" t="s">
        <v>227</v>
      </c>
      <c r="D198" s="210">
        <f>$D$191*H198</f>
        <v>0</v>
      </c>
      <c r="E198" s="211">
        <f>$E$191*H198</f>
        <v>0</v>
      </c>
      <c r="F198" s="211">
        <f>$F$191*H198</f>
        <v>0</v>
      </c>
      <c r="G198" s="212">
        <f>SUM(D198:F198)</f>
        <v>0</v>
      </c>
      <c r="H198" s="213">
        <v>0</v>
      </c>
      <c r="I198" s="214"/>
      <c r="J198" s="215"/>
    </row>
    <row r="199" spans="2:12" ht="38.25" customHeight="1" thickBot="1" x14ac:dyDescent="0.3">
      <c r="B199" s="285"/>
      <c r="C199" s="192" t="s">
        <v>9</v>
      </c>
      <c r="D199" s="216">
        <f>SUM(D196:D198)</f>
        <v>1005800</v>
      </c>
      <c r="E199" s="216">
        <f>SUM(E196:E198)</f>
        <v>799825</v>
      </c>
      <c r="F199" s="216">
        <f>SUM(F196:F198)</f>
        <v>799825</v>
      </c>
      <c r="G199" s="216">
        <f>SUM(G196:G198)</f>
        <v>2605450</v>
      </c>
      <c r="H199" s="217">
        <f>SUM(H196:H198)</f>
        <v>1</v>
      </c>
      <c r="I199" s="218"/>
      <c r="J199" s="155"/>
    </row>
    <row r="200" spans="2:12" ht="21.75" customHeight="1" thickBot="1" x14ac:dyDescent="0.3">
      <c r="B200" s="285"/>
      <c r="C200" s="219"/>
      <c r="D200" s="220"/>
      <c r="E200" s="220"/>
      <c r="F200" s="220"/>
      <c r="G200" s="220"/>
      <c r="H200" s="220"/>
      <c r="I200" s="198"/>
      <c r="J200" s="198"/>
    </row>
    <row r="201" spans="2:12" ht="49.5" customHeight="1" x14ac:dyDescent="0.25">
      <c r="B201" s="285"/>
      <c r="C201" s="221" t="s">
        <v>228</v>
      </c>
      <c r="D201" s="222">
        <f>SUM(H16,H26,H36,H46,H58,H68,H78,H88,H100,H110,H120,H130,H142,H152,H162,H172,H179)*1.07</f>
        <v>1012220.0000000001</v>
      </c>
      <c r="E201" s="196"/>
      <c r="F201" s="196"/>
      <c r="G201" s="196"/>
      <c r="H201" s="223" t="s">
        <v>229</v>
      </c>
      <c r="I201" s="224">
        <f>SUM(I179,I172,I162,I152,I142,I130,I120,I110,I100,I88,I78,I68,I58,I46,I36,I26,I16)</f>
        <v>186629.33</v>
      </c>
      <c r="J201" s="225"/>
    </row>
    <row r="202" spans="2:12" ht="28.5" customHeight="1" thickBot="1" x14ac:dyDescent="0.3">
      <c r="B202" s="285"/>
      <c r="C202" s="226" t="s">
        <v>230</v>
      </c>
      <c r="D202" s="227">
        <f>D201/G191</f>
        <v>0.38850102669404524</v>
      </c>
      <c r="E202" s="228"/>
      <c r="F202" s="228"/>
      <c r="G202" s="228"/>
      <c r="H202" s="229" t="s">
        <v>231</v>
      </c>
      <c r="I202" s="265">
        <f>I201/G189</f>
        <v>7.6644488706365504E-2</v>
      </c>
      <c r="J202" s="230"/>
    </row>
    <row r="203" spans="2:12" ht="28.5" customHeight="1" x14ac:dyDescent="0.25">
      <c r="B203" s="285"/>
      <c r="C203" s="292"/>
      <c r="D203" s="293"/>
      <c r="E203" s="231"/>
      <c r="F203" s="231"/>
      <c r="G203" s="231"/>
    </row>
    <row r="204" spans="2:12" ht="28.5" customHeight="1" x14ac:dyDescent="0.25">
      <c r="B204" s="285"/>
      <c r="C204" s="226" t="s">
        <v>232</v>
      </c>
      <c r="D204" s="232">
        <f>SUM(D177:F178)*1.07</f>
        <v>139100</v>
      </c>
      <c r="E204" s="233"/>
      <c r="F204" s="233"/>
      <c r="G204" s="233"/>
    </row>
    <row r="205" spans="2:12" ht="23.25" customHeight="1" x14ac:dyDescent="0.25">
      <c r="B205" s="285"/>
      <c r="C205" s="226" t="s">
        <v>233</v>
      </c>
      <c r="D205" s="227">
        <f>D204/G191</f>
        <v>5.3388090349075976E-2</v>
      </c>
      <c r="E205" s="233"/>
      <c r="F205" s="233"/>
      <c r="G205" s="233"/>
    </row>
    <row r="206" spans="2:12" ht="66.75" customHeight="1" thickBot="1" x14ac:dyDescent="0.3">
      <c r="B206" s="285"/>
      <c r="C206" s="290" t="s">
        <v>234</v>
      </c>
      <c r="D206" s="291"/>
      <c r="E206" s="234"/>
      <c r="F206" s="234"/>
      <c r="G206" s="234"/>
      <c r="I206" s="151"/>
    </row>
    <row r="207" spans="2:12" ht="55.5" customHeight="1" x14ac:dyDescent="0.25">
      <c r="B207" s="285"/>
      <c r="L207" s="152"/>
    </row>
    <row r="208" spans="2:12" ht="42.75" customHeight="1" x14ac:dyDescent="0.25">
      <c r="B208" s="285"/>
    </row>
    <row r="209" spans="2:2" ht="21.75" customHeight="1" x14ac:dyDescent="0.25">
      <c r="B209" s="285"/>
    </row>
    <row r="210" spans="2:2" ht="21.75" customHeight="1" x14ac:dyDescent="0.25">
      <c r="B210" s="285"/>
    </row>
    <row r="211" spans="2:2" ht="23.25" customHeight="1" x14ac:dyDescent="0.25">
      <c r="B211" s="285"/>
    </row>
    <row r="212" spans="2:2" ht="23.25" customHeight="1" x14ac:dyDescent="0.25"/>
    <row r="213" spans="2:2" ht="21.75" customHeight="1" x14ac:dyDescent="0.25"/>
    <row r="214" spans="2:2" ht="16.5" customHeight="1" x14ac:dyDescent="0.25"/>
    <row r="215" spans="2:2" ht="29.25" customHeight="1" x14ac:dyDescent="0.25"/>
    <row r="216" spans="2:2" ht="24.75" customHeight="1" x14ac:dyDescent="0.25"/>
    <row r="217" spans="2:2" ht="33" customHeight="1" x14ac:dyDescent="0.25"/>
    <row r="219" spans="2:2" ht="15" customHeight="1" x14ac:dyDescent="0.25"/>
    <row r="220" spans="2:2" ht="25.5" customHeight="1" x14ac:dyDescent="0.25"/>
    <row r="271" spans="1:1" x14ac:dyDescent="0.25">
      <c r="A271" s="139" t="s">
        <v>235</v>
      </c>
    </row>
  </sheetData>
  <sheetProtection formatCells="0" formatColumns="0" formatRows="0"/>
  <mergeCells count="29">
    <mergeCell ref="C153:K153"/>
    <mergeCell ref="C163:K163"/>
    <mergeCell ref="B197:B211"/>
    <mergeCell ref="C194:H194"/>
    <mergeCell ref="C206:D206"/>
    <mergeCell ref="C203:D203"/>
    <mergeCell ref="C187:G187"/>
    <mergeCell ref="C143:K143"/>
    <mergeCell ref="C133:K133"/>
    <mergeCell ref="C59:K59"/>
    <mergeCell ref="C69:K69"/>
    <mergeCell ref="C79:K79"/>
    <mergeCell ref="C90:K90"/>
    <mergeCell ref="C91:K91"/>
    <mergeCell ref="M2:O2"/>
    <mergeCell ref="M3:O3"/>
    <mergeCell ref="C101:K101"/>
    <mergeCell ref="C111:K111"/>
    <mergeCell ref="C132:K132"/>
    <mergeCell ref="C121:K121"/>
    <mergeCell ref="C37:K37"/>
    <mergeCell ref="C6:K6"/>
    <mergeCell ref="C48:K48"/>
    <mergeCell ref="C49:K49"/>
    <mergeCell ref="B2:E2"/>
    <mergeCell ref="B3:H3"/>
    <mergeCell ref="C17:K17"/>
    <mergeCell ref="C7:K7"/>
    <mergeCell ref="C27:K27"/>
  </mergeCells>
  <conditionalFormatting sqref="D202">
    <cfRule type="cellIs" dxfId="26" priority="49" operator="lessThan">
      <formula>0.15</formula>
    </cfRule>
  </conditionalFormatting>
  <conditionalFormatting sqref="D205">
    <cfRule type="cellIs" dxfId="25" priority="47" operator="lessThan">
      <formula>0.05</formula>
    </cfRule>
  </conditionalFormatting>
  <conditionalFormatting sqref="H199:J199">
    <cfRule type="cellIs" dxfId="24" priority="4" operator="greaterThan">
      <formula>1</formula>
    </cfRule>
  </conditionalFormatting>
  <conditionalFormatting sqref="P8:P179">
    <cfRule type="containsText" dxfId="23" priority="2" operator="containsText" text="f">
      <formula>NOT(ISERROR(SEARCH("f",P8)))</formula>
    </cfRule>
  </conditionalFormatting>
  <dataValidations xWindow="431" yWindow="475" count="6">
    <dataValidation allowBlank="1" showInputMessage="1" showErrorMessage="1" prompt="% Towards Gender Equality and Women's Empowerment Must be Higher than 15%_x000a_" sqref="F202:G202" xr:uid="{E72508C7-C8DD-46A5-878C-E4FA07CAB6AF}"/>
    <dataValidation allowBlank="1" showInputMessage="1" showErrorMessage="1" prompt="M&amp;E Budget Cannot be Less than 5%_x000a_" sqref="E205:G205" xr:uid="{53928C0A-D548-4B6B-97FC-07D38B0E5FA7}"/>
    <dataValidation allowBlank="1" showInputMessage="1" showErrorMessage="1" prompt="Insert *text* description of Outcome here" sqref="C6:K6 C48:K48 C90:K90 C132:K132" xr:uid="{89ACADD6-F982-42D9-AC8D-CCF9750605B2}"/>
    <dataValidation allowBlank="1" showInputMessage="1" showErrorMessage="1" prompt="Insert *text* description of Output here" sqref="C7 C17 C27 C37 C49 C59 C69 C79 C91 C101 C111 C121 C133 C143 C153 C163" xr:uid="{31AC9CA6-D499-4711-A99F-BECD0A64F3A8}"/>
    <dataValidation allowBlank="1" showInputMessage="1" showErrorMessage="1" prompt="Insert *text* description of Activity here" sqref="C164 C18 C154 C38 C50 C60 C80 C92 C102 C112 C122 C134 C144" xr:uid="{E7A390F5-03DD-4A67-B842-17326B4F2DA4}"/>
    <dataValidation allowBlank="1" showErrorMessage="1" prompt="% Towards Gender Equality and Women's Empowerment Must be Higher than 15%_x000a_" sqref="D204:G204 D202" xr:uid="{8C6643DA-1D03-44FB-AC1F-C4CB706ED3AA}"/>
  </dataValidations>
  <pageMargins left="0.7" right="0.7" top="0.75" bottom="0.75" header="0.3" footer="0.3"/>
  <pageSetup scale="74" fitToHeight="0" orientation="landscape" r:id="rId1"/>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A1:AE262"/>
  <sheetViews>
    <sheetView showGridLines="0" showZeros="0" zoomScale="85" zoomScaleNormal="85" workbookViewId="0">
      <pane ySplit="4" topLeftCell="A247" activePane="bottomLeft" state="frozen"/>
      <selection pane="bottomLeft" activeCell="I263" sqref="I263"/>
    </sheetView>
  </sheetViews>
  <sheetFormatPr defaultColWidth="9.28515625" defaultRowHeight="15.75" x14ac:dyDescent="0.25"/>
  <cols>
    <col min="1" max="1" width="4.42578125" style="17" customWidth="1"/>
    <col min="2" max="2" width="3.28515625" style="17" customWidth="1"/>
    <col min="3" max="3" width="51.42578125" style="17" customWidth="1"/>
    <col min="4" max="4" width="34.28515625" style="18" customWidth="1"/>
    <col min="5" max="5" width="35" style="18" customWidth="1"/>
    <col min="6" max="6" width="34" style="18" customWidth="1"/>
    <col min="7" max="7" width="25.7109375" style="17" customWidth="1"/>
    <col min="8" max="8" width="21.42578125" style="17" customWidth="1"/>
    <col min="9" max="9" width="16.7109375" style="17" customWidth="1"/>
    <col min="10" max="10" width="19.42578125" style="17" customWidth="1"/>
    <col min="11" max="11" width="19" style="17" customWidth="1"/>
    <col min="12" max="12" width="26" style="17" customWidth="1"/>
    <col min="13" max="13" width="21.28515625" style="17" customWidth="1"/>
    <col min="14" max="14" width="7" style="17" customWidth="1"/>
    <col min="15" max="15" width="24.28515625" style="17" customWidth="1"/>
    <col min="16" max="16" width="26.42578125" style="17" customWidth="1"/>
    <col min="17" max="17" width="30.28515625" style="17" customWidth="1"/>
    <col min="18" max="18" width="33" style="17" customWidth="1"/>
    <col min="19" max="20" width="22.7109375" style="17" customWidth="1"/>
    <col min="21" max="21" width="23.42578125" style="17" customWidth="1"/>
    <col min="22" max="22" width="32.28515625" style="17" customWidth="1"/>
    <col min="23" max="23" width="9.28515625" style="17"/>
    <col min="24" max="24" width="17.7109375" style="17" customWidth="1"/>
    <col min="25" max="25" width="26.42578125" style="17" customWidth="1"/>
    <col min="26" max="26" width="22.42578125" style="17" customWidth="1"/>
    <col min="27" max="27" width="29.7109375" style="17" customWidth="1"/>
    <col min="28" max="28" width="23.42578125" style="17" customWidth="1"/>
    <col min="29" max="29" width="18.42578125" style="17" customWidth="1"/>
    <col min="30" max="30" width="17.42578125" style="17" customWidth="1"/>
    <col min="31" max="31" width="25.28515625" style="17" customWidth="1"/>
    <col min="32" max="16384" width="9.28515625" style="17"/>
  </cols>
  <sheetData>
    <row r="1" spans="1:31" ht="33.75" customHeight="1" x14ac:dyDescent="0.7">
      <c r="A1" s="94"/>
      <c r="B1" s="94"/>
      <c r="C1" s="297" t="s">
        <v>2</v>
      </c>
      <c r="D1" s="297"/>
      <c r="E1" s="297"/>
      <c r="F1" s="297"/>
      <c r="G1" s="12"/>
      <c r="H1" s="13"/>
      <c r="I1" s="13"/>
      <c r="J1" s="94"/>
      <c r="K1" s="94"/>
      <c r="L1" s="4"/>
      <c r="M1" s="1"/>
      <c r="N1" s="94"/>
      <c r="O1" s="94"/>
      <c r="P1" s="94"/>
      <c r="Q1" s="94"/>
      <c r="R1" s="94"/>
      <c r="S1" s="94"/>
      <c r="T1" s="94"/>
      <c r="U1" s="94"/>
      <c r="V1" s="94"/>
      <c r="W1" s="94"/>
      <c r="X1" s="94"/>
      <c r="Y1" s="94"/>
      <c r="Z1" s="94"/>
      <c r="AA1" s="94"/>
      <c r="AB1" s="94"/>
      <c r="AC1" s="94"/>
      <c r="AD1" s="94"/>
      <c r="AE1" s="94"/>
    </row>
    <row r="2" spans="1:31" ht="25.5" customHeight="1" x14ac:dyDescent="0.3">
      <c r="A2" s="94"/>
      <c r="B2" s="94"/>
      <c r="C2" s="305" t="s">
        <v>236</v>
      </c>
      <c r="D2" s="305"/>
      <c r="E2" s="305"/>
      <c r="F2" s="305"/>
      <c r="G2" s="94"/>
      <c r="H2" s="94"/>
      <c r="I2" s="94"/>
      <c r="J2" s="94"/>
      <c r="K2" s="94"/>
      <c r="L2" s="4"/>
      <c r="M2" s="1"/>
      <c r="N2" s="94"/>
      <c r="O2" s="94"/>
      <c r="P2" s="94"/>
      <c r="Q2" s="94"/>
      <c r="R2" s="94"/>
      <c r="S2" s="94"/>
      <c r="T2" s="94"/>
      <c r="U2" s="94"/>
      <c r="V2" s="94"/>
      <c r="W2" s="94"/>
      <c r="X2" s="94"/>
      <c r="Y2" s="94"/>
      <c r="Z2" s="94"/>
      <c r="AA2" s="94"/>
      <c r="AB2" s="94"/>
      <c r="AC2" s="94"/>
      <c r="AD2" s="94"/>
      <c r="AE2" s="94"/>
    </row>
    <row r="3" spans="1:31" ht="9.75" customHeight="1" x14ac:dyDescent="0.25">
      <c r="A3" s="94"/>
      <c r="B3" s="94"/>
      <c r="C3" s="14"/>
      <c r="D3" s="14"/>
      <c r="E3" s="14"/>
      <c r="F3" s="14"/>
      <c r="G3" s="94"/>
      <c r="H3" s="94"/>
      <c r="I3" s="94"/>
      <c r="J3" s="94"/>
      <c r="K3" s="94"/>
      <c r="L3" s="4"/>
      <c r="M3" s="1"/>
      <c r="N3" s="94"/>
      <c r="O3" s="94"/>
      <c r="P3" s="94"/>
      <c r="Q3" s="94"/>
      <c r="R3" s="94"/>
      <c r="S3" s="94"/>
      <c r="T3" s="94"/>
      <c r="U3" s="94"/>
      <c r="V3" s="94"/>
      <c r="W3" s="94"/>
      <c r="X3" s="94"/>
      <c r="Y3" s="94"/>
      <c r="Z3" s="94"/>
      <c r="AA3" s="94"/>
      <c r="AB3" s="94"/>
      <c r="AC3" s="94"/>
      <c r="AD3" s="94"/>
      <c r="AE3" s="94"/>
    </row>
    <row r="4" spans="1:31" ht="33.75" customHeight="1" x14ac:dyDescent="0.25">
      <c r="A4" s="94"/>
      <c r="B4" s="94"/>
      <c r="C4" s="14"/>
      <c r="D4" s="89" t="str">
        <f>'1) Tableau budgétaire 1'!D5</f>
        <v>Organisation recipiendiaire 1 FAO (budget en USD)</v>
      </c>
      <c r="E4" s="89" t="str">
        <f>'1) Tableau budgétaire 1'!E5</f>
        <v>Organisation recipiendiaire 2 UNDP (budget en USD)</v>
      </c>
      <c r="F4" s="89" t="str">
        <f>'1) Tableau budgétaire 1'!F5</f>
        <v>Organisation recipiendiaire 3 UNICEF (budget en USD)</v>
      </c>
      <c r="G4" s="86" t="s">
        <v>9</v>
      </c>
      <c r="H4" s="94"/>
      <c r="I4" s="94"/>
      <c r="J4" s="94"/>
      <c r="K4" s="94"/>
      <c r="L4" s="4"/>
      <c r="M4" s="1"/>
      <c r="N4" s="94"/>
      <c r="O4" s="94"/>
      <c r="P4" s="94"/>
      <c r="Q4" s="94"/>
      <c r="R4" s="94"/>
      <c r="S4" s="94"/>
      <c r="T4" s="94"/>
      <c r="U4" s="94"/>
      <c r="V4" s="94"/>
      <c r="W4" s="94"/>
      <c r="X4" s="94"/>
      <c r="Y4" s="94"/>
      <c r="Z4" s="94"/>
      <c r="AA4" s="94"/>
      <c r="AB4" s="94"/>
      <c r="AC4" s="94"/>
      <c r="AD4" s="94"/>
      <c r="AE4" s="94"/>
    </row>
    <row r="5" spans="1:31" ht="33.75" customHeight="1" x14ac:dyDescent="0.25">
      <c r="A5" s="94"/>
      <c r="B5" s="94"/>
      <c r="C5" s="14"/>
      <c r="D5" s="116"/>
      <c r="E5" s="116"/>
      <c r="F5" s="116"/>
      <c r="G5" s="117"/>
      <c r="H5" s="94"/>
      <c r="I5" s="94"/>
      <c r="J5" s="94"/>
      <c r="K5" s="94"/>
      <c r="L5" s="4"/>
      <c r="M5" s="1"/>
      <c r="N5" s="94"/>
      <c r="O5" s="94"/>
      <c r="P5" s="94"/>
      <c r="Q5" s="94"/>
      <c r="R5" s="94"/>
      <c r="S5" s="94"/>
      <c r="T5" s="94"/>
      <c r="U5" s="94"/>
      <c r="V5" s="94"/>
      <c r="W5" s="94"/>
      <c r="X5" s="94"/>
      <c r="Y5" s="94"/>
      <c r="Z5" s="94"/>
      <c r="AA5" s="94"/>
      <c r="AB5" s="94"/>
      <c r="AC5" s="94"/>
      <c r="AD5" s="94"/>
      <c r="AE5" s="94"/>
    </row>
    <row r="6" spans="1:31" ht="24" customHeight="1" x14ac:dyDescent="0.25">
      <c r="A6" s="94"/>
      <c r="B6" s="298" t="s">
        <v>237</v>
      </c>
      <c r="C6" s="299"/>
      <c r="D6" s="299"/>
      <c r="E6" s="299"/>
      <c r="F6" s="299"/>
      <c r="G6" s="300"/>
      <c r="H6" s="94"/>
      <c r="I6" s="94"/>
      <c r="J6" s="94"/>
      <c r="K6" s="94"/>
      <c r="L6" s="4"/>
      <c r="M6" s="1"/>
      <c r="N6" s="94"/>
      <c r="O6" s="94"/>
      <c r="P6" s="94"/>
      <c r="Q6" s="94"/>
      <c r="R6" s="94"/>
      <c r="S6" s="94"/>
      <c r="T6" s="94"/>
      <c r="U6" s="94"/>
      <c r="V6" s="94"/>
      <c r="W6" s="94"/>
      <c r="X6" s="94"/>
      <c r="Y6" s="94"/>
      <c r="Z6" s="94"/>
      <c r="AA6" s="94"/>
      <c r="AB6" s="94"/>
      <c r="AC6" s="94"/>
      <c r="AD6" s="94"/>
      <c r="AE6" s="94"/>
    </row>
    <row r="7" spans="1:31" ht="22.5" customHeight="1" x14ac:dyDescent="0.25">
      <c r="A7" s="94"/>
      <c r="B7" s="94"/>
      <c r="C7" s="298" t="s">
        <v>238</v>
      </c>
      <c r="D7" s="299"/>
      <c r="E7" s="299"/>
      <c r="F7" s="299"/>
      <c r="G7" s="300"/>
      <c r="H7" s="94"/>
      <c r="I7" s="94"/>
      <c r="J7" s="94"/>
      <c r="K7" s="94"/>
      <c r="L7" s="4"/>
      <c r="M7" s="1"/>
      <c r="N7" s="94"/>
      <c r="O7" s="94"/>
      <c r="P7" s="94"/>
      <c r="Q7" s="94"/>
      <c r="R7" s="94"/>
      <c r="S7" s="94"/>
      <c r="T7" s="94"/>
      <c r="U7" s="94"/>
      <c r="V7" s="94"/>
      <c r="W7" s="94"/>
      <c r="X7" s="94"/>
      <c r="Y7" s="94"/>
      <c r="Z7" s="94"/>
      <c r="AA7" s="94"/>
      <c r="AB7" s="94"/>
      <c r="AC7" s="94"/>
      <c r="AD7" s="94"/>
      <c r="AE7" s="94"/>
    </row>
    <row r="8" spans="1:31" ht="24.75" customHeight="1" thickBot="1" x14ac:dyDescent="0.3">
      <c r="A8" s="94"/>
      <c r="B8" s="94"/>
      <c r="C8" s="26" t="s">
        <v>239</v>
      </c>
      <c r="D8" s="27">
        <f>'1) Tableau budgétaire 1'!D16</f>
        <v>0</v>
      </c>
      <c r="E8" s="27">
        <f>'1) Tableau budgétaire 1'!E16</f>
        <v>190000</v>
      </c>
      <c r="F8" s="27">
        <f>'1) Tableau budgétaire 1'!F16</f>
        <v>0</v>
      </c>
      <c r="G8" s="28">
        <f>SUM(D8:F8)</f>
        <v>190000</v>
      </c>
      <c r="H8" s="94"/>
      <c r="I8" s="94"/>
      <c r="J8" s="94"/>
      <c r="K8" s="94"/>
      <c r="L8" s="4"/>
      <c r="M8" s="1"/>
      <c r="N8" s="94"/>
      <c r="O8" s="94"/>
      <c r="P8" s="94"/>
      <c r="Q8" s="94"/>
      <c r="R8" s="94"/>
      <c r="S8" s="94"/>
      <c r="T8" s="94"/>
      <c r="U8" s="94"/>
      <c r="V8" s="94"/>
      <c r="W8" s="94"/>
      <c r="X8" s="94"/>
      <c r="Y8" s="94"/>
      <c r="Z8" s="94"/>
      <c r="AA8" s="94"/>
      <c r="AB8" s="94"/>
      <c r="AC8" s="94"/>
      <c r="AD8" s="94"/>
      <c r="AE8" s="94"/>
    </row>
    <row r="9" spans="1:31" ht="21.75" customHeight="1" x14ac:dyDescent="0.25">
      <c r="A9" s="94"/>
      <c r="B9" s="94"/>
      <c r="C9" s="24" t="s">
        <v>240</v>
      </c>
      <c r="D9" s="95"/>
      <c r="E9" s="96">
        <v>40000</v>
      </c>
      <c r="F9" s="96"/>
      <c r="G9" s="25">
        <f t="shared" ref="G9:G16" si="0">SUM(D9:F9)</f>
        <v>40000</v>
      </c>
      <c r="H9" s="94"/>
      <c r="I9" s="94"/>
      <c r="J9" s="94"/>
      <c r="K9" s="94"/>
      <c r="L9" s="94"/>
      <c r="M9" s="94"/>
      <c r="N9" s="94"/>
      <c r="O9" s="94"/>
      <c r="P9" s="94"/>
      <c r="Q9" s="94"/>
      <c r="R9" s="94"/>
      <c r="S9" s="94"/>
      <c r="T9" s="94"/>
      <c r="U9" s="94"/>
      <c r="V9" s="94"/>
      <c r="W9" s="94"/>
      <c r="X9" s="94"/>
      <c r="Y9" s="94"/>
      <c r="Z9" s="94"/>
      <c r="AA9" s="94"/>
      <c r="AB9" s="94"/>
      <c r="AC9" s="94"/>
      <c r="AD9" s="94"/>
      <c r="AE9" s="94"/>
    </row>
    <row r="10" spans="1:31" x14ac:dyDescent="0.25">
      <c r="A10" s="94"/>
      <c r="B10" s="94"/>
      <c r="C10" s="15" t="s">
        <v>241</v>
      </c>
      <c r="D10" s="97"/>
      <c r="E10" s="92">
        <v>0</v>
      </c>
      <c r="F10" s="92"/>
      <c r="G10" s="23">
        <f t="shared" si="0"/>
        <v>0</v>
      </c>
      <c r="H10" s="94"/>
      <c r="I10" s="94"/>
      <c r="J10" s="94"/>
      <c r="K10" s="94"/>
      <c r="L10" s="94"/>
      <c r="M10" s="94"/>
      <c r="N10" s="94"/>
      <c r="O10" s="94"/>
      <c r="P10" s="94"/>
      <c r="Q10" s="94"/>
      <c r="R10" s="94"/>
      <c r="S10" s="94"/>
      <c r="T10" s="94"/>
      <c r="U10" s="94"/>
      <c r="V10" s="94"/>
      <c r="W10" s="94"/>
      <c r="X10" s="94"/>
      <c r="Y10" s="94"/>
      <c r="Z10" s="94"/>
      <c r="AA10" s="94"/>
      <c r="AB10" s="94"/>
      <c r="AC10" s="94"/>
      <c r="AD10" s="94"/>
      <c r="AE10" s="94"/>
    </row>
    <row r="11" spans="1:31" ht="15.75" customHeight="1" x14ac:dyDescent="0.25">
      <c r="A11" s="94"/>
      <c r="B11" s="94"/>
      <c r="C11" s="15" t="s">
        <v>242</v>
      </c>
      <c r="D11" s="97"/>
      <c r="E11" s="97">
        <v>60000</v>
      </c>
      <c r="F11" s="97"/>
      <c r="G11" s="23">
        <f t="shared" si="0"/>
        <v>60000</v>
      </c>
      <c r="H11" s="94"/>
      <c r="I11" s="94"/>
      <c r="J11" s="94"/>
      <c r="K11" s="94"/>
      <c r="L11" s="94"/>
      <c r="M11" s="94"/>
      <c r="N11" s="94"/>
      <c r="O11" s="94"/>
      <c r="P11" s="94"/>
      <c r="Q11" s="94"/>
      <c r="R11" s="94"/>
      <c r="S11" s="94"/>
      <c r="T11" s="94"/>
      <c r="U11" s="94"/>
      <c r="V11" s="94"/>
      <c r="W11" s="94"/>
      <c r="X11" s="94"/>
      <c r="Y11" s="94"/>
      <c r="Z11" s="94"/>
      <c r="AA11" s="94"/>
      <c r="AB11" s="94"/>
      <c r="AC11" s="94"/>
      <c r="AD11" s="94"/>
      <c r="AE11" s="94"/>
    </row>
    <row r="12" spans="1:31" x14ac:dyDescent="0.25">
      <c r="A12" s="94"/>
      <c r="B12" s="94"/>
      <c r="C12" s="16" t="s">
        <v>243</v>
      </c>
      <c r="D12" s="97"/>
      <c r="E12" s="97">
        <v>70000</v>
      </c>
      <c r="F12" s="97"/>
      <c r="G12" s="23">
        <f t="shared" si="0"/>
        <v>70000</v>
      </c>
      <c r="H12" s="94"/>
      <c r="I12" s="94"/>
      <c r="J12" s="94"/>
      <c r="K12" s="94"/>
      <c r="L12" s="94"/>
      <c r="M12" s="94"/>
      <c r="N12" s="94"/>
      <c r="O12" s="94"/>
      <c r="P12" s="94"/>
      <c r="Q12" s="94"/>
      <c r="R12" s="94"/>
      <c r="S12" s="94"/>
      <c r="T12" s="94"/>
      <c r="U12" s="94"/>
      <c r="V12" s="94"/>
      <c r="W12" s="94"/>
      <c r="X12" s="94"/>
      <c r="Y12" s="94"/>
      <c r="Z12" s="94"/>
      <c r="AA12" s="94"/>
      <c r="AB12" s="94"/>
      <c r="AC12" s="94"/>
      <c r="AD12" s="94"/>
      <c r="AE12" s="94"/>
    </row>
    <row r="13" spans="1:31" x14ac:dyDescent="0.25">
      <c r="A13" s="94"/>
      <c r="B13" s="94"/>
      <c r="C13" s="15" t="s">
        <v>244</v>
      </c>
      <c r="D13" s="97"/>
      <c r="E13" s="97">
        <v>5000</v>
      </c>
      <c r="F13" s="97"/>
      <c r="G13" s="23">
        <f t="shared" si="0"/>
        <v>5000</v>
      </c>
      <c r="H13" s="94"/>
      <c r="I13" s="94"/>
      <c r="J13" s="94"/>
      <c r="K13" s="94"/>
      <c r="L13" s="94"/>
      <c r="M13" s="94"/>
      <c r="N13" s="94"/>
      <c r="O13" s="94"/>
      <c r="P13" s="94"/>
      <c r="Q13" s="94"/>
      <c r="R13" s="94"/>
      <c r="S13" s="94"/>
      <c r="T13" s="94"/>
      <c r="U13" s="94"/>
      <c r="V13" s="94"/>
      <c r="W13" s="94"/>
      <c r="X13" s="94"/>
      <c r="Y13" s="94"/>
      <c r="Z13" s="94"/>
      <c r="AA13" s="94"/>
      <c r="AB13" s="94"/>
      <c r="AC13" s="94"/>
      <c r="AD13" s="94"/>
      <c r="AE13" s="94"/>
    </row>
    <row r="14" spans="1:31" ht="21.75" customHeight="1" x14ac:dyDescent="0.25">
      <c r="A14" s="94"/>
      <c r="B14" s="94"/>
      <c r="C14" s="15" t="s">
        <v>245</v>
      </c>
      <c r="D14" s="97"/>
      <c r="E14" s="97">
        <v>0</v>
      </c>
      <c r="F14" s="97"/>
      <c r="G14" s="23">
        <f t="shared" si="0"/>
        <v>0</v>
      </c>
      <c r="H14" s="94"/>
      <c r="I14" s="94"/>
      <c r="J14" s="94"/>
      <c r="K14" s="94"/>
      <c r="L14" s="94"/>
      <c r="M14" s="94"/>
      <c r="N14" s="94"/>
      <c r="O14" s="94"/>
      <c r="P14" s="94"/>
      <c r="Q14" s="94"/>
      <c r="R14" s="94"/>
      <c r="S14" s="94"/>
      <c r="T14" s="94"/>
      <c r="U14" s="94"/>
      <c r="V14" s="94"/>
      <c r="W14" s="94"/>
      <c r="X14" s="94"/>
      <c r="Y14" s="94"/>
      <c r="Z14" s="94"/>
      <c r="AA14" s="94"/>
      <c r="AB14" s="94"/>
      <c r="AC14" s="94"/>
      <c r="AD14" s="94"/>
      <c r="AE14" s="94"/>
    </row>
    <row r="15" spans="1:31" ht="36.75" customHeight="1" x14ac:dyDescent="0.25">
      <c r="A15" s="94"/>
      <c r="B15" s="94"/>
      <c r="C15" s="15" t="s">
        <v>246</v>
      </c>
      <c r="D15" s="97"/>
      <c r="E15" s="97">
        <v>15000</v>
      </c>
      <c r="F15" s="97"/>
      <c r="G15" s="23">
        <f t="shared" si="0"/>
        <v>15000</v>
      </c>
      <c r="H15" s="94"/>
      <c r="I15" s="94"/>
      <c r="J15" s="94"/>
      <c r="K15" s="94"/>
      <c r="L15" s="94"/>
      <c r="M15" s="94"/>
      <c r="N15" s="94"/>
      <c r="O15" s="94"/>
      <c r="P15" s="94"/>
      <c r="Q15" s="94"/>
      <c r="R15" s="94"/>
      <c r="S15" s="94"/>
      <c r="T15" s="94"/>
      <c r="U15" s="94"/>
      <c r="V15" s="94"/>
      <c r="W15" s="94"/>
      <c r="X15" s="94"/>
      <c r="Y15" s="94"/>
      <c r="Z15" s="94"/>
      <c r="AA15" s="94"/>
      <c r="AB15" s="94"/>
      <c r="AC15" s="94"/>
      <c r="AD15" s="94"/>
      <c r="AE15" s="94"/>
    </row>
    <row r="16" spans="1:31" ht="15.75" customHeight="1" x14ac:dyDescent="0.25">
      <c r="A16" s="94"/>
      <c r="B16" s="94"/>
      <c r="C16" s="19" t="s">
        <v>247</v>
      </c>
      <c r="D16" s="29">
        <f>SUM(D9:D15)</f>
        <v>0</v>
      </c>
      <c r="E16" s="29">
        <f>SUM(E9:E15)</f>
        <v>190000</v>
      </c>
      <c r="F16" s="29">
        <f>SUM(F9:F15)</f>
        <v>0</v>
      </c>
      <c r="G16" s="58">
        <f t="shared" si="0"/>
        <v>190000</v>
      </c>
      <c r="H16" s="94"/>
      <c r="I16" s="94"/>
      <c r="J16" s="94"/>
      <c r="K16" s="94"/>
      <c r="L16" s="94"/>
      <c r="M16" s="94"/>
      <c r="N16" s="94"/>
      <c r="O16" s="94"/>
      <c r="P16" s="94"/>
      <c r="Q16" s="94"/>
      <c r="R16" s="94"/>
      <c r="S16" s="94"/>
      <c r="T16" s="94"/>
      <c r="U16" s="94"/>
      <c r="V16" s="94"/>
      <c r="W16" s="94"/>
      <c r="X16" s="94"/>
      <c r="Y16" s="94"/>
      <c r="Z16" s="94"/>
      <c r="AA16" s="94"/>
      <c r="AB16" s="94"/>
      <c r="AC16" s="94"/>
      <c r="AD16" s="94"/>
      <c r="AE16" s="94"/>
    </row>
    <row r="17" spans="1:31" s="18" customFormat="1" x14ac:dyDescent="0.25">
      <c r="A17" s="98"/>
      <c r="B17" s="98"/>
      <c r="C17" s="30"/>
      <c r="D17" s="31"/>
      <c r="E17" s="31"/>
      <c r="F17" s="31"/>
      <c r="G17" s="59"/>
      <c r="H17" s="98"/>
      <c r="I17" s="98"/>
      <c r="J17" s="98"/>
      <c r="K17" s="98"/>
      <c r="L17" s="98"/>
      <c r="M17" s="98"/>
      <c r="N17" s="98"/>
      <c r="O17" s="98"/>
      <c r="P17" s="98"/>
      <c r="Q17" s="98"/>
      <c r="R17" s="98"/>
      <c r="S17" s="98"/>
      <c r="T17" s="98"/>
      <c r="U17" s="98"/>
      <c r="V17" s="98"/>
      <c r="W17" s="98"/>
      <c r="X17" s="98"/>
      <c r="Y17" s="98"/>
      <c r="Z17" s="98"/>
      <c r="AA17" s="98"/>
      <c r="AB17" s="98"/>
      <c r="AC17" s="98"/>
      <c r="AD17" s="98"/>
      <c r="AE17" s="98"/>
    </row>
    <row r="18" spans="1:31" x14ac:dyDescent="0.25">
      <c r="A18" s="94"/>
      <c r="B18" s="94"/>
      <c r="C18" s="298" t="s">
        <v>248</v>
      </c>
      <c r="D18" s="299"/>
      <c r="E18" s="299"/>
      <c r="F18" s="299"/>
      <c r="G18" s="300"/>
      <c r="H18" s="94"/>
      <c r="I18" s="94"/>
      <c r="J18" s="94"/>
      <c r="K18" s="94"/>
      <c r="L18" s="94"/>
      <c r="M18" s="94"/>
      <c r="N18" s="94"/>
      <c r="O18" s="94"/>
      <c r="P18" s="94"/>
      <c r="Q18" s="94"/>
      <c r="R18" s="94"/>
      <c r="S18" s="94"/>
      <c r="T18" s="94"/>
      <c r="U18" s="94"/>
      <c r="V18" s="94"/>
      <c r="W18" s="94"/>
      <c r="X18" s="94"/>
      <c r="Y18" s="94"/>
      <c r="Z18" s="94"/>
      <c r="AA18" s="94"/>
      <c r="AB18" s="94"/>
      <c r="AC18" s="94"/>
      <c r="AD18" s="94"/>
      <c r="AE18" s="94"/>
    </row>
    <row r="19" spans="1:31" ht="27" customHeight="1" thickBot="1" x14ac:dyDescent="0.3">
      <c r="A19" s="94"/>
      <c r="B19" s="94"/>
      <c r="C19" s="26" t="s">
        <v>249</v>
      </c>
      <c r="D19" s="27">
        <f>'1) Tableau budgétaire 1'!D26</f>
        <v>0</v>
      </c>
      <c r="E19" s="27">
        <f>'1) Tableau budgétaire 1'!E26</f>
        <v>240000</v>
      </c>
      <c r="F19" s="27">
        <f>'1) Tableau budgétaire 1'!F26</f>
        <v>0</v>
      </c>
      <c r="G19" s="28">
        <f t="shared" ref="G19:G27" si="1">SUM(D19:F19)</f>
        <v>240000</v>
      </c>
      <c r="H19" s="94"/>
      <c r="I19" s="94"/>
      <c r="J19" s="94"/>
      <c r="K19" s="94"/>
      <c r="L19" s="94"/>
      <c r="M19" s="94"/>
      <c r="N19" s="94"/>
      <c r="O19" s="94"/>
      <c r="P19" s="94"/>
      <c r="Q19" s="94"/>
      <c r="R19" s="94"/>
      <c r="S19" s="94"/>
      <c r="T19" s="94"/>
      <c r="U19" s="94"/>
      <c r="V19" s="94"/>
      <c r="W19" s="94"/>
      <c r="X19" s="94"/>
      <c r="Y19" s="94"/>
      <c r="Z19" s="94"/>
      <c r="AA19" s="94"/>
      <c r="AB19" s="94"/>
      <c r="AC19" s="94"/>
      <c r="AD19" s="94"/>
      <c r="AE19" s="94"/>
    </row>
    <row r="20" spans="1:31" x14ac:dyDescent="0.25">
      <c r="A20" s="94"/>
      <c r="B20" s="94"/>
      <c r="C20" s="24" t="s">
        <v>240</v>
      </c>
      <c r="D20" s="95"/>
      <c r="E20" s="96">
        <v>40000</v>
      </c>
      <c r="F20" s="96"/>
      <c r="G20" s="25">
        <f t="shared" si="1"/>
        <v>40000</v>
      </c>
      <c r="H20" s="94"/>
      <c r="I20" s="94"/>
      <c r="J20" s="94"/>
      <c r="K20" s="94"/>
      <c r="L20" s="94"/>
      <c r="M20" s="94"/>
      <c r="N20" s="94"/>
      <c r="O20" s="94"/>
      <c r="P20" s="94"/>
      <c r="Q20" s="94"/>
      <c r="R20" s="94"/>
      <c r="S20" s="94"/>
      <c r="T20" s="94"/>
      <c r="U20" s="94"/>
      <c r="V20" s="94"/>
      <c r="W20" s="94"/>
      <c r="X20" s="94"/>
      <c r="Y20" s="94"/>
      <c r="Z20" s="94"/>
      <c r="AA20" s="94"/>
      <c r="AB20" s="94"/>
      <c r="AC20" s="94"/>
      <c r="AD20" s="94"/>
      <c r="AE20" s="94"/>
    </row>
    <row r="21" spans="1:31" x14ac:dyDescent="0.25">
      <c r="A21" s="94"/>
      <c r="B21" s="94"/>
      <c r="C21" s="15" t="s">
        <v>241</v>
      </c>
      <c r="D21" s="97"/>
      <c r="E21" s="92">
        <v>40000</v>
      </c>
      <c r="F21" s="92"/>
      <c r="G21" s="23">
        <f t="shared" si="1"/>
        <v>40000</v>
      </c>
      <c r="H21" s="94"/>
      <c r="I21" s="94"/>
      <c r="J21" s="94"/>
      <c r="K21" s="94"/>
      <c r="L21" s="94"/>
      <c r="M21" s="94"/>
      <c r="N21" s="94"/>
      <c r="O21" s="94"/>
      <c r="P21" s="94"/>
      <c r="Q21" s="94"/>
      <c r="R21" s="94"/>
      <c r="S21" s="94"/>
      <c r="T21" s="94"/>
      <c r="U21" s="94"/>
      <c r="V21" s="94"/>
      <c r="W21" s="94"/>
      <c r="X21" s="94"/>
      <c r="Y21" s="94"/>
      <c r="Z21" s="94"/>
      <c r="AA21" s="94"/>
      <c r="AB21" s="94"/>
      <c r="AC21" s="94"/>
      <c r="AD21" s="94"/>
      <c r="AE21" s="94"/>
    </row>
    <row r="22" spans="1:31" ht="31.5" x14ac:dyDescent="0.25">
      <c r="A22" s="94"/>
      <c r="B22" s="94"/>
      <c r="C22" s="15" t="s">
        <v>242</v>
      </c>
      <c r="D22" s="97"/>
      <c r="E22" s="97">
        <v>0</v>
      </c>
      <c r="F22" s="97"/>
      <c r="G22" s="23">
        <f t="shared" si="1"/>
        <v>0</v>
      </c>
      <c r="H22" s="94"/>
      <c r="I22" s="94"/>
      <c r="J22" s="94"/>
      <c r="K22" s="94"/>
      <c r="L22" s="94"/>
      <c r="M22" s="94"/>
      <c r="N22" s="94"/>
      <c r="O22" s="94"/>
      <c r="P22" s="94"/>
      <c r="Q22" s="94"/>
      <c r="R22" s="94"/>
      <c r="S22" s="94"/>
      <c r="T22" s="94"/>
      <c r="U22" s="94"/>
      <c r="V22" s="94"/>
      <c r="W22" s="94"/>
      <c r="X22" s="94"/>
      <c r="Y22" s="94"/>
      <c r="Z22" s="94"/>
      <c r="AA22" s="94"/>
      <c r="AB22" s="94"/>
      <c r="AC22" s="94"/>
      <c r="AD22" s="94"/>
      <c r="AE22" s="94"/>
    </row>
    <row r="23" spans="1:31" x14ac:dyDescent="0.25">
      <c r="A23" s="94"/>
      <c r="B23" s="94"/>
      <c r="C23" s="16" t="s">
        <v>243</v>
      </c>
      <c r="D23" s="97"/>
      <c r="E23" s="97">
        <v>120000</v>
      </c>
      <c r="F23" s="97"/>
      <c r="G23" s="23">
        <f t="shared" si="1"/>
        <v>120000</v>
      </c>
      <c r="H23" s="94"/>
      <c r="I23" s="94"/>
      <c r="J23" s="94"/>
      <c r="K23" s="94"/>
      <c r="L23" s="94"/>
      <c r="M23" s="94"/>
      <c r="N23" s="94"/>
      <c r="O23" s="94"/>
      <c r="P23" s="94"/>
      <c r="Q23" s="94"/>
      <c r="R23" s="94"/>
      <c r="S23" s="94"/>
      <c r="T23" s="94"/>
      <c r="U23" s="94"/>
      <c r="V23" s="94"/>
      <c r="W23" s="94"/>
      <c r="X23" s="94"/>
      <c r="Y23" s="94"/>
      <c r="Z23" s="94"/>
      <c r="AA23" s="94"/>
      <c r="AB23" s="94"/>
      <c r="AC23" s="94"/>
      <c r="AD23" s="94"/>
      <c r="AE23" s="94"/>
    </row>
    <row r="24" spans="1:31" x14ac:dyDescent="0.25">
      <c r="A24" s="94"/>
      <c r="B24" s="94"/>
      <c r="C24" s="15" t="s">
        <v>244</v>
      </c>
      <c r="D24" s="97"/>
      <c r="E24" s="97">
        <v>15000</v>
      </c>
      <c r="F24" s="97"/>
      <c r="G24" s="23">
        <f t="shared" si="1"/>
        <v>15000</v>
      </c>
      <c r="H24" s="94"/>
      <c r="I24" s="94"/>
      <c r="J24" s="94"/>
      <c r="K24" s="94"/>
      <c r="L24" s="94"/>
      <c r="M24" s="94"/>
      <c r="N24" s="94"/>
      <c r="O24" s="94"/>
      <c r="P24" s="94"/>
      <c r="Q24" s="94"/>
      <c r="R24" s="94"/>
      <c r="S24" s="94"/>
      <c r="T24" s="94"/>
      <c r="U24" s="94"/>
      <c r="V24" s="94"/>
      <c r="W24" s="94"/>
      <c r="X24" s="94"/>
      <c r="Y24" s="94"/>
      <c r="Z24" s="94"/>
      <c r="AA24" s="94"/>
      <c r="AB24" s="94"/>
      <c r="AC24" s="94"/>
      <c r="AD24" s="94"/>
      <c r="AE24" s="94"/>
    </row>
    <row r="25" spans="1:31" x14ac:dyDescent="0.25">
      <c r="A25" s="94"/>
      <c r="B25" s="94"/>
      <c r="C25" s="15" t="s">
        <v>245</v>
      </c>
      <c r="D25" s="97"/>
      <c r="E25" s="97">
        <v>0</v>
      </c>
      <c r="F25" s="97"/>
      <c r="G25" s="23">
        <f t="shared" si="1"/>
        <v>0</v>
      </c>
      <c r="H25" s="94"/>
      <c r="I25" s="94"/>
      <c r="J25" s="94"/>
      <c r="K25" s="94"/>
      <c r="L25" s="94"/>
      <c r="M25" s="94"/>
      <c r="N25" s="94"/>
      <c r="O25" s="94"/>
      <c r="P25" s="94"/>
      <c r="Q25" s="94"/>
      <c r="R25" s="94"/>
      <c r="S25" s="94"/>
      <c r="T25" s="94"/>
      <c r="U25" s="94"/>
      <c r="V25" s="94"/>
      <c r="W25" s="94"/>
      <c r="X25" s="94"/>
      <c r="Y25" s="94"/>
      <c r="Z25" s="94"/>
      <c r="AA25" s="94"/>
      <c r="AB25" s="94"/>
      <c r="AC25" s="94"/>
      <c r="AD25" s="94"/>
      <c r="AE25" s="94"/>
    </row>
    <row r="26" spans="1:31" ht="31.5" x14ac:dyDescent="0.25">
      <c r="A26" s="94"/>
      <c r="B26" s="94"/>
      <c r="C26" s="15" t="s">
        <v>246</v>
      </c>
      <c r="D26" s="97"/>
      <c r="E26" s="97">
        <v>25000</v>
      </c>
      <c r="F26" s="97"/>
      <c r="G26" s="23">
        <f t="shared" si="1"/>
        <v>25000</v>
      </c>
      <c r="H26" s="94"/>
      <c r="I26" s="94"/>
      <c r="J26" s="94"/>
      <c r="K26" s="94"/>
      <c r="L26" s="94"/>
      <c r="M26" s="94"/>
      <c r="N26" s="94"/>
      <c r="O26" s="94"/>
      <c r="P26" s="94"/>
      <c r="Q26" s="94"/>
      <c r="R26" s="94"/>
      <c r="S26" s="94"/>
      <c r="T26" s="94"/>
      <c r="U26" s="94"/>
      <c r="V26" s="94"/>
      <c r="W26" s="94"/>
      <c r="X26" s="94"/>
      <c r="Y26" s="94"/>
      <c r="Z26" s="94"/>
      <c r="AA26" s="94"/>
      <c r="AB26" s="94"/>
      <c r="AC26" s="94"/>
      <c r="AD26" s="94"/>
      <c r="AE26" s="94"/>
    </row>
    <row r="27" spans="1:31" x14ac:dyDescent="0.25">
      <c r="A27" s="94"/>
      <c r="B27" s="94"/>
      <c r="C27" s="19" t="s">
        <v>247</v>
      </c>
      <c r="D27" s="29">
        <f>SUM(D20:D26)</f>
        <v>0</v>
      </c>
      <c r="E27" s="29">
        <f>SUM(E20:E26)</f>
        <v>240000</v>
      </c>
      <c r="F27" s="29">
        <f>SUM(F20:F26)</f>
        <v>0</v>
      </c>
      <c r="G27" s="23">
        <f t="shared" si="1"/>
        <v>240000</v>
      </c>
      <c r="H27" s="94"/>
      <c r="I27" s="94"/>
      <c r="J27" s="94"/>
      <c r="K27" s="94"/>
      <c r="L27" s="94"/>
      <c r="M27" s="94"/>
      <c r="N27" s="94"/>
      <c r="O27" s="94"/>
      <c r="P27" s="94"/>
      <c r="Q27" s="94"/>
      <c r="R27" s="94"/>
      <c r="S27" s="94"/>
      <c r="T27" s="94"/>
      <c r="U27" s="94"/>
      <c r="V27" s="94"/>
      <c r="W27" s="94"/>
      <c r="X27" s="94"/>
      <c r="Y27" s="94"/>
      <c r="Z27" s="94"/>
      <c r="AA27" s="94"/>
      <c r="AB27" s="94"/>
      <c r="AC27" s="94"/>
      <c r="AD27" s="94"/>
      <c r="AE27" s="94"/>
    </row>
    <row r="28" spans="1:31" s="18" customFormat="1" x14ac:dyDescent="0.25">
      <c r="A28" s="98"/>
      <c r="B28" s="98"/>
      <c r="C28" s="30"/>
      <c r="D28" s="31"/>
      <c r="E28" s="31"/>
      <c r="F28" s="31"/>
      <c r="G28" s="32"/>
      <c r="H28" s="98"/>
      <c r="I28" s="98"/>
      <c r="J28" s="98"/>
      <c r="K28" s="98"/>
      <c r="L28" s="98"/>
      <c r="M28" s="98"/>
      <c r="N28" s="98"/>
      <c r="O28" s="98"/>
      <c r="P28" s="98"/>
      <c r="Q28" s="98"/>
      <c r="R28" s="98"/>
      <c r="S28" s="98"/>
      <c r="T28" s="98"/>
      <c r="U28" s="98"/>
      <c r="V28" s="98"/>
      <c r="W28" s="98"/>
      <c r="X28" s="98"/>
      <c r="Y28" s="98"/>
      <c r="Z28" s="98"/>
      <c r="AA28" s="98"/>
      <c r="AB28" s="98"/>
      <c r="AC28" s="98"/>
      <c r="AD28" s="98"/>
      <c r="AE28" s="98"/>
    </row>
    <row r="29" spans="1:31" x14ac:dyDescent="0.25">
      <c r="A29" s="94"/>
      <c r="B29" s="94"/>
      <c r="C29" s="298" t="s">
        <v>250</v>
      </c>
      <c r="D29" s="299"/>
      <c r="E29" s="299"/>
      <c r="F29" s="299"/>
      <c r="G29" s="300"/>
      <c r="H29" s="94"/>
      <c r="I29" s="94"/>
      <c r="J29" s="94"/>
      <c r="K29" s="94"/>
      <c r="L29" s="94"/>
      <c r="M29" s="94"/>
      <c r="N29" s="94"/>
      <c r="O29" s="94"/>
      <c r="P29" s="94"/>
      <c r="Q29" s="94"/>
      <c r="R29" s="94"/>
      <c r="S29" s="94"/>
      <c r="T29" s="94"/>
      <c r="U29" s="94"/>
      <c r="V29" s="94"/>
      <c r="W29" s="94"/>
      <c r="X29" s="94"/>
      <c r="Y29" s="94"/>
      <c r="Z29" s="94"/>
      <c r="AA29" s="94"/>
      <c r="AB29" s="94"/>
      <c r="AC29" s="94"/>
      <c r="AD29" s="94"/>
      <c r="AE29" s="94"/>
    </row>
    <row r="30" spans="1:31" ht="21.75" customHeight="1" thickBot="1" x14ac:dyDescent="0.3">
      <c r="A30" s="94"/>
      <c r="B30" s="94"/>
      <c r="C30" s="26" t="s">
        <v>251</v>
      </c>
      <c r="D30" s="27">
        <f>'1) Tableau budgétaire 1'!D36</f>
        <v>0</v>
      </c>
      <c r="E30" s="27">
        <f>'1) Tableau budgétaire 1'!E36</f>
        <v>200000</v>
      </c>
      <c r="F30" s="27">
        <f>'1) Tableau budgétaire 1'!F36</f>
        <v>0</v>
      </c>
      <c r="G30" s="28">
        <f t="shared" ref="G30:G38" si="2">SUM(D30:F30)</f>
        <v>200000</v>
      </c>
      <c r="H30" s="94"/>
      <c r="I30" s="94"/>
      <c r="J30" s="94"/>
      <c r="K30" s="94"/>
      <c r="L30" s="94"/>
      <c r="M30" s="94"/>
      <c r="N30" s="94"/>
      <c r="O30" s="94"/>
      <c r="P30" s="94"/>
      <c r="Q30" s="94"/>
      <c r="R30" s="94"/>
      <c r="S30" s="94"/>
      <c r="T30" s="94"/>
      <c r="U30" s="94"/>
      <c r="V30" s="94"/>
      <c r="W30" s="94"/>
      <c r="X30" s="94"/>
      <c r="Y30" s="94"/>
      <c r="Z30" s="94"/>
      <c r="AA30" s="94"/>
      <c r="AB30" s="94"/>
      <c r="AC30" s="94"/>
      <c r="AD30" s="94"/>
      <c r="AE30" s="94"/>
    </row>
    <row r="31" spans="1:31" x14ac:dyDescent="0.25">
      <c r="A31" s="94"/>
      <c r="B31" s="94"/>
      <c r="C31" s="24" t="s">
        <v>240</v>
      </c>
      <c r="D31" s="95"/>
      <c r="E31" s="96">
        <v>35000</v>
      </c>
      <c r="F31" s="96"/>
      <c r="G31" s="25">
        <f t="shared" si="2"/>
        <v>35000</v>
      </c>
      <c r="H31" s="94"/>
      <c r="I31" s="94"/>
      <c r="J31" s="94"/>
      <c r="K31" s="94"/>
      <c r="L31" s="94"/>
      <c r="M31" s="94"/>
      <c r="N31" s="94"/>
      <c r="O31" s="94"/>
      <c r="P31" s="94"/>
      <c r="Q31" s="94"/>
      <c r="R31" s="94"/>
      <c r="S31" s="94"/>
      <c r="T31" s="94"/>
      <c r="U31" s="94"/>
      <c r="V31" s="94"/>
      <c r="W31" s="94"/>
      <c r="X31" s="94"/>
      <c r="Y31" s="94"/>
      <c r="Z31" s="94"/>
      <c r="AA31" s="94"/>
      <c r="AB31" s="94"/>
      <c r="AC31" s="94"/>
      <c r="AD31" s="94"/>
      <c r="AE31" s="94"/>
    </row>
    <row r="32" spans="1:31" s="18" customFormat="1" ht="15.75" customHeight="1" x14ac:dyDescent="0.25">
      <c r="A32" s="98"/>
      <c r="B32" s="98"/>
      <c r="C32" s="15" t="s">
        <v>241</v>
      </c>
      <c r="D32" s="97"/>
      <c r="E32" s="92">
        <v>20000</v>
      </c>
      <c r="F32" s="92"/>
      <c r="G32" s="23">
        <f t="shared" si="2"/>
        <v>20000</v>
      </c>
      <c r="H32" s="98"/>
      <c r="I32" s="98"/>
      <c r="J32" s="98"/>
      <c r="K32" s="98"/>
      <c r="L32" s="98"/>
      <c r="M32" s="98"/>
      <c r="N32" s="98"/>
      <c r="O32" s="98"/>
      <c r="P32" s="98"/>
      <c r="Q32" s="98"/>
      <c r="R32" s="98"/>
      <c r="S32" s="98"/>
      <c r="T32" s="98"/>
      <c r="U32" s="98"/>
      <c r="V32" s="98"/>
      <c r="W32" s="98"/>
      <c r="X32" s="98"/>
      <c r="Y32" s="98"/>
      <c r="Z32" s="98"/>
      <c r="AA32" s="98"/>
      <c r="AB32" s="98"/>
      <c r="AC32" s="98"/>
      <c r="AD32" s="98"/>
      <c r="AE32" s="98"/>
    </row>
    <row r="33" spans="1:31" s="18" customFormat="1" ht="31.5" x14ac:dyDescent="0.25">
      <c r="A33" s="98"/>
      <c r="B33" s="98"/>
      <c r="C33" s="15" t="s">
        <v>242</v>
      </c>
      <c r="D33" s="97"/>
      <c r="E33" s="97">
        <v>40000</v>
      </c>
      <c r="F33" s="97"/>
      <c r="G33" s="23">
        <f t="shared" si="2"/>
        <v>40000</v>
      </c>
      <c r="H33" s="98"/>
      <c r="I33" s="98"/>
      <c r="J33" s="98"/>
      <c r="K33" s="98"/>
      <c r="L33" s="98"/>
      <c r="M33" s="98"/>
      <c r="N33" s="98"/>
      <c r="O33" s="98"/>
      <c r="P33" s="98"/>
      <c r="Q33" s="98"/>
      <c r="R33" s="98"/>
      <c r="S33" s="98"/>
      <c r="T33" s="98"/>
      <c r="U33" s="98"/>
      <c r="V33" s="98"/>
      <c r="W33" s="98"/>
      <c r="X33" s="98"/>
      <c r="Y33" s="98"/>
      <c r="Z33" s="98"/>
      <c r="AA33" s="98"/>
      <c r="AB33" s="98"/>
      <c r="AC33" s="98"/>
      <c r="AD33" s="98"/>
      <c r="AE33" s="98"/>
    </row>
    <row r="34" spans="1:31" s="18" customFormat="1" x14ac:dyDescent="0.25">
      <c r="A34" s="98"/>
      <c r="B34" s="98"/>
      <c r="C34" s="16" t="s">
        <v>243</v>
      </c>
      <c r="D34" s="97">
        <v>0</v>
      </c>
      <c r="E34" s="97">
        <v>75000</v>
      </c>
      <c r="F34" s="97"/>
      <c r="G34" s="23">
        <f t="shared" si="2"/>
        <v>75000</v>
      </c>
      <c r="H34" s="98"/>
      <c r="I34" s="98"/>
      <c r="J34" s="98"/>
      <c r="K34" s="98"/>
      <c r="L34" s="98"/>
      <c r="M34" s="98"/>
      <c r="N34" s="98"/>
      <c r="O34" s="98"/>
      <c r="P34" s="98"/>
      <c r="Q34" s="98"/>
      <c r="R34" s="98"/>
      <c r="S34" s="98"/>
      <c r="T34" s="98"/>
      <c r="U34" s="98"/>
      <c r="V34" s="98"/>
      <c r="W34" s="98"/>
      <c r="X34" s="98"/>
      <c r="Y34" s="98"/>
      <c r="Z34" s="98"/>
      <c r="AA34" s="98"/>
      <c r="AB34" s="98"/>
      <c r="AC34" s="98"/>
      <c r="AD34" s="98"/>
      <c r="AE34" s="98"/>
    </row>
    <row r="35" spans="1:31" x14ac:dyDescent="0.25">
      <c r="A35" s="94"/>
      <c r="B35" s="94"/>
      <c r="C35" s="15" t="s">
        <v>244</v>
      </c>
      <c r="D35" s="97">
        <v>0</v>
      </c>
      <c r="E35" s="97">
        <v>10000</v>
      </c>
      <c r="F35" s="97"/>
      <c r="G35" s="23">
        <f t="shared" si="2"/>
        <v>10000</v>
      </c>
      <c r="H35" s="94"/>
      <c r="I35" s="94"/>
      <c r="J35" s="94"/>
      <c r="K35" s="94"/>
      <c r="L35" s="94"/>
      <c r="M35" s="94"/>
      <c r="N35" s="94"/>
      <c r="O35" s="94"/>
      <c r="P35" s="94"/>
      <c r="Q35" s="94"/>
      <c r="R35" s="94"/>
      <c r="S35" s="94"/>
      <c r="T35" s="94"/>
      <c r="U35" s="94"/>
      <c r="V35" s="94"/>
      <c r="W35" s="94"/>
      <c r="X35" s="94"/>
      <c r="Y35" s="94"/>
      <c r="Z35" s="94"/>
      <c r="AA35" s="94"/>
      <c r="AB35" s="94"/>
      <c r="AC35" s="94"/>
      <c r="AD35" s="94"/>
      <c r="AE35" s="94"/>
    </row>
    <row r="36" spans="1:31" x14ac:dyDescent="0.25">
      <c r="A36" s="94"/>
      <c r="B36" s="94"/>
      <c r="C36" s="15" t="s">
        <v>245</v>
      </c>
      <c r="D36" s="97"/>
      <c r="E36" s="97">
        <v>0</v>
      </c>
      <c r="F36" s="97"/>
      <c r="G36" s="23">
        <f t="shared" si="2"/>
        <v>0</v>
      </c>
      <c r="H36" s="94"/>
      <c r="I36" s="94"/>
      <c r="J36" s="94"/>
      <c r="K36" s="94"/>
      <c r="L36" s="94"/>
      <c r="M36" s="94"/>
      <c r="N36" s="94"/>
      <c r="O36" s="94"/>
      <c r="P36" s="94"/>
      <c r="Q36" s="94"/>
      <c r="R36" s="94"/>
      <c r="S36" s="94"/>
      <c r="T36" s="94"/>
      <c r="U36" s="94"/>
      <c r="V36" s="94"/>
      <c r="W36" s="94"/>
      <c r="X36" s="94"/>
      <c r="Y36" s="94"/>
      <c r="Z36" s="94"/>
      <c r="AA36" s="94"/>
      <c r="AB36" s="94"/>
      <c r="AC36" s="94"/>
      <c r="AD36" s="94"/>
      <c r="AE36" s="94"/>
    </row>
    <row r="37" spans="1:31" ht="31.5" x14ac:dyDescent="0.25">
      <c r="A37" s="94"/>
      <c r="B37" s="94"/>
      <c r="C37" s="15" t="s">
        <v>246</v>
      </c>
      <c r="D37" s="97"/>
      <c r="E37" s="97">
        <v>20000</v>
      </c>
      <c r="F37" s="97"/>
      <c r="G37" s="23">
        <f t="shared" si="2"/>
        <v>20000</v>
      </c>
      <c r="H37" s="94"/>
      <c r="I37" s="94"/>
      <c r="J37" s="94"/>
      <c r="K37" s="94"/>
      <c r="L37" s="94"/>
      <c r="M37" s="94"/>
      <c r="N37" s="94"/>
      <c r="O37" s="94"/>
      <c r="P37" s="94"/>
      <c r="Q37" s="94"/>
      <c r="R37" s="94"/>
      <c r="S37" s="94"/>
      <c r="T37" s="94"/>
      <c r="U37" s="94"/>
      <c r="V37" s="94"/>
      <c r="W37" s="94"/>
      <c r="X37" s="94"/>
      <c r="Y37" s="94"/>
      <c r="Z37" s="94"/>
      <c r="AA37" s="94"/>
      <c r="AB37" s="94"/>
      <c r="AC37" s="94"/>
      <c r="AD37" s="94"/>
      <c r="AE37" s="94"/>
    </row>
    <row r="38" spans="1:31" x14ac:dyDescent="0.25">
      <c r="A38" s="94"/>
      <c r="B38" s="94"/>
      <c r="C38" s="63" t="s">
        <v>247</v>
      </c>
      <c r="D38" s="64">
        <f>SUM(D31:D37)</f>
        <v>0</v>
      </c>
      <c r="E38" s="64">
        <f>SUM(E31:E37)</f>
        <v>200000</v>
      </c>
      <c r="F38" s="64">
        <f>SUM(F31:F37)</f>
        <v>0</v>
      </c>
      <c r="G38" s="65">
        <f t="shared" si="2"/>
        <v>200000</v>
      </c>
      <c r="H38" s="94"/>
      <c r="I38" s="94"/>
      <c r="J38" s="94"/>
      <c r="K38" s="94"/>
      <c r="L38" s="94"/>
      <c r="M38" s="94"/>
      <c r="N38" s="94"/>
      <c r="O38" s="94"/>
      <c r="P38" s="94"/>
      <c r="Q38" s="94"/>
      <c r="R38" s="94"/>
      <c r="S38" s="94"/>
      <c r="T38" s="94"/>
      <c r="U38" s="94"/>
      <c r="V38" s="94"/>
      <c r="W38" s="94"/>
      <c r="X38" s="94"/>
      <c r="Y38" s="94"/>
      <c r="Z38" s="94"/>
      <c r="AA38" s="94"/>
      <c r="AB38" s="94"/>
      <c r="AC38" s="94"/>
      <c r="AD38" s="94"/>
      <c r="AE38" s="94"/>
    </row>
    <row r="39" spans="1:31" x14ac:dyDescent="0.25">
      <c r="A39" s="94"/>
      <c r="B39" s="94"/>
      <c r="C39" s="99"/>
      <c r="D39" s="100"/>
      <c r="E39" s="100"/>
      <c r="F39" s="100"/>
      <c r="G39" s="101"/>
      <c r="H39" s="94"/>
      <c r="I39" s="94"/>
      <c r="J39" s="94"/>
      <c r="K39" s="94"/>
      <c r="L39" s="94"/>
      <c r="M39" s="94"/>
      <c r="N39" s="94"/>
      <c r="O39" s="94"/>
      <c r="P39" s="94"/>
      <c r="Q39" s="94"/>
      <c r="R39" s="94"/>
      <c r="S39" s="94"/>
      <c r="T39" s="94"/>
      <c r="U39" s="94"/>
      <c r="V39" s="94"/>
      <c r="W39" s="94"/>
      <c r="X39" s="94"/>
      <c r="Y39" s="94"/>
      <c r="Z39" s="94"/>
      <c r="AA39" s="94"/>
      <c r="AB39" s="94"/>
      <c r="AC39" s="94"/>
      <c r="AD39" s="94"/>
      <c r="AE39" s="94"/>
    </row>
    <row r="40" spans="1:31" s="18" customFormat="1" x14ac:dyDescent="0.25">
      <c r="A40" s="98"/>
      <c r="B40" s="98"/>
      <c r="C40" s="306" t="s">
        <v>252</v>
      </c>
      <c r="D40" s="307"/>
      <c r="E40" s="307"/>
      <c r="F40" s="307"/>
      <c r="G40" s="308"/>
      <c r="H40" s="98"/>
      <c r="I40" s="98"/>
      <c r="J40" s="98"/>
      <c r="K40" s="98"/>
      <c r="L40" s="98"/>
      <c r="M40" s="98"/>
      <c r="N40" s="98"/>
      <c r="O40" s="98"/>
      <c r="P40" s="98"/>
      <c r="Q40" s="98"/>
      <c r="R40" s="98"/>
      <c r="S40" s="98"/>
      <c r="T40" s="98"/>
      <c r="U40" s="98"/>
      <c r="V40" s="98"/>
      <c r="W40" s="98"/>
      <c r="X40" s="98"/>
      <c r="Y40" s="98"/>
      <c r="Z40" s="98"/>
      <c r="AA40" s="98"/>
      <c r="AB40" s="98"/>
      <c r="AC40" s="98"/>
      <c r="AD40" s="98"/>
      <c r="AE40" s="98"/>
    </row>
    <row r="41" spans="1:31" ht="20.25" customHeight="1" thickBot="1" x14ac:dyDescent="0.3">
      <c r="A41" s="94"/>
      <c r="B41" s="94"/>
      <c r="C41" s="26" t="s">
        <v>253</v>
      </c>
      <c r="D41" s="27">
        <f>'1) Tableau budgétaire 1'!D46</f>
        <v>0</v>
      </c>
      <c r="E41" s="27">
        <f>'1) Tableau budgétaire 1'!E46</f>
        <v>0</v>
      </c>
      <c r="F41" s="27">
        <f>'1) Tableau budgétaire 1'!F46</f>
        <v>0</v>
      </c>
      <c r="G41" s="28">
        <f t="shared" ref="G41:G49" si="3">SUM(D41:F41)</f>
        <v>0</v>
      </c>
      <c r="H41" s="94"/>
      <c r="I41" s="94"/>
      <c r="J41" s="94"/>
      <c r="K41" s="94"/>
      <c r="L41" s="94"/>
      <c r="M41" s="94"/>
      <c r="N41" s="94"/>
      <c r="O41" s="94"/>
      <c r="P41" s="94"/>
      <c r="Q41" s="94"/>
      <c r="R41" s="94"/>
      <c r="S41" s="94"/>
      <c r="T41" s="94"/>
      <c r="U41" s="94"/>
      <c r="V41" s="94"/>
      <c r="W41" s="94"/>
      <c r="X41" s="94"/>
      <c r="Y41" s="94"/>
      <c r="Z41" s="94"/>
      <c r="AA41" s="94"/>
      <c r="AB41" s="94"/>
      <c r="AC41" s="94"/>
      <c r="AD41" s="94"/>
      <c r="AE41" s="94"/>
    </row>
    <row r="42" spans="1:31" x14ac:dyDescent="0.25">
      <c r="A42" s="94"/>
      <c r="B42" s="94"/>
      <c r="C42" s="24" t="s">
        <v>240</v>
      </c>
      <c r="D42" s="95"/>
      <c r="E42" s="96"/>
      <c r="F42" s="96"/>
      <c r="G42" s="25">
        <f t="shared" si="3"/>
        <v>0</v>
      </c>
      <c r="H42" s="94"/>
      <c r="I42" s="94"/>
      <c r="J42" s="94"/>
      <c r="K42" s="94"/>
      <c r="L42" s="94"/>
      <c r="M42" s="94"/>
      <c r="N42" s="94"/>
      <c r="O42" s="94"/>
      <c r="P42" s="94"/>
      <c r="Q42" s="94"/>
      <c r="R42" s="94"/>
      <c r="S42" s="94"/>
      <c r="T42" s="94"/>
      <c r="U42" s="94"/>
      <c r="V42" s="94"/>
      <c r="W42" s="94"/>
      <c r="X42" s="94"/>
      <c r="Y42" s="94"/>
      <c r="Z42" s="94"/>
      <c r="AA42" s="94"/>
      <c r="AB42" s="94"/>
      <c r="AC42" s="94"/>
      <c r="AD42" s="94"/>
      <c r="AE42" s="94"/>
    </row>
    <row r="43" spans="1:31" ht="15.75" customHeight="1" x14ac:dyDescent="0.25">
      <c r="A43" s="94"/>
      <c r="B43" s="94"/>
      <c r="C43" s="15" t="s">
        <v>241</v>
      </c>
      <c r="D43" s="97"/>
      <c r="E43" s="92"/>
      <c r="F43" s="92"/>
      <c r="G43" s="23">
        <f t="shared" si="3"/>
        <v>0</v>
      </c>
      <c r="H43" s="94"/>
      <c r="I43" s="94"/>
      <c r="J43" s="94"/>
      <c r="K43" s="94"/>
      <c r="L43" s="94"/>
      <c r="M43" s="94"/>
      <c r="N43" s="94"/>
      <c r="O43" s="94"/>
      <c r="P43" s="94"/>
      <c r="Q43" s="94"/>
      <c r="R43" s="94"/>
      <c r="S43" s="94"/>
      <c r="T43" s="94"/>
      <c r="U43" s="94"/>
      <c r="V43" s="94"/>
      <c r="W43" s="94"/>
      <c r="X43" s="94"/>
      <c r="Y43" s="94"/>
      <c r="Z43" s="94"/>
      <c r="AA43" s="94"/>
      <c r="AB43" s="94"/>
      <c r="AC43" s="94"/>
      <c r="AD43" s="94"/>
      <c r="AE43" s="94"/>
    </row>
    <row r="44" spans="1:31" ht="32.25" customHeight="1" x14ac:dyDescent="0.25">
      <c r="A44" s="94"/>
      <c r="B44" s="94"/>
      <c r="C44" s="15" t="s">
        <v>242</v>
      </c>
      <c r="D44" s="97"/>
      <c r="E44" s="97"/>
      <c r="F44" s="97"/>
      <c r="G44" s="23">
        <f t="shared" si="3"/>
        <v>0</v>
      </c>
      <c r="H44" s="94"/>
      <c r="I44" s="94"/>
      <c r="J44" s="94"/>
      <c r="K44" s="94"/>
      <c r="L44" s="94"/>
      <c r="M44" s="94"/>
      <c r="N44" s="94"/>
      <c r="O44" s="94"/>
      <c r="P44" s="94"/>
      <c r="Q44" s="94"/>
      <c r="R44" s="94"/>
      <c r="S44" s="94"/>
      <c r="T44" s="94"/>
      <c r="U44" s="94"/>
      <c r="V44" s="94"/>
      <c r="W44" s="94"/>
      <c r="X44" s="94"/>
      <c r="Y44" s="94"/>
      <c r="Z44" s="94"/>
      <c r="AA44" s="94"/>
      <c r="AB44" s="94"/>
      <c r="AC44" s="94"/>
      <c r="AD44" s="94"/>
      <c r="AE44" s="94"/>
    </row>
    <row r="45" spans="1:31" s="18" customFormat="1" x14ac:dyDescent="0.25">
      <c r="A45" s="98"/>
      <c r="B45" s="98"/>
      <c r="C45" s="16" t="s">
        <v>243</v>
      </c>
      <c r="D45" s="97"/>
      <c r="E45" s="97"/>
      <c r="F45" s="97"/>
      <c r="G45" s="23">
        <f t="shared" si="3"/>
        <v>0</v>
      </c>
      <c r="H45" s="98"/>
      <c r="I45" s="98"/>
      <c r="J45" s="98"/>
      <c r="K45" s="98"/>
      <c r="L45" s="98"/>
      <c r="M45" s="98"/>
      <c r="N45" s="98"/>
      <c r="O45" s="98"/>
      <c r="P45" s="98"/>
      <c r="Q45" s="98"/>
      <c r="R45" s="98"/>
      <c r="S45" s="98"/>
      <c r="T45" s="98"/>
      <c r="U45" s="98"/>
      <c r="V45" s="98"/>
      <c r="W45" s="98"/>
      <c r="X45" s="98"/>
      <c r="Y45" s="98"/>
      <c r="Z45" s="98"/>
      <c r="AA45" s="98"/>
      <c r="AB45" s="98"/>
      <c r="AC45" s="98"/>
      <c r="AD45" s="98"/>
      <c r="AE45" s="98"/>
    </row>
    <row r="46" spans="1:31" x14ac:dyDescent="0.25">
      <c r="A46" s="94"/>
      <c r="B46" s="94"/>
      <c r="C46" s="15" t="s">
        <v>244</v>
      </c>
      <c r="D46" s="97"/>
      <c r="E46" s="97"/>
      <c r="F46" s="97"/>
      <c r="G46" s="23">
        <f t="shared" si="3"/>
        <v>0</v>
      </c>
      <c r="H46" s="94"/>
      <c r="I46" s="94"/>
      <c r="J46" s="94"/>
      <c r="K46" s="94"/>
      <c r="L46" s="94"/>
      <c r="M46" s="94"/>
      <c r="N46" s="94"/>
      <c r="O46" s="94"/>
      <c r="P46" s="94"/>
      <c r="Q46" s="94"/>
      <c r="R46" s="94"/>
      <c r="S46" s="94"/>
      <c r="T46" s="94"/>
      <c r="U46" s="94"/>
      <c r="V46" s="94"/>
      <c r="W46" s="94"/>
      <c r="X46" s="94"/>
      <c r="Y46" s="94"/>
      <c r="Z46" s="94"/>
      <c r="AA46" s="94"/>
      <c r="AB46" s="94"/>
      <c r="AC46" s="94"/>
      <c r="AD46" s="94"/>
      <c r="AE46" s="94"/>
    </row>
    <row r="47" spans="1:31" x14ac:dyDescent="0.25">
      <c r="A47" s="94"/>
      <c r="B47" s="94"/>
      <c r="C47" s="15" t="s">
        <v>245</v>
      </c>
      <c r="D47" s="97"/>
      <c r="E47" s="97"/>
      <c r="F47" s="97"/>
      <c r="G47" s="23">
        <f t="shared" si="3"/>
        <v>0</v>
      </c>
      <c r="H47" s="94"/>
      <c r="I47" s="94"/>
      <c r="J47" s="94"/>
      <c r="K47" s="94"/>
      <c r="L47" s="94"/>
      <c r="M47" s="94"/>
      <c r="N47" s="94"/>
      <c r="O47" s="94"/>
      <c r="P47" s="94"/>
      <c r="Q47" s="94"/>
      <c r="R47" s="94"/>
      <c r="S47" s="94"/>
      <c r="T47" s="94"/>
      <c r="U47" s="94"/>
      <c r="V47" s="94"/>
      <c r="W47" s="94"/>
      <c r="X47" s="94"/>
      <c r="Y47" s="94"/>
      <c r="Z47" s="94"/>
      <c r="AA47" s="94"/>
      <c r="AB47" s="94"/>
      <c r="AC47" s="94"/>
      <c r="AD47" s="94"/>
      <c r="AE47" s="94"/>
    </row>
    <row r="48" spans="1:31" ht="31.5" x14ac:dyDescent="0.25">
      <c r="A48" s="94"/>
      <c r="B48" s="94"/>
      <c r="C48" s="15" t="s">
        <v>246</v>
      </c>
      <c r="D48" s="97"/>
      <c r="E48" s="97"/>
      <c r="F48" s="97"/>
      <c r="G48" s="23">
        <f t="shared" si="3"/>
        <v>0</v>
      </c>
      <c r="H48" s="94"/>
      <c r="I48" s="94"/>
      <c r="J48" s="94"/>
      <c r="K48" s="94"/>
      <c r="L48" s="94"/>
      <c r="M48" s="94"/>
      <c r="N48" s="94"/>
      <c r="O48" s="94"/>
      <c r="P48" s="94"/>
      <c r="Q48" s="94"/>
      <c r="R48" s="94"/>
      <c r="S48" s="94"/>
      <c r="T48" s="94"/>
      <c r="U48" s="94"/>
      <c r="V48" s="94"/>
      <c r="W48" s="94"/>
      <c r="X48" s="94"/>
      <c r="Y48" s="94"/>
      <c r="Z48" s="94"/>
      <c r="AA48" s="94"/>
      <c r="AB48" s="94"/>
      <c r="AC48" s="94"/>
      <c r="AD48" s="94"/>
      <c r="AE48" s="94"/>
    </row>
    <row r="49" spans="1:31" ht="21" customHeight="1" x14ac:dyDescent="0.25">
      <c r="A49" s="94"/>
      <c r="B49" s="94"/>
      <c r="C49" s="19" t="s">
        <v>247</v>
      </c>
      <c r="D49" s="29">
        <f>SUM(D42:D48)</f>
        <v>0</v>
      </c>
      <c r="E49" s="29">
        <f>SUM(E42:E48)</f>
        <v>0</v>
      </c>
      <c r="F49" s="29">
        <f>SUM(F42:F48)</f>
        <v>0</v>
      </c>
      <c r="G49" s="23">
        <f t="shared" si="3"/>
        <v>0</v>
      </c>
      <c r="H49" s="94"/>
      <c r="I49" s="94"/>
      <c r="J49" s="94"/>
      <c r="K49" s="94"/>
      <c r="L49" s="94"/>
      <c r="M49" s="94"/>
      <c r="N49" s="94"/>
      <c r="O49" s="94"/>
      <c r="P49" s="94"/>
      <c r="Q49" s="94"/>
      <c r="R49" s="94"/>
      <c r="S49" s="94"/>
      <c r="T49" s="94"/>
      <c r="U49" s="94"/>
      <c r="V49" s="94"/>
      <c r="W49" s="94"/>
      <c r="X49" s="94"/>
      <c r="Y49" s="94"/>
      <c r="Z49" s="94"/>
      <c r="AA49" s="94"/>
      <c r="AB49" s="94"/>
      <c r="AC49" s="94"/>
      <c r="AD49" s="94"/>
      <c r="AE49" s="94"/>
    </row>
    <row r="50" spans="1:31" s="18" customFormat="1" ht="22.5" customHeight="1" x14ac:dyDescent="0.25">
      <c r="A50" s="98"/>
      <c r="B50" s="98"/>
      <c r="C50" s="33"/>
      <c r="D50" s="31"/>
      <c r="E50" s="31"/>
      <c r="F50" s="31"/>
      <c r="G50" s="32"/>
      <c r="H50" s="98"/>
      <c r="I50" s="98"/>
      <c r="J50" s="98"/>
      <c r="K50" s="98"/>
      <c r="L50" s="98"/>
      <c r="M50" s="98"/>
      <c r="N50" s="98"/>
      <c r="O50" s="98"/>
      <c r="P50" s="98"/>
      <c r="Q50" s="98"/>
      <c r="R50" s="98"/>
      <c r="S50" s="98"/>
      <c r="T50" s="98"/>
      <c r="U50" s="98"/>
      <c r="V50" s="98"/>
      <c r="W50" s="98"/>
      <c r="X50" s="98"/>
      <c r="Y50" s="98"/>
      <c r="Z50" s="98"/>
      <c r="AA50" s="98"/>
      <c r="AB50" s="98"/>
      <c r="AC50" s="98"/>
      <c r="AD50" s="98"/>
      <c r="AE50" s="98"/>
    </row>
    <row r="51" spans="1:31" x14ac:dyDescent="0.25">
      <c r="A51" s="94"/>
      <c r="B51" s="298" t="s">
        <v>254</v>
      </c>
      <c r="C51" s="299"/>
      <c r="D51" s="299"/>
      <c r="E51" s="299"/>
      <c r="F51" s="299"/>
      <c r="G51" s="300"/>
      <c r="H51" s="94"/>
      <c r="I51" s="94"/>
      <c r="J51" s="94"/>
      <c r="K51" s="94"/>
      <c r="L51" s="94"/>
      <c r="M51" s="94"/>
      <c r="N51" s="94"/>
      <c r="O51" s="94"/>
      <c r="P51" s="94"/>
      <c r="Q51" s="94"/>
      <c r="R51" s="94"/>
      <c r="S51" s="94"/>
      <c r="T51" s="94"/>
      <c r="U51" s="94"/>
      <c r="V51" s="94"/>
      <c r="W51" s="94"/>
      <c r="X51" s="94"/>
      <c r="Y51" s="94"/>
      <c r="Z51" s="94"/>
      <c r="AA51" s="94"/>
      <c r="AB51" s="94"/>
      <c r="AC51" s="94"/>
      <c r="AD51" s="94"/>
      <c r="AE51" s="94"/>
    </row>
    <row r="52" spans="1:31" x14ac:dyDescent="0.25">
      <c r="A52" s="94"/>
      <c r="B52" s="94"/>
      <c r="C52" s="298" t="s">
        <v>78</v>
      </c>
      <c r="D52" s="299"/>
      <c r="E52" s="299"/>
      <c r="F52" s="299"/>
      <c r="G52" s="300"/>
      <c r="H52" s="94"/>
      <c r="I52" s="94"/>
      <c r="J52" s="94"/>
      <c r="K52" s="94"/>
      <c r="L52" s="94"/>
      <c r="M52" s="94"/>
      <c r="N52" s="94"/>
      <c r="O52" s="94"/>
      <c r="P52" s="94"/>
      <c r="Q52" s="94"/>
      <c r="R52" s="94"/>
      <c r="S52" s="94"/>
      <c r="T52" s="94"/>
      <c r="U52" s="94"/>
      <c r="V52" s="94"/>
      <c r="W52" s="94"/>
      <c r="X52" s="94"/>
      <c r="Y52" s="94"/>
      <c r="Z52" s="94"/>
      <c r="AA52" s="94"/>
      <c r="AB52" s="94"/>
      <c r="AC52" s="94"/>
      <c r="AD52" s="94"/>
      <c r="AE52" s="94"/>
    </row>
    <row r="53" spans="1:31" ht="24" customHeight="1" thickBot="1" x14ac:dyDescent="0.3">
      <c r="A53" s="94"/>
      <c r="B53" s="94"/>
      <c r="C53" s="26" t="s">
        <v>255</v>
      </c>
      <c r="D53" s="27">
        <f>'1) Tableau budgétaire 1'!D58</f>
        <v>40000</v>
      </c>
      <c r="E53" s="27">
        <f>'1) Tableau budgétaire 1'!E58</f>
        <v>17500</v>
      </c>
      <c r="F53" s="27">
        <f>'1) Tableau budgétaire 1'!F58</f>
        <v>565000</v>
      </c>
      <c r="G53" s="28">
        <f>SUM(D53:F53)</f>
        <v>622500</v>
      </c>
      <c r="H53" s="94"/>
      <c r="I53" s="94"/>
      <c r="J53" s="94"/>
      <c r="K53" s="94"/>
      <c r="L53" s="94"/>
      <c r="M53" s="94"/>
      <c r="N53" s="94"/>
      <c r="O53" s="94"/>
      <c r="P53" s="94"/>
      <c r="Q53" s="94"/>
      <c r="R53" s="94"/>
      <c r="S53" s="94"/>
      <c r="T53" s="94"/>
      <c r="U53" s="94"/>
      <c r="V53" s="94"/>
      <c r="W53" s="94"/>
      <c r="X53" s="94"/>
      <c r="Y53" s="94"/>
      <c r="Z53" s="94"/>
      <c r="AA53" s="94"/>
      <c r="AB53" s="94"/>
      <c r="AC53" s="94"/>
      <c r="AD53" s="94"/>
      <c r="AE53" s="94"/>
    </row>
    <row r="54" spans="1:31" ht="15.75" customHeight="1" x14ac:dyDescent="0.25">
      <c r="A54" s="94"/>
      <c r="B54" s="94"/>
      <c r="C54" s="24" t="s">
        <v>240</v>
      </c>
      <c r="D54" s="95">
        <v>25000</v>
      </c>
      <c r="E54" s="96"/>
      <c r="F54" s="236">
        <v>65000</v>
      </c>
      <c r="G54" s="25">
        <f t="shared" ref="G54:G61" si="4">SUM(D54:F54)</f>
        <v>90000</v>
      </c>
      <c r="H54" s="94"/>
      <c r="I54" s="94"/>
      <c r="J54" s="94"/>
      <c r="K54" s="94"/>
      <c r="L54" s="94"/>
      <c r="M54" s="94"/>
      <c r="N54" s="94"/>
      <c r="O54" s="94"/>
      <c r="P54" s="94"/>
      <c r="Q54" s="94"/>
      <c r="R54" s="94"/>
      <c r="S54" s="94"/>
      <c r="T54" s="94"/>
      <c r="U54" s="94"/>
      <c r="V54" s="94"/>
      <c r="W54" s="94"/>
      <c r="X54" s="94"/>
      <c r="Y54" s="94"/>
      <c r="Z54" s="94"/>
      <c r="AA54" s="94"/>
      <c r="AB54" s="94"/>
      <c r="AC54" s="94"/>
      <c r="AD54" s="94"/>
      <c r="AE54" s="94"/>
    </row>
    <row r="55" spans="1:31" ht="15.75" customHeight="1" x14ac:dyDescent="0.25">
      <c r="A55" s="94"/>
      <c r="B55" s="94"/>
      <c r="C55" s="15" t="s">
        <v>241</v>
      </c>
      <c r="D55" s="97">
        <v>2000</v>
      </c>
      <c r="E55" s="92"/>
      <c r="F55" s="92">
        <v>50000</v>
      </c>
      <c r="G55" s="23">
        <f t="shared" si="4"/>
        <v>52000</v>
      </c>
      <c r="H55" s="94"/>
      <c r="I55" s="94"/>
      <c r="J55" s="94"/>
      <c r="K55" s="94"/>
      <c r="L55" s="94"/>
      <c r="M55" s="94"/>
      <c r="N55" s="94"/>
      <c r="O55" s="94"/>
      <c r="P55" s="94"/>
      <c r="Q55" s="94"/>
      <c r="R55" s="94"/>
      <c r="S55" s="94"/>
      <c r="T55" s="94"/>
      <c r="U55" s="94"/>
      <c r="V55" s="94"/>
      <c r="W55" s="94"/>
      <c r="X55" s="94"/>
      <c r="Y55" s="94"/>
      <c r="Z55" s="94"/>
      <c r="AA55" s="94"/>
      <c r="AB55" s="94"/>
      <c r="AC55" s="94"/>
      <c r="AD55" s="94"/>
      <c r="AE55" s="94"/>
    </row>
    <row r="56" spans="1:31" ht="15.75" customHeight="1" x14ac:dyDescent="0.25">
      <c r="A56" s="94"/>
      <c r="B56" s="94"/>
      <c r="C56" s="15" t="s">
        <v>242</v>
      </c>
      <c r="D56" s="97"/>
      <c r="E56" s="262"/>
      <c r="F56" s="97"/>
      <c r="G56" s="23">
        <f t="shared" si="4"/>
        <v>0</v>
      </c>
      <c r="H56" s="94"/>
      <c r="I56" s="94"/>
      <c r="J56" s="94"/>
      <c r="K56" s="94"/>
      <c r="L56" s="94"/>
      <c r="M56" s="94"/>
      <c r="N56" s="94"/>
      <c r="O56" s="94"/>
      <c r="P56" s="94"/>
      <c r="Q56" s="94"/>
      <c r="R56" s="94"/>
      <c r="S56" s="94"/>
      <c r="T56" s="94"/>
      <c r="U56" s="94"/>
      <c r="V56" s="94"/>
      <c r="W56" s="94"/>
      <c r="X56" s="94"/>
      <c r="Y56" s="94"/>
      <c r="Z56" s="94"/>
      <c r="AA56" s="94"/>
      <c r="AB56" s="94"/>
      <c r="AC56" s="94"/>
      <c r="AD56" s="94"/>
      <c r="AE56" s="94"/>
    </row>
    <row r="57" spans="1:31" ht="18.75" customHeight="1" x14ac:dyDescent="0.25">
      <c r="A57" s="94"/>
      <c r="B57" s="94"/>
      <c r="C57" s="16" t="s">
        <v>243</v>
      </c>
      <c r="D57" s="97">
        <v>0</v>
      </c>
      <c r="E57" s="97">
        <v>15000</v>
      </c>
      <c r="F57" s="97">
        <v>400000</v>
      </c>
      <c r="G57" s="23">
        <f t="shared" si="4"/>
        <v>415000</v>
      </c>
      <c r="H57" s="94"/>
      <c r="I57" s="94"/>
      <c r="J57" s="94"/>
      <c r="K57" s="94"/>
      <c r="L57" s="94"/>
      <c r="M57" s="94"/>
      <c r="N57" s="94"/>
      <c r="O57" s="94"/>
      <c r="P57" s="94"/>
      <c r="Q57" s="94"/>
      <c r="R57" s="94"/>
      <c r="S57" s="94"/>
      <c r="T57" s="94"/>
      <c r="U57" s="94"/>
      <c r="V57" s="94"/>
      <c r="W57" s="94"/>
      <c r="X57" s="94"/>
      <c r="Y57" s="94"/>
      <c r="Z57" s="94"/>
      <c r="AA57" s="94"/>
      <c r="AB57" s="94"/>
      <c r="AC57" s="94"/>
      <c r="AD57" s="94"/>
      <c r="AE57" s="94"/>
    </row>
    <row r="58" spans="1:31" x14ac:dyDescent="0.25">
      <c r="A58" s="94"/>
      <c r="B58" s="94"/>
      <c r="C58" s="15" t="s">
        <v>244</v>
      </c>
      <c r="D58" s="97">
        <v>5000</v>
      </c>
      <c r="E58" s="97"/>
      <c r="F58" s="97">
        <v>10000</v>
      </c>
      <c r="G58" s="23">
        <f t="shared" si="4"/>
        <v>15000</v>
      </c>
      <c r="H58" s="94"/>
      <c r="I58" s="94"/>
      <c r="J58" s="94"/>
      <c r="K58" s="94"/>
      <c r="L58" s="94"/>
      <c r="M58" s="94"/>
      <c r="N58" s="94"/>
      <c r="O58" s="94"/>
      <c r="P58" s="94"/>
      <c r="Q58" s="94"/>
      <c r="R58" s="94"/>
      <c r="S58" s="94"/>
      <c r="T58" s="94"/>
      <c r="U58" s="94"/>
      <c r="V58" s="94"/>
      <c r="W58" s="94"/>
      <c r="X58" s="94"/>
      <c r="Y58" s="94"/>
      <c r="Z58" s="94"/>
      <c r="AA58" s="94"/>
      <c r="AB58" s="94"/>
      <c r="AC58" s="94"/>
      <c r="AD58" s="94"/>
      <c r="AE58" s="94"/>
    </row>
    <row r="59" spans="1:31" s="18" customFormat="1" ht="21.75" customHeight="1" x14ac:dyDescent="0.25">
      <c r="A59" s="98"/>
      <c r="B59" s="94"/>
      <c r="C59" s="15" t="s">
        <v>245</v>
      </c>
      <c r="D59" s="97"/>
      <c r="E59" s="97"/>
      <c r="F59" s="97">
        <v>25000</v>
      </c>
      <c r="G59" s="23">
        <f t="shared" si="4"/>
        <v>25000</v>
      </c>
      <c r="H59" s="98"/>
      <c r="I59" s="98"/>
      <c r="J59" s="98"/>
      <c r="K59" s="98"/>
      <c r="L59" s="98"/>
      <c r="M59" s="98"/>
      <c r="N59" s="98"/>
      <c r="O59" s="98"/>
      <c r="P59" s="98"/>
      <c r="Q59" s="98"/>
      <c r="R59" s="98"/>
      <c r="S59" s="98"/>
      <c r="T59" s="98"/>
      <c r="U59" s="98"/>
      <c r="V59" s="98"/>
      <c r="W59" s="98"/>
      <c r="X59" s="98"/>
      <c r="Y59" s="98"/>
      <c r="Z59" s="98"/>
      <c r="AA59" s="98"/>
      <c r="AB59" s="98"/>
      <c r="AC59" s="98"/>
      <c r="AD59" s="98"/>
      <c r="AE59" s="98"/>
    </row>
    <row r="60" spans="1:31" s="18" customFormat="1" ht="31.5" x14ac:dyDescent="0.25">
      <c r="A60" s="98"/>
      <c r="B60" s="94"/>
      <c r="C60" s="15" t="s">
        <v>246</v>
      </c>
      <c r="D60" s="97">
        <v>8000</v>
      </c>
      <c r="E60" s="97">
        <v>2500</v>
      </c>
      <c r="F60" s="97">
        <v>15000</v>
      </c>
      <c r="G60" s="23">
        <f t="shared" si="4"/>
        <v>25500</v>
      </c>
      <c r="H60" s="98"/>
      <c r="I60" s="98"/>
      <c r="J60" s="98"/>
      <c r="K60" s="98"/>
      <c r="L60" s="98"/>
      <c r="M60" s="98"/>
      <c r="N60" s="98"/>
      <c r="O60" s="98"/>
      <c r="P60" s="98"/>
      <c r="Q60" s="98"/>
      <c r="R60" s="98"/>
      <c r="S60" s="98"/>
      <c r="T60" s="98"/>
      <c r="U60" s="98"/>
      <c r="V60" s="98"/>
      <c r="W60" s="98"/>
      <c r="X60" s="98"/>
      <c r="Y60" s="98"/>
      <c r="Z60" s="98"/>
      <c r="AA60" s="98"/>
      <c r="AB60" s="98"/>
      <c r="AC60" s="98"/>
      <c r="AD60" s="98"/>
      <c r="AE60" s="98"/>
    </row>
    <row r="61" spans="1:31" x14ac:dyDescent="0.25">
      <c r="A61" s="94"/>
      <c r="B61" s="94"/>
      <c r="C61" s="19" t="s">
        <v>247</v>
      </c>
      <c r="D61" s="29">
        <f>SUM(D54:D60)</f>
        <v>40000</v>
      </c>
      <c r="E61" s="29">
        <f>SUM(E54:E60)</f>
        <v>17500</v>
      </c>
      <c r="F61" s="29">
        <f>SUM(F54:F60)</f>
        <v>565000</v>
      </c>
      <c r="G61" s="23">
        <f t="shared" si="4"/>
        <v>622500</v>
      </c>
      <c r="H61" s="94"/>
      <c r="I61" s="94"/>
      <c r="J61" s="94"/>
      <c r="K61" s="94"/>
      <c r="L61" s="94"/>
      <c r="M61" s="94"/>
      <c r="N61" s="94"/>
      <c r="O61" s="94"/>
      <c r="P61" s="94"/>
      <c r="Q61" s="94"/>
      <c r="R61" s="94"/>
      <c r="S61" s="94"/>
      <c r="T61" s="94"/>
      <c r="U61" s="94"/>
      <c r="V61" s="94"/>
      <c r="W61" s="94"/>
      <c r="X61" s="94"/>
      <c r="Y61" s="94"/>
      <c r="Z61" s="94"/>
      <c r="AA61" s="94"/>
      <c r="AB61" s="94"/>
      <c r="AC61" s="94"/>
      <c r="AD61" s="94"/>
      <c r="AE61" s="94"/>
    </row>
    <row r="62" spans="1:31" s="18" customFormat="1" x14ac:dyDescent="0.25">
      <c r="A62" s="98"/>
      <c r="B62" s="98"/>
      <c r="C62" s="30"/>
      <c r="D62" s="31"/>
      <c r="E62" s="31"/>
      <c r="F62" s="31"/>
      <c r="G62" s="32"/>
      <c r="H62" s="98"/>
      <c r="I62" s="98"/>
      <c r="J62" s="98"/>
      <c r="K62" s="98"/>
      <c r="L62" s="98"/>
      <c r="M62" s="98"/>
      <c r="N62" s="98"/>
      <c r="O62" s="98"/>
      <c r="P62" s="98"/>
      <c r="Q62" s="98"/>
      <c r="R62" s="98"/>
      <c r="S62" s="98"/>
      <c r="T62" s="98"/>
      <c r="U62" s="98"/>
      <c r="V62" s="98"/>
      <c r="W62" s="98"/>
      <c r="X62" s="98"/>
      <c r="Y62" s="98"/>
      <c r="Z62" s="98"/>
      <c r="AA62" s="98"/>
      <c r="AB62" s="98"/>
      <c r="AC62" s="98"/>
      <c r="AD62" s="98"/>
      <c r="AE62" s="98"/>
    </row>
    <row r="63" spans="1:31" x14ac:dyDescent="0.25">
      <c r="A63" s="94"/>
      <c r="B63" s="98"/>
      <c r="C63" s="298" t="s">
        <v>98</v>
      </c>
      <c r="D63" s="299"/>
      <c r="E63" s="299"/>
      <c r="F63" s="299"/>
      <c r="G63" s="300"/>
      <c r="H63" s="94"/>
      <c r="I63" s="94"/>
      <c r="J63" s="94"/>
      <c r="K63" s="94"/>
      <c r="L63" s="94"/>
      <c r="M63" s="94"/>
      <c r="N63" s="94"/>
      <c r="O63" s="94"/>
      <c r="P63" s="94"/>
      <c r="Q63" s="94"/>
      <c r="R63" s="94"/>
      <c r="S63" s="94"/>
      <c r="T63" s="94"/>
      <c r="U63" s="94"/>
      <c r="V63" s="94"/>
      <c r="W63" s="94"/>
      <c r="X63" s="94"/>
      <c r="Y63" s="94"/>
      <c r="Z63" s="94"/>
      <c r="AA63" s="94"/>
      <c r="AB63" s="94"/>
      <c r="AC63" s="94"/>
      <c r="AD63" s="94"/>
      <c r="AE63" s="94"/>
    </row>
    <row r="64" spans="1:31" ht="21.75" customHeight="1" thickBot="1" x14ac:dyDescent="0.3">
      <c r="A64" s="94"/>
      <c r="B64" s="94"/>
      <c r="C64" s="26" t="s">
        <v>256</v>
      </c>
      <c r="D64" s="27">
        <f>'1) Tableau budgétaire 1'!D68</f>
        <v>770000</v>
      </c>
      <c r="E64" s="27">
        <f>'1) Tableau budgétaire 1'!E68</f>
        <v>0</v>
      </c>
      <c r="F64" s="27">
        <f>'1) Tableau budgétaire 1'!F68</f>
        <v>0</v>
      </c>
      <c r="G64" s="28">
        <f t="shared" ref="G64:G72" si="5">SUM(D64:F64)</f>
        <v>770000</v>
      </c>
      <c r="H64" s="94"/>
      <c r="I64" s="94"/>
      <c r="J64" s="94"/>
      <c r="K64" s="94"/>
      <c r="L64" s="94"/>
      <c r="M64" s="94"/>
      <c r="N64" s="94"/>
      <c r="O64" s="94"/>
      <c r="P64" s="94"/>
      <c r="Q64" s="94"/>
      <c r="R64" s="94"/>
      <c r="S64" s="94"/>
      <c r="T64" s="94"/>
      <c r="U64" s="94"/>
      <c r="V64" s="94"/>
      <c r="W64" s="94"/>
      <c r="X64" s="94"/>
      <c r="Y64" s="94"/>
      <c r="Z64" s="94"/>
      <c r="AA64" s="94"/>
      <c r="AB64" s="94"/>
      <c r="AC64" s="94"/>
      <c r="AD64" s="94"/>
      <c r="AE64" s="94"/>
    </row>
    <row r="65" spans="1:31" ht="15.75" customHeight="1" x14ac:dyDescent="0.25">
      <c r="A65" s="94"/>
      <c r="B65" s="94"/>
      <c r="C65" s="24" t="s">
        <v>240</v>
      </c>
      <c r="D65" s="95">
        <v>124821.5</v>
      </c>
      <c r="E65" s="96"/>
      <c r="F65" s="96"/>
      <c r="G65" s="25">
        <f t="shared" si="5"/>
        <v>124821.5</v>
      </c>
      <c r="H65" s="94"/>
      <c r="I65" s="94"/>
      <c r="J65" s="94"/>
      <c r="K65" s="94"/>
      <c r="L65" s="94"/>
      <c r="M65" s="94"/>
      <c r="N65" s="94"/>
      <c r="O65" s="94"/>
      <c r="P65" s="94"/>
      <c r="Q65" s="94"/>
      <c r="R65" s="94"/>
      <c r="S65" s="94"/>
      <c r="T65" s="94"/>
      <c r="U65" s="94"/>
      <c r="V65" s="94"/>
      <c r="W65" s="94"/>
      <c r="X65" s="94"/>
      <c r="Y65" s="94"/>
      <c r="Z65" s="94"/>
      <c r="AA65" s="94"/>
      <c r="AB65" s="94"/>
      <c r="AC65" s="94"/>
      <c r="AD65" s="94"/>
      <c r="AE65" s="94"/>
    </row>
    <row r="66" spans="1:31" ht="15.75" customHeight="1" x14ac:dyDescent="0.25">
      <c r="A66" s="94"/>
      <c r="B66" s="94"/>
      <c r="C66" s="15" t="s">
        <v>241</v>
      </c>
      <c r="D66" s="97">
        <v>4132</v>
      </c>
      <c r="E66" s="92"/>
      <c r="F66" s="92"/>
      <c r="G66" s="23">
        <f t="shared" si="5"/>
        <v>4132</v>
      </c>
      <c r="H66" s="94"/>
      <c r="I66" s="94"/>
      <c r="J66" s="94"/>
      <c r="K66" s="94"/>
      <c r="L66" s="94"/>
      <c r="M66" s="94"/>
      <c r="N66" s="94"/>
      <c r="O66" s="94"/>
      <c r="P66" s="94"/>
      <c r="Q66" s="94"/>
      <c r="R66" s="94"/>
      <c r="S66" s="94"/>
      <c r="T66" s="94"/>
      <c r="U66" s="94"/>
      <c r="V66" s="94"/>
      <c r="W66" s="94"/>
      <c r="X66" s="94"/>
      <c r="Y66" s="94"/>
      <c r="Z66" s="94"/>
      <c r="AA66" s="94"/>
      <c r="AB66" s="94"/>
      <c r="AC66" s="94"/>
      <c r="AD66" s="94"/>
      <c r="AE66" s="94"/>
    </row>
    <row r="67" spans="1:31" ht="15.75" customHeight="1" x14ac:dyDescent="0.25">
      <c r="A67" s="94"/>
      <c r="B67" s="94"/>
      <c r="C67" s="15" t="s">
        <v>242</v>
      </c>
      <c r="D67" s="97">
        <v>220088</v>
      </c>
      <c r="E67" s="97"/>
      <c r="F67" s="97"/>
      <c r="G67" s="23">
        <f t="shared" si="5"/>
        <v>220088</v>
      </c>
      <c r="H67" s="94"/>
      <c r="I67" s="94"/>
      <c r="J67" s="94"/>
      <c r="K67" s="94"/>
      <c r="L67" s="94"/>
      <c r="M67" s="94"/>
      <c r="N67" s="94"/>
      <c r="O67" s="94"/>
      <c r="P67" s="94"/>
      <c r="Q67" s="94"/>
      <c r="R67" s="94"/>
      <c r="S67" s="94"/>
      <c r="T67" s="94"/>
      <c r="U67" s="94"/>
      <c r="V67" s="94"/>
      <c r="W67" s="94"/>
      <c r="X67" s="94"/>
      <c r="Y67" s="94"/>
      <c r="Z67" s="94"/>
      <c r="AA67" s="94"/>
      <c r="AB67" s="94"/>
      <c r="AC67" s="94"/>
      <c r="AD67" s="94"/>
      <c r="AE67" s="94"/>
    </row>
    <row r="68" spans="1:31" x14ac:dyDescent="0.25">
      <c r="A68" s="94"/>
      <c r="B68" s="94"/>
      <c r="C68" s="16" t="s">
        <v>243</v>
      </c>
      <c r="D68" s="97">
        <v>10088</v>
      </c>
      <c r="E68" s="97"/>
      <c r="F68" s="97"/>
      <c r="G68" s="23">
        <f t="shared" si="5"/>
        <v>10088</v>
      </c>
      <c r="H68" s="94"/>
      <c r="I68" s="94"/>
      <c r="J68" s="94"/>
      <c r="K68" s="94"/>
      <c r="L68" s="94"/>
      <c r="M68" s="94"/>
      <c r="N68" s="94"/>
      <c r="O68" s="94"/>
      <c r="P68" s="94"/>
      <c r="Q68" s="94"/>
      <c r="R68" s="94"/>
      <c r="S68" s="94"/>
      <c r="T68" s="94"/>
      <c r="U68" s="94"/>
      <c r="V68" s="94"/>
      <c r="W68" s="94"/>
      <c r="X68" s="94"/>
      <c r="Y68" s="94"/>
      <c r="Z68" s="94"/>
      <c r="AA68" s="94"/>
      <c r="AB68" s="94"/>
      <c r="AC68" s="94"/>
      <c r="AD68" s="94"/>
      <c r="AE68" s="94"/>
    </row>
    <row r="69" spans="1:31" x14ac:dyDescent="0.25">
      <c r="A69" s="94"/>
      <c r="B69" s="94"/>
      <c r="C69" s="15" t="s">
        <v>244</v>
      </c>
      <c r="D69" s="97">
        <v>95662.5</v>
      </c>
      <c r="E69" s="97"/>
      <c r="F69" s="97"/>
      <c r="G69" s="23">
        <f t="shared" si="5"/>
        <v>95662.5</v>
      </c>
      <c r="H69" s="94"/>
      <c r="I69" s="94"/>
      <c r="J69" s="94"/>
      <c r="K69" s="94"/>
      <c r="L69" s="94"/>
      <c r="M69" s="94"/>
      <c r="N69" s="94"/>
      <c r="O69" s="94"/>
      <c r="P69" s="94"/>
      <c r="Q69" s="94"/>
      <c r="R69" s="94"/>
      <c r="S69" s="94"/>
      <c r="T69" s="94"/>
      <c r="U69" s="94"/>
      <c r="V69" s="94"/>
      <c r="W69" s="94"/>
      <c r="X69" s="94"/>
      <c r="Y69" s="94"/>
      <c r="Z69" s="94"/>
      <c r="AA69" s="94"/>
      <c r="AB69" s="94"/>
      <c r="AC69" s="94"/>
      <c r="AD69" s="94"/>
      <c r="AE69" s="94"/>
    </row>
    <row r="70" spans="1:31" x14ac:dyDescent="0.25">
      <c r="A70" s="94"/>
      <c r="B70" s="94"/>
      <c r="C70" s="15" t="s">
        <v>245</v>
      </c>
      <c r="D70" s="97">
        <v>180200</v>
      </c>
      <c r="E70" s="97"/>
      <c r="F70" s="97"/>
      <c r="G70" s="23">
        <f t="shared" si="5"/>
        <v>180200</v>
      </c>
      <c r="H70" s="94"/>
      <c r="I70" s="94"/>
      <c r="J70" s="94"/>
      <c r="K70" s="94"/>
      <c r="L70" s="94"/>
      <c r="M70" s="94"/>
      <c r="N70" s="94"/>
      <c r="O70" s="94"/>
      <c r="P70" s="94"/>
      <c r="Q70" s="94"/>
      <c r="R70" s="94"/>
      <c r="S70" s="94"/>
      <c r="T70" s="94"/>
      <c r="U70" s="94"/>
      <c r="V70" s="94"/>
      <c r="W70" s="94"/>
      <c r="X70" s="94"/>
      <c r="Y70" s="94"/>
      <c r="Z70" s="94"/>
      <c r="AA70" s="94"/>
      <c r="AB70" s="94"/>
      <c r="AC70" s="94"/>
      <c r="AD70" s="94"/>
      <c r="AE70" s="94"/>
    </row>
    <row r="71" spans="1:31" ht="31.5" x14ac:dyDescent="0.25">
      <c r="A71" s="94"/>
      <c r="B71" s="94"/>
      <c r="C71" s="15" t="s">
        <v>246</v>
      </c>
      <c r="D71" s="97">
        <v>135008</v>
      </c>
      <c r="E71" s="97"/>
      <c r="F71" s="97"/>
      <c r="G71" s="23">
        <f t="shared" si="5"/>
        <v>135008</v>
      </c>
      <c r="H71" s="94"/>
      <c r="I71" s="94"/>
      <c r="J71" s="94"/>
      <c r="K71" s="94"/>
      <c r="L71" s="94"/>
      <c r="M71" s="94"/>
      <c r="N71" s="94"/>
      <c r="O71" s="94"/>
      <c r="P71" s="94"/>
      <c r="Q71" s="94"/>
      <c r="R71" s="94"/>
      <c r="S71" s="94"/>
      <c r="T71" s="94"/>
      <c r="U71" s="94"/>
      <c r="V71" s="94"/>
      <c r="W71" s="94"/>
      <c r="X71" s="94"/>
      <c r="Y71" s="94"/>
      <c r="Z71" s="94"/>
      <c r="AA71" s="94"/>
      <c r="AB71" s="94"/>
      <c r="AC71" s="94"/>
      <c r="AD71" s="94"/>
      <c r="AE71" s="94"/>
    </row>
    <row r="72" spans="1:31" x14ac:dyDescent="0.25">
      <c r="A72" s="94"/>
      <c r="B72" s="94"/>
      <c r="C72" s="19" t="s">
        <v>247</v>
      </c>
      <c r="D72" s="29">
        <f>SUM(D65:D71)</f>
        <v>770000</v>
      </c>
      <c r="E72" s="29">
        <f>SUM(E65:E71)</f>
        <v>0</v>
      </c>
      <c r="F72" s="29">
        <f>SUM(F65:F71)</f>
        <v>0</v>
      </c>
      <c r="G72" s="23">
        <f t="shared" si="5"/>
        <v>770000</v>
      </c>
      <c r="H72" s="94"/>
      <c r="I72" s="94"/>
      <c r="J72" s="94"/>
      <c r="K72" s="94"/>
      <c r="L72" s="94"/>
      <c r="M72" s="94"/>
      <c r="N72" s="94"/>
      <c r="O72" s="94"/>
      <c r="P72" s="94"/>
      <c r="Q72" s="94"/>
      <c r="R72" s="94"/>
      <c r="S72" s="94"/>
      <c r="T72" s="94"/>
      <c r="U72" s="94"/>
      <c r="V72" s="94"/>
      <c r="W72" s="94"/>
      <c r="X72" s="94"/>
      <c r="Y72" s="94"/>
      <c r="Z72" s="94"/>
      <c r="AA72" s="94"/>
      <c r="AB72" s="94"/>
      <c r="AC72" s="94"/>
      <c r="AD72" s="94"/>
      <c r="AE72" s="94"/>
    </row>
    <row r="73" spans="1:31" s="18" customFormat="1" x14ac:dyDescent="0.25">
      <c r="A73" s="98"/>
      <c r="B73" s="98"/>
      <c r="C73" s="30"/>
      <c r="D73" s="31"/>
      <c r="E73" s="31"/>
      <c r="F73" s="31"/>
      <c r="G73" s="32"/>
      <c r="H73" s="98"/>
      <c r="I73" s="98"/>
      <c r="J73" s="98"/>
      <c r="K73" s="98"/>
      <c r="L73" s="98"/>
      <c r="M73" s="98"/>
      <c r="N73" s="98"/>
      <c r="O73" s="98"/>
      <c r="P73" s="98"/>
      <c r="Q73" s="98"/>
      <c r="R73" s="98"/>
      <c r="S73" s="98"/>
      <c r="T73" s="98"/>
      <c r="U73" s="98"/>
      <c r="V73" s="98"/>
      <c r="W73" s="98"/>
      <c r="X73" s="98"/>
      <c r="Y73" s="98"/>
      <c r="Z73" s="98"/>
      <c r="AA73" s="98"/>
      <c r="AB73" s="98"/>
      <c r="AC73" s="98"/>
      <c r="AD73" s="98"/>
      <c r="AE73" s="98"/>
    </row>
    <row r="74" spans="1:31" x14ac:dyDescent="0.25">
      <c r="A74" s="94"/>
      <c r="B74" s="94"/>
      <c r="C74" s="298" t="s">
        <v>112</v>
      </c>
      <c r="D74" s="299"/>
      <c r="E74" s="299"/>
      <c r="F74" s="299"/>
      <c r="G74" s="300"/>
      <c r="H74" s="94"/>
      <c r="I74" s="94"/>
      <c r="J74" s="94"/>
      <c r="K74" s="94"/>
      <c r="L74" s="94"/>
      <c r="M74" s="94"/>
      <c r="N74" s="94"/>
      <c r="O74" s="94"/>
      <c r="P74" s="94"/>
      <c r="Q74" s="94"/>
      <c r="R74" s="94"/>
      <c r="S74" s="94"/>
      <c r="T74" s="94"/>
      <c r="U74" s="94"/>
      <c r="V74" s="94"/>
      <c r="W74" s="94"/>
      <c r="X74" s="94"/>
      <c r="Y74" s="94"/>
      <c r="Z74" s="94"/>
      <c r="AA74" s="94"/>
      <c r="AB74" s="94"/>
      <c r="AC74" s="94"/>
      <c r="AD74" s="94"/>
      <c r="AE74" s="94"/>
    </row>
    <row r="75" spans="1:31" ht="21.75" customHeight="1" thickBot="1" x14ac:dyDescent="0.3">
      <c r="A75" s="94"/>
      <c r="B75" s="98"/>
      <c r="C75" s="26" t="s">
        <v>257</v>
      </c>
      <c r="D75" s="27">
        <f>'1) Tableau budgétaire 1'!D78</f>
        <v>0</v>
      </c>
      <c r="E75" s="27">
        <f>'1) Tableau budgétaire 1'!E78</f>
        <v>100000</v>
      </c>
      <c r="F75" s="27">
        <f>'1) Tableau budgétaire 1'!F78</f>
        <v>182500</v>
      </c>
      <c r="G75" s="28">
        <f t="shared" ref="G75:G83" si="6">SUM(D75:F75)</f>
        <v>282500</v>
      </c>
      <c r="H75" s="94"/>
      <c r="I75" s="94"/>
      <c r="J75" s="94"/>
      <c r="K75" s="94"/>
      <c r="L75" s="94"/>
      <c r="M75" s="94"/>
      <c r="N75" s="94"/>
      <c r="O75" s="94"/>
      <c r="P75" s="94"/>
      <c r="Q75" s="94"/>
      <c r="R75" s="94"/>
      <c r="S75" s="94"/>
      <c r="T75" s="94"/>
      <c r="U75" s="94"/>
      <c r="V75" s="94"/>
      <c r="W75" s="94"/>
      <c r="X75" s="94"/>
      <c r="Y75" s="94"/>
      <c r="Z75" s="94"/>
      <c r="AA75" s="94"/>
      <c r="AB75" s="94"/>
      <c r="AC75" s="94"/>
      <c r="AD75" s="94"/>
      <c r="AE75" s="94"/>
    </row>
    <row r="76" spans="1:31" ht="18" customHeight="1" x14ac:dyDescent="0.25">
      <c r="A76" s="94"/>
      <c r="B76" s="94"/>
      <c r="C76" s="24" t="s">
        <v>240</v>
      </c>
      <c r="D76" s="95"/>
      <c r="E76" s="96"/>
      <c r="F76" s="96">
        <v>40000</v>
      </c>
      <c r="G76" s="25">
        <f t="shared" si="6"/>
        <v>40000</v>
      </c>
      <c r="H76" s="94"/>
      <c r="I76" s="94"/>
      <c r="J76" s="94"/>
      <c r="K76" s="94"/>
      <c r="L76" s="94"/>
      <c r="M76" s="94"/>
      <c r="N76" s="94"/>
      <c r="O76" s="94"/>
      <c r="P76" s="94"/>
      <c r="Q76" s="94"/>
      <c r="R76" s="94"/>
      <c r="S76" s="94"/>
      <c r="T76" s="94"/>
      <c r="U76" s="94"/>
      <c r="V76" s="94"/>
      <c r="W76" s="94"/>
      <c r="X76" s="94"/>
      <c r="Y76" s="94"/>
      <c r="Z76" s="94"/>
      <c r="AA76" s="94"/>
      <c r="AB76" s="94"/>
      <c r="AC76" s="94"/>
      <c r="AD76" s="94"/>
      <c r="AE76" s="94"/>
    </row>
    <row r="77" spans="1:31" ht="15.75" customHeight="1" x14ac:dyDescent="0.25">
      <c r="A77" s="94"/>
      <c r="B77" s="94"/>
      <c r="C77" s="15" t="s">
        <v>241</v>
      </c>
      <c r="D77" s="97"/>
      <c r="E77" s="92">
        <v>10000</v>
      </c>
      <c r="F77" s="92">
        <v>5000</v>
      </c>
      <c r="G77" s="23">
        <f t="shared" si="6"/>
        <v>15000</v>
      </c>
      <c r="H77" s="94"/>
      <c r="I77" s="94"/>
      <c r="J77" s="94"/>
      <c r="K77" s="94"/>
      <c r="L77" s="94"/>
      <c r="M77" s="94"/>
      <c r="N77" s="94"/>
      <c r="O77" s="94"/>
      <c r="P77" s="94"/>
      <c r="Q77" s="94"/>
      <c r="R77" s="94"/>
      <c r="S77" s="94"/>
      <c r="T77" s="94"/>
      <c r="U77" s="94"/>
      <c r="V77" s="94"/>
      <c r="W77" s="94"/>
      <c r="X77" s="94"/>
      <c r="Y77" s="94"/>
      <c r="Z77" s="94"/>
      <c r="AA77" s="94"/>
      <c r="AB77" s="94"/>
      <c r="AC77" s="94"/>
      <c r="AD77" s="94"/>
      <c r="AE77" s="94"/>
    </row>
    <row r="78" spans="1:31" s="18" customFormat="1" ht="15.75" customHeight="1" x14ac:dyDescent="0.25">
      <c r="A78" s="98"/>
      <c r="B78" s="94"/>
      <c r="C78" s="15" t="s">
        <v>242</v>
      </c>
      <c r="D78" s="97"/>
      <c r="E78" s="97"/>
      <c r="F78" s="97"/>
      <c r="G78" s="23">
        <f t="shared" si="6"/>
        <v>0</v>
      </c>
      <c r="H78" s="98"/>
      <c r="I78" s="98"/>
      <c r="J78" s="98"/>
      <c r="K78" s="98"/>
      <c r="L78" s="98"/>
      <c r="M78" s="98"/>
      <c r="N78" s="98"/>
      <c r="O78" s="98"/>
      <c r="P78" s="98"/>
      <c r="Q78" s="98"/>
      <c r="R78" s="98"/>
      <c r="S78" s="98"/>
      <c r="T78" s="98"/>
      <c r="U78" s="98"/>
      <c r="V78" s="98"/>
      <c r="W78" s="98"/>
      <c r="X78" s="98"/>
      <c r="Y78" s="98"/>
      <c r="Z78" s="98"/>
      <c r="AA78" s="98"/>
      <c r="AB78" s="98"/>
      <c r="AC78" s="98"/>
      <c r="AD78" s="98"/>
      <c r="AE78" s="98"/>
    </row>
    <row r="79" spans="1:31" x14ac:dyDescent="0.25">
      <c r="A79" s="94"/>
      <c r="B79" s="98"/>
      <c r="C79" s="16" t="s">
        <v>243</v>
      </c>
      <c r="D79" s="97"/>
      <c r="E79" s="97">
        <v>70000</v>
      </c>
      <c r="F79" s="97">
        <v>55000</v>
      </c>
      <c r="G79" s="23">
        <f t="shared" si="6"/>
        <v>125000</v>
      </c>
      <c r="H79" s="94"/>
      <c r="I79" s="94"/>
      <c r="J79" s="94"/>
      <c r="K79" s="94"/>
      <c r="L79" s="94"/>
      <c r="M79" s="94"/>
      <c r="N79" s="94"/>
      <c r="O79" s="94"/>
      <c r="P79" s="94"/>
      <c r="Q79" s="94"/>
      <c r="R79" s="94"/>
      <c r="S79" s="94"/>
      <c r="T79" s="94"/>
      <c r="U79" s="94"/>
      <c r="V79" s="94"/>
      <c r="W79" s="94"/>
      <c r="X79" s="94"/>
      <c r="Y79" s="94"/>
      <c r="Z79" s="94"/>
      <c r="AA79" s="94"/>
      <c r="AB79" s="94"/>
      <c r="AC79" s="94"/>
      <c r="AD79" s="94"/>
      <c r="AE79" s="94"/>
    </row>
    <row r="80" spans="1:31" x14ac:dyDescent="0.25">
      <c r="A80" s="94"/>
      <c r="B80" s="98"/>
      <c r="C80" s="15" t="s">
        <v>244</v>
      </c>
      <c r="D80" s="97"/>
      <c r="E80" s="97">
        <v>5000</v>
      </c>
      <c r="F80" s="97">
        <v>10000</v>
      </c>
      <c r="G80" s="23">
        <f t="shared" si="6"/>
        <v>15000</v>
      </c>
      <c r="H80" s="94"/>
      <c r="I80" s="94"/>
      <c r="J80" s="94"/>
      <c r="K80" s="94"/>
      <c r="L80" s="94"/>
      <c r="M80" s="94"/>
      <c r="N80" s="94"/>
      <c r="O80" s="94"/>
      <c r="P80" s="94"/>
      <c r="Q80" s="94"/>
      <c r="R80" s="94"/>
      <c r="S80" s="94"/>
      <c r="T80" s="94"/>
      <c r="U80" s="94"/>
      <c r="V80" s="94"/>
      <c r="W80" s="94"/>
      <c r="X80" s="94"/>
      <c r="Y80" s="94"/>
      <c r="Z80" s="94"/>
      <c r="AA80" s="94"/>
      <c r="AB80" s="94"/>
      <c r="AC80" s="94"/>
      <c r="AD80" s="94"/>
      <c r="AE80" s="94"/>
    </row>
    <row r="81" spans="1:31" x14ac:dyDescent="0.25">
      <c r="A81" s="94"/>
      <c r="B81" s="98"/>
      <c r="C81" s="15" t="s">
        <v>245</v>
      </c>
      <c r="D81" s="97"/>
      <c r="E81" s="97"/>
      <c r="F81" s="97">
        <v>55000</v>
      </c>
      <c r="G81" s="23">
        <f t="shared" si="6"/>
        <v>55000</v>
      </c>
      <c r="H81" s="94"/>
      <c r="I81" s="94"/>
      <c r="J81" s="94"/>
      <c r="K81" s="94"/>
      <c r="L81" s="94"/>
      <c r="M81" s="94"/>
      <c r="N81" s="94"/>
      <c r="O81" s="94"/>
      <c r="P81" s="94"/>
      <c r="Q81" s="94"/>
      <c r="R81" s="94"/>
      <c r="S81" s="94"/>
      <c r="T81" s="94"/>
      <c r="U81" s="94"/>
      <c r="V81" s="94"/>
      <c r="W81" s="94"/>
      <c r="X81" s="94"/>
      <c r="Y81" s="94"/>
      <c r="Z81" s="94"/>
      <c r="AA81" s="94"/>
      <c r="AB81" s="94"/>
      <c r="AC81" s="94"/>
      <c r="AD81" s="94"/>
      <c r="AE81" s="94"/>
    </row>
    <row r="82" spans="1:31" ht="31.5" x14ac:dyDescent="0.25">
      <c r="A82" s="94"/>
      <c r="B82" s="94"/>
      <c r="C82" s="15" t="s">
        <v>246</v>
      </c>
      <c r="D82" s="97"/>
      <c r="E82" s="97">
        <v>15000</v>
      </c>
      <c r="F82" s="97">
        <v>17500</v>
      </c>
      <c r="G82" s="23">
        <f t="shared" si="6"/>
        <v>32500</v>
      </c>
      <c r="H82" s="94"/>
      <c r="I82" s="94"/>
      <c r="J82" s="94"/>
      <c r="K82" s="94"/>
      <c r="L82" s="94"/>
      <c r="M82" s="94"/>
      <c r="N82" s="94"/>
      <c r="O82" s="94"/>
      <c r="P82" s="94"/>
      <c r="Q82" s="94"/>
      <c r="R82" s="94"/>
      <c r="S82" s="94"/>
      <c r="T82" s="94"/>
      <c r="U82" s="94"/>
      <c r="V82" s="94"/>
      <c r="W82" s="94"/>
      <c r="X82" s="94"/>
      <c r="Y82" s="94"/>
      <c r="Z82" s="94"/>
      <c r="AA82" s="94"/>
      <c r="AB82" s="94"/>
      <c r="AC82" s="94"/>
      <c r="AD82" s="94"/>
      <c r="AE82" s="94"/>
    </row>
    <row r="83" spans="1:31" x14ac:dyDescent="0.25">
      <c r="A83" s="94"/>
      <c r="B83" s="94"/>
      <c r="C83" s="19" t="s">
        <v>247</v>
      </c>
      <c r="D83" s="29">
        <f>SUM(D76:D82)</f>
        <v>0</v>
      </c>
      <c r="E83" s="29">
        <f>SUM(E76:E82)</f>
        <v>100000</v>
      </c>
      <c r="F83" s="29">
        <f>SUM(F76:F82)</f>
        <v>182500</v>
      </c>
      <c r="G83" s="23">
        <f t="shared" si="6"/>
        <v>282500</v>
      </c>
      <c r="H83" s="94"/>
      <c r="I83" s="94"/>
      <c r="J83" s="94"/>
      <c r="K83" s="94"/>
      <c r="L83" s="94"/>
      <c r="M83" s="94"/>
      <c r="N83" s="94"/>
      <c r="O83" s="94"/>
      <c r="P83" s="94"/>
      <c r="Q83" s="94"/>
      <c r="R83" s="94"/>
      <c r="S83" s="94"/>
      <c r="T83" s="94"/>
      <c r="U83" s="94"/>
      <c r="V83" s="94"/>
      <c r="W83" s="94"/>
      <c r="X83" s="94"/>
      <c r="Y83" s="94"/>
      <c r="Z83" s="94"/>
      <c r="AA83" s="94"/>
      <c r="AB83" s="94"/>
      <c r="AC83" s="94"/>
      <c r="AD83" s="94"/>
      <c r="AE83" s="94"/>
    </row>
    <row r="84" spans="1:31" s="18" customFormat="1" x14ac:dyDescent="0.25">
      <c r="A84" s="98"/>
      <c r="B84" s="98"/>
      <c r="C84" s="30"/>
      <c r="D84" s="31"/>
      <c r="E84" s="31"/>
      <c r="F84" s="31"/>
      <c r="G84" s="32"/>
      <c r="H84" s="98"/>
      <c r="I84" s="98"/>
      <c r="J84" s="98"/>
      <c r="K84" s="98"/>
      <c r="L84" s="98"/>
      <c r="M84" s="98"/>
      <c r="N84" s="98"/>
      <c r="O84" s="98"/>
      <c r="P84" s="98"/>
      <c r="Q84" s="98"/>
      <c r="R84" s="98"/>
      <c r="S84" s="98"/>
      <c r="T84" s="98"/>
      <c r="U84" s="98"/>
      <c r="V84" s="98"/>
      <c r="W84" s="98"/>
      <c r="X84" s="98"/>
      <c r="Y84" s="98"/>
      <c r="Z84" s="98"/>
      <c r="AA84" s="98"/>
      <c r="AB84" s="98"/>
      <c r="AC84" s="98"/>
      <c r="AD84" s="98"/>
      <c r="AE84" s="98"/>
    </row>
    <row r="85" spans="1:31" x14ac:dyDescent="0.25">
      <c r="A85" s="94"/>
      <c r="B85" s="94"/>
      <c r="C85" s="298" t="s">
        <v>130</v>
      </c>
      <c r="D85" s="299"/>
      <c r="E85" s="299"/>
      <c r="F85" s="299"/>
      <c r="G85" s="300"/>
      <c r="H85" s="94"/>
      <c r="I85" s="94"/>
      <c r="J85" s="94"/>
      <c r="K85" s="94"/>
      <c r="L85" s="94"/>
      <c r="M85" s="94"/>
      <c r="N85" s="94"/>
      <c r="O85" s="94"/>
      <c r="P85" s="94"/>
      <c r="Q85" s="94"/>
      <c r="R85" s="94"/>
      <c r="S85" s="94"/>
      <c r="T85" s="94"/>
      <c r="U85" s="94"/>
      <c r="V85" s="94"/>
      <c r="W85" s="94"/>
      <c r="X85" s="94"/>
      <c r="Y85" s="94"/>
      <c r="Z85" s="94"/>
      <c r="AA85" s="94"/>
      <c r="AB85" s="94"/>
      <c r="AC85" s="94"/>
      <c r="AD85" s="94"/>
      <c r="AE85" s="94"/>
    </row>
    <row r="86" spans="1:31" ht="21.75" customHeight="1" thickBot="1" x14ac:dyDescent="0.3">
      <c r="A86" s="94"/>
      <c r="B86" s="94"/>
      <c r="C86" s="26" t="s">
        <v>258</v>
      </c>
      <c r="D86" s="27">
        <f>'1) Tableau budgétaire 1'!D88</f>
        <v>0</v>
      </c>
      <c r="E86" s="27">
        <f>'1) Tableau budgétaire 1'!E88</f>
        <v>0</v>
      </c>
      <c r="F86" s="27">
        <f>'1) Tableau budgétaire 1'!F88</f>
        <v>0</v>
      </c>
      <c r="G86" s="28">
        <f t="shared" ref="G86:G94" si="7">SUM(D86:F86)</f>
        <v>0</v>
      </c>
      <c r="H86" s="94"/>
      <c r="I86" s="94"/>
      <c r="J86" s="94"/>
      <c r="K86" s="94"/>
      <c r="L86" s="94"/>
      <c r="M86" s="94"/>
      <c r="N86" s="94"/>
      <c r="O86" s="94"/>
      <c r="P86" s="94"/>
      <c r="Q86" s="94"/>
      <c r="R86" s="94"/>
      <c r="S86" s="94"/>
      <c r="T86" s="94"/>
      <c r="U86" s="94"/>
      <c r="V86" s="94"/>
      <c r="W86" s="94"/>
      <c r="X86" s="94"/>
      <c r="Y86" s="94"/>
      <c r="Z86" s="94"/>
      <c r="AA86" s="94"/>
      <c r="AB86" s="94"/>
      <c r="AC86" s="94"/>
      <c r="AD86" s="94"/>
      <c r="AE86" s="94"/>
    </row>
    <row r="87" spans="1:31" ht="15.75" customHeight="1" x14ac:dyDescent="0.25">
      <c r="A87" s="94"/>
      <c r="B87" s="94"/>
      <c r="C87" s="24" t="s">
        <v>240</v>
      </c>
      <c r="D87" s="95"/>
      <c r="E87" s="96"/>
      <c r="F87" s="96"/>
      <c r="G87" s="25">
        <f t="shared" si="7"/>
        <v>0</v>
      </c>
      <c r="H87" s="94"/>
      <c r="I87" s="94"/>
      <c r="J87" s="94"/>
      <c r="K87" s="94"/>
      <c r="L87" s="94"/>
      <c r="M87" s="94"/>
      <c r="N87" s="94"/>
      <c r="O87" s="94"/>
      <c r="P87" s="94"/>
      <c r="Q87" s="94"/>
      <c r="R87" s="94"/>
      <c r="S87" s="94"/>
      <c r="T87" s="94"/>
      <c r="U87" s="94"/>
      <c r="V87" s="94"/>
      <c r="W87" s="94"/>
      <c r="X87" s="94"/>
      <c r="Y87" s="94"/>
      <c r="Z87" s="94"/>
      <c r="AA87" s="94"/>
      <c r="AB87" s="94"/>
      <c r="AC87" s="94"/>
      <c r="AD87" s="94"/>
      <c r="AE87" s="94"/>
    </row>
    <row r="88" spans="1:31" ht="15.75" customHeight="1" x14ac:dyDescent="0.25">
      <c r="A88" s="94"/>
      <c r="B88" s="98"/>
      <c r="C88" s="15" t="s">
        <v>241</v>
      </c>
      <c r="D88" s="97"/>
      <c r="E88" s="92"/>
      <c r="F88" s="92"/>
      <c r="G88" s="23">
        <f t="shared" si="7"/>
        <v>0</v>
      </c>
      <c r="H88" s="94"/>
      <c r="I88" s="94"/>
      <c r="J88" s="94"/>
      <c r="K88" s="94"/>
      <c r="L88" s="94"/>
      <c r="M88" s="94"/>
      <c r="N88" s="94"/>
      <c r="O88" s="94"/>
      <c r="P88" s="94"/>
      <c r="Q88" s="94"/>
      <c r="R88" s="94"/>
      <c r="S88" s="94"/>
      <c r="T88" s="94"/>
      <c r="U88" s="94"/>
      <c r="V88" s="94"/>
      <c r="W88" s="94"/>
      <c r="X88" s="94"/>
      <c r="Y88" s="94"/>
      <c r="Z88" s="94"/>
      <c r="AA88" s="94"/>
      <c r="AB88" s="94"/>
      <c r="AC88" s="94"/>
      <c r="AD88" s="94"/>
      <c r="AE88" s="94"/>
    </row>
    <row r="89" spans="1:31" ht="15.75" customHeight="1" x14ac:dyDescent="0.25">
      <c r="A89" s="94"/>
      <c r="B89" s="94"/>
      <c r="C89" s="15" t="s">
        <v>242</v>
      </c>
      <c r="D89" s="97"/>
      <c r="E89" s="97"/>
      <c r="F89" s="97"/>
      <c r="G89" s="23">
        <f t="shared" si="7"/>
        <v>0</v>
      </c>
      <c r="H89" s="94"/>
      <c r="I89" s="94"/>
      <c r="J89" s="94"/>
      <c r="K89" s="94"/>
      <c r="L89" s="94"/>
      <c r="M89" s="94"/>
      <c r="N89" s="94"/>
      <c r="O89" s="94"/>
      <c r="P89" s="94"/>
      <c r="Q89" s="94"/>
      <c r="R89" s="94"/>
      <c r="S89" s="94"/>
      <c r="T89" s="94"/>
      <c r="U89" s="94"/>
      <c r="V89" s="94"/>
      <c r="W89" s="94"/>
      <c r="X89" s="94"/>
      <c r="Y89" s="94"/>
      <c r="Z89" s="94"/>
      <c r="AA89" s="94"/>
      <c r="AB89" s="94"/>
      <c r="AC89" s="94"/>
      <c r="AD89" s="94"/>
      <c r="AE89" s="94"/>
    </row>
    <row r="90" spans="1:31" x14ac:dyDescent="0.25">
      <c r="A90" s="94"/>
      <c r="B90" s="94"/>
      <c r="C90" s="16" t="s">
        <v>243</v>
      </c>
      <c r="D90" s="97"/>
      <c r="E90" s="97"/>
      <c r="F90" s="97"/>
      <c r="G90" s="23">
        <f t="shared" si="7"/>
        <v>0</v>
      </c>
      <c r="H90" s="94"/>
      <c r="I90" s="94"/>
      <c r="J90" s="94"/>
      <c r="K90" s="94"/>
      <c r="L90" s="94"/>
      <c r="M90" s="94"/>
      <c r="N90" s="94"/>
      <c r="O90" s="94"/>
      <c r="P90" s="94"/>
      <c r="Q90" s="94"/>
      <c r="R90" s="94"/>
      <c r="S90" s="94"/>
      <c r="T90" s="94"/>
      <c r="U90" s="94"/>
      <c r="V90" s="94"/>
      <c r="W90" s="94"/>
      <c r="X90" s="94"/>
      <c r="Y90" s="94"/>
      <c r="Z90" s="94"/>
      <c r="AA90" s="94"/>
      <c r="AB90" s="94"/>
      <c r="AC90" s="94"/>
      <c r="AD90" s="94"/>
      <c r="AE90" s="94"/>
    </row>
    <row r="91" spans="1:31" x14ac:dyDescent="0.25">
      <c r="A91" s="94"/>
      <c r="B91" s="94"/>
      <c r="C91" s="15" t="s">
        <v>244</v>
      </c>
      <c r="D91" s="97"/>
      <c r="E91" s="97"/>
      <c r="F91" s="97"/>
      <c r="G91" s="23">
        <f t="shared" si="7"/>
        <v>0</v>
      </c>
      <c r="H91" s="94"/>
      <c r="I91" s="94"/>
      <c r="J91" s="94"/>
      <c r="K91" s="94"/>
      <c r="L91" s="94"/>
      <c r="M91" s="94"/>
      <c r="N91" s="94"/>
      <c r="O91" s="94"/>
      <c r="P91" s="94"/>
      <c r="Q91" s="94"/>
      <c r="R91" s="94"/>
      <c r="S91" s="94"/>
      <c r="T91" s="94"/>
      <c r="U91" s="94"/>
      <c r="V91" s="94"/>
      <c r="W91" s="94"/>
      <c r="X91" s="94"/>
      <c r="Y91" s="94"/>
      <c r="Z91" s="94"/>
      <c r="AA91" s="94"/>
      <c r="AB91" s="94"/>
      <c r="AC91" s="94"/>
      <c r="AD91" s="94"/>
      <c r="AE91" s="94"/>
    </row>
    <row r="92" spans="1:31" ht="25.5" customHeight="1" x14ac:dyDescent="0.25">
      <c r="A92" s="94"/>
      <c r="B92" s="94"/>
      <c r="C92" s="15" t="s">
        <v>245</v>
      </c>
      <c r="D92" s="97"/>
      <c r="E92" s="97"/>
      <c r="F92" s="97"/>
      <c r="G92" s="23">
        <f t="shared" si="7"/>
        <v>0</v>
      </c>
      <c r="H92" s="94"/>
      <c r="I92" s="94"/>
      <c r="J92" s="94"/>
      <c r="K92" s="94"/>
      <c r="L92" s="94"/>
      <c r="M92" s="94"/>
      <c r="N92" s="94"/>
      <c r="O92" s="94"/>
      <c r="P92" s="94"/>
      <c r="Q92" s="94"/>
      <c r="R92" s="94"/>
      <c r="S92" s="94"/>
      <c r="T92" s="94"/>
      <c r="U92" s="94"/>
      <c r="V92" s="94"/>
      <c r="W92" s="94"/>
      <c r="X92" s="94"/>
      <c r="Y92" s="94"/>
      <c r="Z92" s="94"/>
      <c r="AA92" s="94"/>
      <c r="AB92" s="94"/>
      <c r="AC92" s="94"/>
      <c r="AD92" s="94"/>
      <c r="AE92" s="94"/>
    </row>
    <row r="93" spans="1:31" ht="31.5" x14ac:dyDescent="0.25">
      <c r="A93" s="94"/>
      <c r="B93" s="98"/>
      <c r="C93" s="15" t="s">
        <v>246</v>
      </c>
      <c r="D93" s="97"/>
      <c r="E93" s="97"/>
      <c r="F93" s="97"/>
      <c r="G93" s="23">
        <f t="shared" si="7"/>
        <v>0</v>
      </c>
      <c r="H93" s="94"/>
      <c r="I93" s="94"/>
      <c r="J93" s="94"/>
      <c r="K93" s="94"/>
      <c r="L93" s="94"/>
      <c r="M93" s="94"/>
      <c r="N93" s="94"/>
      <c r="O93" s="94"/>
      <c r="P93" s="94"/>
      <c r="Q93" s="94"/>
      <c r="R93" s="94"/>
      <c r="S93" s="94"/>
      <c r="T93" s="94"/>
      <c r="U93" s="94"/>
      <c r="V93" s="94"/>
      <c r="W93" s="94"/>
      <c r="X93" s="94"/>
      <c r="Y93" s="94"/>
      <c r="Z93" s="94"/>
      <c r="AA93" s="94"/>
      <c r="AB93" s="94"/>
      <c r="AC93" s="94"/>
      <c r="AD93" s="94"/>
      <c r="AE93" s="94"/>
    </row>
    <row r="94" spans="1:31" ht="15.75" customHeight="1" x14ac:dyDescent="0.25">
      <c r="A94" s="94"/>
      <c r="B94" s="94"/>
      <c r="C94" s="19" t="s">
        <v>247</v>
      </c>
      <c r="D94" s="29">
        <f>SUM(D87:D93)</f>
        <v>0</v>
      </c>
      <c r="E94" s="29">
        <f>SUM(E87:E93)</f>
        <v>0</v>
      </c>
      <c r="F94" s="29">
        <f>SUM(F87:F93)</f>
        <v>0</v>
      </c>
      <c r="G94" s="23">
        <f t="shared" si="7"/>
        <v>0</v>
      </c>
      <c r="H94" s="94"/>
      <c r="I94" s="94"/>
      <c r="J94" s="94"/>
      <c r="K94" s="94"/>
      <c r="L94" s="94"/>
      <c r="M94" s="94"/>
      <c r="N94" s="94"/>
      <c r="O94" s="94"/>
      <c r="P94" s="94"/>
      <c r="Q94" s="94"/>
      <c r="R94" s="94"/>
      <c r="S94" s="94"/>
      <c r="T94" s="94"/>
      <c r="U94" s="94"/>
      <c r="V94" s="94"/>
      <c r="W94" s="94"/>
      <c r="X94" s="94"/>
      <c r="Y94" s="94"/>
      <c r="Z94" s="94"/>
      <c r="AA94" s="94"/>
      <c r="AB94" s="94"/>
      <c r="AC94" s="94"/>
      <c r="AD94" s="94"/>
      <c r="AE94" s="94"/>
    </row>
    <row r="95" spans="1:31" ht="25.5" customHeight="1" x14ac:dyDescent="0.25">
      <c r="A95" s="94"/>
      <c r="B95" s="94"/>
      <c r="C95" s="94"/>
      <c r="D95" s="94"/>
      <c r="E95" s="94"/>
      <c r="F95" s="94"/>
      <c r="G95" s="94"/>
      <c r="H95" s="94"/>
      <c r="I95" s="94"/>
      <c r="J95" s="94"/>
      <c r="K95" s="94"/>
      <c r="L95" s="94"/>
      <c r="M95" s="94"/>
      <c r="N95" s="94"/>
      <c r="O95" s="94"/>
      <c r="P95" s="94"/>
      <c r="Q95" s="94"/>
      <c r="R95" s="94"/>
      <c r="S95" s="94"/>
      <c r="T95" s="94"/>
      <c r="U95" s="94"/>
      <c r="V95" s="94"/>
      <c r="W95" s="94"/>
      <c r="X95" s="94"/>
      <c r="Y95" s="94"/>
      <c r="Z95" s="94"/>
      <c r="AA95" s="94"/>
      <c r="AB95" s="94"/>
      <c r="AC95" s="94"/>
      <c r="AD95" s="94"/>
      <c r="AE95" s="94"/>
    </row>
    <row r="96" spans="1:31" x14ac:dyDescent="0.25">
      <c r="A96" s="94"/>
      <c r="B96" s="298" t="s">
        <v>259</v>
      </c>
      <c r="C96" s="299"/>
      <c r="D96" s="299"/>
      <c r="E96" s="299"/>
      <c r="F96" s="299"/>
      <c r="G96" s="300"/>
      <c r="H96" s="94"/>
      <c r="I96" s="94"/>
      <c r="J96" s="94"/>
      <c r="K96" s="94"/>
      <c r="L96" s="94"/>
      <c r="M96" s="94"/>
      <c r="N96" s="94"/>
      <c r="O96" s="94"/>
      <c r="P96" s="94"/>
      <c r="Q96" s="94"/>
      <c r="R96" s="94"/>
      <c r="S96" s="94"/>
      <c r="T96" s="94"/>
      <c r="U96" s="94"/>
      <c r="V96" s="94"/>
      <c r="W96" s="94"/>
      <c r="X96" s="94"/>
      <c r="Y96" s="94"/>
      <c r="Z96" s="94"/>
      <c r="AA96" s="94"/>
      <c r="AB96" s="94"/>
      <c r="AC96" s="94"/>
      <c r="AD96" s="94"/>
      <c r="AE96" s="94"/>
    </row>
    <row r="97" spans="1:31" x14ac:dyDescent="0.25">
      <c r="A97" s="94"/>
      <c r="B97" s="94"/>
      <c r="C97" s="298" t="s">
        <v>140</v>
      </c>
      <c r="D97" s="299"/>
      <c r="E97" s="299"/>
      <c r="F97" s="299"/>
      <c r="G97" s="300"/>
      <c r="H97" s="94"/>
      <c r="I97" s="94"/>
      <c r="J97" s="94"/>
      <c r="K97" s="94"/>
      <c r="L97" s="94"/>
      <c r="M97" s="94"/>
      <c r="N97" s="94"/>
      <c r="O97" s="94"/>
      <c r="P97" s="94"/>
      <c r="Q97" s="94"/>
      <c r="R97" s="94"/>
      <c r="S97" s="94"/>
      <c r="T97" s="94"/>
      <c r="U97" s="94"/>
      <c r="V97" s="94"/>
      <c r="W97" s="94"/>
      <c r="X97" s="94"/>
      <c r="Y97" s="94"/>
      <c r="Z97" s="94"/>
      <c r="AA97" s="94"/>
      <c r="AB97" s="94"/>
      <c r="AC97" s="94"/>
      <c r="AD97" s="94"/>
      <c r="AE97" s="94"/>
    </row>
    <row r="98" spans="1:31" ht="22.5" customHeight="1" thickBot="1" x14ac:dyDescent="0.3">
      <c r="A98" s="94"/>
      <c r="B98" s="94"/>
      <c r="C98" s="26" t="s">
        <v>260</v>
      </c>
      <c r="D98" s="27">
        <f>'1) Tableau budgétaire 1'!D100</f>
        <v>0</v>
      </c>
      <c r="E98" s="27">
        <f>'1) Tableau budgétaire 1'!E100</f>
        <v>0</v>
      </c>
      <c r="F98" s="27">
        <f>'1) Tableau budgétaire 1'!F100</f>
        <v>0</v>
      </c>
      <c r="G98" s="28">
        <f>SUM(D98:F98)</f>
        <v>0</v>
      </c>
      <c r="H98" s="94"/>
      <c r="I98" s="94"/>
      <c r="J98" s="94"/>
      <c r="K98" s="94"/>
      <c r="L98" s="94"/>
      <c r="M98" s="94"/>
      <c r="N98" s="94"/>
      <c r="O98" s="94"/>
      <c r="P98" s="94"/>
      <c r="Q98" s="94"/>
      <c r="R98" s="94"/>
      <c r="S98" s="94"/>
      <c r="T98" s="94"/>
      <c r="U98" s="94"/>
      <c r="V98" s="94"/>
      <c r="W98" s="94"/>
      <c r="X98" s="94"/>
      <c r="Y98" s="94"/>
      <c r="Z98" s="94"/>
      <c r="AA98" s="94"/>
      <c r="AB98" s="94"/>
      <c r="AC98" s="94"/>
      <c r="AD98" s="94"/>
      <c r="AE98" s="94"/>
    </row>
    <row r="99" spans="1:31" x14ac:dyDescent="0.25">
      <c r="A99" s="94"/>
      <c r="B99" s="94"/>
      <c r="C99" s="24" t="s">
        <v>240</v>
      </c>
      <c r="D99" s="95"/>
      <c r="E99" s="96"/>
      <c r="F99" s="96"/>
      <c r="G99" s="25">
        <f t="shared" ref="G99:G106" si="8">SUM(D99:F99)</f>
        <v>0</v>
      </c>
      <c r="H99" s="94"/>
      <c r="I99" s="94"/>
      <c r="J99" s="94"/>
      <c r="K99" s="94"/>
      <c r="L99" s="94"/>
      <c r="M99" s="94"/>
      <c r="N99" s="94"/>
      <c r="O99" s="94"/>
      <c r="P99" s="94"/>
      <c r="Q99" s="94"/>
      <c r="R99" s="94"/>
      <c r="S99" s="94"/>
      <c r="T99" s="94"/>
      <c r="U99" s="94"/>
      <c r="V99" s="94"/>
      <c r="W99" s="94"/>
      <c r="X99" s="94"/>
      <c r="Y99" s="94"/>
      <c r="Z99" s="94"/>
      <c r="AA99" s="94"/>
      <c r="AB99" s="94"/>
      <c r="AC99" s="94"/>
      <c r="AD99" s="94"/>
      <c r="AE99" s="94"/>
    </row>
    <row r="100" spans="1:31" x14ac:dyDescent="0.25">
      <c r="A100" s="94"/>
      <c r="B100" s="94"/>
      <c r="C100" s="15" t="s">
        <v>241</v>
      </c>
      <c r="D100" s="97"/>
      <c r="E100" s="92"/>
      <c r="F100" s="92"/>
      <c r="G100" s="23">
        <f t="shared" si="8"/>
        <v>0</v>
      </c>
      <c r="H100" s="94"/>
      <c r="I100" s="94"/>
      <c r="J100" s="94"/>
      <c r="K100" s="94"/>
      <c r="L100" s="94"/>
      <c r="M100" s="94"/>
      <c r="N100" s="94"/>
      <c r="O100" s="94"/>
      <c r="P100" s="94"/>
      <c r="Q100" s="94"/>
      <c r="R100" s="94"/>
      <c r="S100" s="94"/>
      <c r="T100" s="94"/>
      <c r="U100" s="94"/>
      <c r="V100" s="94"/>
      <c r="W100" s="94"/>
      <c r="X100" s="94"/>
      <c r="Y100" s="94"/>
      <c r="Z100" s="94"/>
      <c r="AA100" s="94"/>
      <c r="AB100" s="94"/>
      <c r="AC100" s="94"/>
      <c r="AD100" s="94"/>
      <c r="AE100" s="94"/>
    </row>
    <row r="101" spans="1:31" ht="15.75" customHeight="1" x14ac:dyDescent="0.25">
      <c r="A101" s="94"/>
      <c r="B101" s="94"/>
      <c r="C101" s="15" t="s">
        <v>242</v>
      </c>
      <c r="D101" s="97"/>
      <c r="E101" s="97"/>
      <c r="F101" s="97"/>
      <c r="G101" s="23">
        <f t="shared" si="8"/>
        <v>0</v>
      </c>
      <c r="H101" s="94"/>
      <c r="I101" s="94"/>
      <c r="J101" s="94"/>
      <c r="K101" s="94"/>
      <c r="L101" s="94"/>
      <c r="M101" s="94"/>
      <c r="N101" s="94"/>
      <c r="O101" s="94"/>
      <c r="P101" s="94"/>
      <c r="Q101" s="94"/>
      <c r="R101" s="94"/>
      <c r="S101" s="94"/>
      <c r="T101" s="94"/>
      <c r="U101" s="94"/>
      <c r="V101" s="94"/>
      <c r="W101" s="94"/>
      <c r="X101" s="94"/>
      <c r="Y101" s="94"/>
      <c r="Z101" s="94"/>
      <c r="AA101" s="94"/>
      <c r="AB101" s="94"/>
      <c r="AC101" s="94"/>
      <c r="AD101" s="94"/>
      <c r="AE101" s="94"/>
    </row>
    <row r="102" spans="1:31" x14ac:dyDescent="0.25">
      <c r="A102" s="94"/>
      <c r="B102" s="94"/>
      <c r="C102" s="16" t="s">
        <v>243</v>
      </c>
      <c r="D102" s="97"/>
      <c r="E102" s="97"/>
      <c r="F102" s="97"/>
      <c r="G102" s="23">
        <f t="shared" si="8"/>
        <v>0</v>
      </c>
      <c r="H102" s="94"/>
      <c r="I102" s="94"/>
      <c r="J102" s="94"/>
      <c r="K102" s="94"/>
      <c r="L102" s="94"/>
      <c r="M102" s="94"/>
      <c r="N102" s="94"/>
      <c r="O102" s="94"/>
      <c r="P102" s="94"/>
      <c r="Q102" s="94"/>
      <c r="R102" s="94"/>
      <c r="S102" s="94"/>
      <c r="T102" s="94"/>
      <c r="U102" s="94"/>
      <c r="V102" s="94"/>
      <c r="W102" s="94"/>
      <c r="X102" s="94"/>
      <c r="Y102" s="94"/>
      <c r="Z102" s="94"/>
      <c r="AA102" s="94"/>
      <c r="AB102" s="94"/>
      <c r="AC102" s="94"/>
      <c r="AD102" s="94"/>
      <c r="AE102" s="94"/>
    </row>
    <row r="103" spans="1:31" x14ac:dyDescent="0.25">
      <c r="A103" s="94"/>
      <c r="B103" s="94"/>
      <c r="C103" s="15" t="s">
        <v>244</v>
      </c>
      <c r="D103" s="97"/>
      <c r="E103" s="97"/>
      <c r="F103" s="97"/>
      <c r="G103" s="23">
        <f t="shared" si="8"/>
        <v>0</v>
      </c>
      <c r="H103" s="94"/>
      <c r="I103" s="94"/>
      <c r="J103" s="94"/>
      <c r="K103" s="94"/>
      <c r="L103" s="94"/>
      <c r="M103" s="94"/>
      <c r="N103" s="94"/>
      <c r="O103" s="94"/>
      <c r="P103" s="94"/>
      <c r="Q103" s="94"/>
      <c r="R103" s="94"/>
      <c r="S103" s="94"/>
      <c r="T103" s="94"/>
      <c r="U103" s="94"/>
      <c r="V103" s="94"/>
      <c r="W103" s="94"/>
      <c r="X103" s="94"/>
      <c r="Y103" s="94"/>
      <c r="Z103" s="94"/>
      <c r="AA103" s="94"/>
      <c r="AB103" s="94"/>
      <c r="AC103" s="94"/>
      <c r="AD103" s="94"/>
      <c r="AE103" s="94"/>
    </row>
    <row r="104" spans="1:31" x14ac:dyDescent="0.25">
      <c r="A104" s="94"/>
      <c r="B104" s="94"/>
      <c r="C104" s="15" t="s">
        <v>245</v>
      </c>
      <c r="D104" s="97"/>
      <c r="E104" s="97"/>
      <c r="F104" s="97"/>
      <c r="G104" s="23">
        <f t="shared" si="8"/>
        <v>0</v>
      </c>
      <c r="H104" s="94"/>
      <c r="I104" s="94"/>
      <c r="J104" s="94"/>
      <c r="K104" s="94"/>
      <c r="L104" s="94"/>
      <c r="M104" s="94"/>
      <c r="N104" s="94"/>
      <c r="O104" s="94"/>
      <c r="P104" s="94"/>
      <c r="Q104" s="94"/>
      <c r="R104" s="94"/>
      <c r="S104" s="94"/>
      <c r="T104" s="94"/>
      <c r="U104" s="94"/>
      <c r="V104" s="94"/>
      <c r="W104" s="94"/>
      <c r="X104" s="94"/>
      <c r="Y104" s="94"/>
      <c r="Z104" s="94"/>
      <c r="AA104" s="94"/>
      <c r="AB104" s="94"/>
      <c r="AC104" s="94"/>
      <c r="AD104" s="94"/>
      <c r="AE104" s="94"/>
    </row>
    <row r="105" spans="1:31" ht="31.5" x14ac:dyDescent="0.25">
      <c r="A105" s="94"/>
      <c r="B105" s="94"/>
      <c r="C105" s="15" t="s">
        <v>246</v>
      </c>
      <c r="D105" s="97"/>
      <c r="E105" s="97"/>
      <c r="F105" s="97"/>
      <c r="G105" s="23">
        <f t="shared" si="8"/>
        <v>0</v>
      </c>
      <c r="H105" s="94"/>
      <c r="I105" s="94"/>
      <c r="J105" s="94"/>
      <c r="K105" s="94"/>
      <c r="L105" s="94"/>
      <c r="M105" s="94"/>
      <c r="N105" s="94"/>
      <c r="O105" s="94"/>
      <c r="P105" s="94"/>
      <c r="Q105" s="94"/>
      <c r="R105" s="94"/>
      <c r="S105" s="94"/>
      <c r="T105" s="94"/>
      <c r="U105" s="94"/>
      <c r="V105" s="94"/>
      <c r="W105" s="94"/>
      <c r="X105" s="94"/>
      <c r="Y105" s="94"/>
      <c r="Z105" s="94"/>
      <c r="AA105" s="94"/>
      <c r="AB105" s="94"/>
      <c r="AC105" s="94"/>
      <c r="AD105" s="94"/>
      <c r="AE105" s="94"/>
    </row>
    <row r="106" spans="1:31" x14ac:dyDescent="0.25">
      <c r="A106" s="94"/>
      <c r="B106" s="94"/>
      <c r="C106" s="19" t="s">
        <v>247</v>
      </c>
      <c r="D106" s="29">
        <f>SUM(D99:D105)</f>
        <v>0</v>
      </c>
      <c r="E106" s="29">
        <f>SUM(E99:E105)</f>
        <v>0</v>
      </c>
      <c r="F106" s="29">
        <f>SUM(F99:F105)</f>
        <v>0</v>
      </c>
      <c r="G106" s="23">
        <f t="shared" si="8"/>
        <v>0</v>
      </c>
      <c r="H106" s="94"/>
      <c r="I106" s="94"/>
      <c r="J106" s="94"/>
      <c r="K106" s="94"/>
      <c r="L106" s="94"/>
      <c r="M106" s="94"/>
      <c r="N106" s="94"/>
      <c r="O106" s="94"/>
      <c r="P106" s="94"/>
      <c r="Q106" s="94"/>
      <c r="R106" s="94"/>
      <c r="S106" s="94"/>
      <c r="T106" s="94"/>
      <c r="U106" s="94"/>
      <c r="V106" s="94"/>
      <c r="W106" s="94"/>
      <c r="X106" s="94"/>
      <c r="Y106" s="94"/>
      <c r="Z106" s="94"/>
      <c r="AA106" s="94"/>
      <c r="AB106" s="94"/>
      <c r="AC106" s="94"/>
      <c r="AD106" s="94"/>
      <c r="AE106" s="94"/>
    </row>
    <row r="107" spans="1:31" s="18" customFormat="1" x14ac:dyDescent="0.25">
      <c r="A107" s="98"/>
      <c r="B107" s="98"/>
      <c r="C107" s="30"/>
      <c r="D107" s="31"/>
      <c r="E107" s="31"/>
      <c r="F107" s="31"/>
      <c r="G107" s="32"/>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row>
    <row r="108" spans="1:31" ht="15.75" customHeight="1" x14ac:dyDescent="0.25">
      <c r="A108" s="94"/>
      <c r="B108" s="94"/>
      <c r="C108" s="298" t="s">
        <v>261</v>
      </c>
      <c r="D108" s="299"/>
      <c r="E108" s="299"/>
      <c r="F108" s="299"/>
      <c r="G108" s="300"/>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row>
    <row r="109" spans="1:31" ht="21.75" customHeight="1" thickBot="1" x14ac:dyDescent="0.3">
      <c r="A109" s="94"/>
      <c r="B109" s="94"/>
      <c r="C109" s="26" t="s">
        <v>262</v>
      </c>
      <c r="D109" s="27">
        <f>'1) Tableau budgétaire 1'!D110</f>
        <v>0</v>
      </c>
      <c r="E109" s="27">
        <f>'1) Tableau budgétaire 1'!E110</f>
        <v>0</v>
      </c>
      <c r="F109" s="27">
        <f>'1) Tableau budgétaire 1'!F110</f>
        <v>0</v>
      </c>
      <c r="G109" s="28">
        <f t="shared" ref="G109:G117" si="9">SUM(D109:F109)</f>
        <v>0</v>
      </c>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row>
    <row r="110" spans="1:31" x14ac:dyDescent="0.25">
      <c r="A110" s="94"/>
      <c r="B110" s="94"/>
      <c r="C110" s="24" t="s">
        <v>240</v>
      </c>
      <c r="D110" s="95"/>
      <c r="E110" s="96"/>
      <c r="F110" s="96"/>
      <c r="G110" s="25">
        <f t="shared" si="9"/>
        <v>0</v>
      </c>
      <c r="H110" s="94"/>
      <c r="I110" s="94"/>
      <c r="J110" s="94"/>
      <c r="K110" s="94"/>
      <c r="L110" s="94"/>
      <c r="M110" s="94"/>
      <c r="N110" s="94"/>
      <c r="O110" s="94"/>
      <c r="P110" s="94"/>
      <c r="Q110" s="94"/>
      <c r="R110" s="94"/>
      <c r="S110" s="94"/>
      <c r="T110" s="94"/>
      <c r="U110" s="94"/>
      <c r="V110" s="94"/>
      <c r="W110" s="94"/>
      <c r="X110" s="94"/>
      <c r="Y110" s="94"/>
      <c r="Z110" s="94"/>
      <c r="AA110" s="94"/>
      <c r="AB110" s="94"/>
      <c r="AC110" s="94"/>
      <c r="AD110" s="94"/>
      <c r="AE110" s="94"/>
    </row>
    <row r="111" spans="1:31" x14ac:dyDescent="0.25">
      <c r="A111" s="94"/>
      <c r="B111" s="94"/>
      <c r="C111" s="15" t="s">
        <v>241</v>
      </c>
      <c r="D111" s="97"/>
      <c r="E111" s="92"/>
      <c r="F111" s="92"/>
      <c r="G111" s="23">
        <f t="shared" si="9"/>
        <v>0</v>
      </c>
      <c r="H111" s="94"/>
      <c r="I111" s="94"/>
      <c r="J111" s="94"/>
      <c r="K111" s="94"/>
      <c r="L111" s="94"/>
      <c r="M111" s="94"/>
      <c r="N111" s="94"/>
      <c r="O111" s="94"/>
      <c r="P111" s="94"/>
      <c r="Q111" s="94"/>
      <c r="R111" s="94"/>
      <c r="S111" s="94"/>
      <c r="T111" s="94"/>
      <c r="U111" s="94"/>
      <c r="V111" s="94"/>
      <c r="W111" s="94"/>
      <c r="X111" s="94"/>
      <c r="Y111" s="94"/>
      <c r="Z111" s="94"/>
      <c r="AA111" s="94"/>
      <c r="AB111" s="94"/>
      <c r="AC111" s="94"/>
      <c r="AD111" s="94"/>
      <c r="AE111" s="94"/>
    </row>
    <row r="112" spans="1:31" ht="31.5" x14ac:dyDescent="0.25">
      <c r="A112" s="94"/>
      <c r="B112" s="94"/>
      <c r="C112" s="15" t="s">
        <v>242</v>
      </c>
      <c r="D112" s="97"/>
      <c r="E112" s="97"/>
      <c r="F112" s="97"/>
      <c r="G112" s="23">
        <f t="shared" si="9"/>
        <v>0</v>
      </c>
      <c r="H112" s="94"/>
      <c r="I112" s="94"/>
      <c r="J112" s="94"/>
      <c r="K112" s="94"/>
      <c r="L112" s="94"/>
      <c r="M112" s="94"/>
      <c r="N112" s="94"/>
      <c r="O112" s="94"/>
      <c r="P112" s="94"/>
      <c r="Q112" s="94"/>
      <c r="R112" s="94"/>
      <c r="S112" s="94"/>
      <c r="T112" s="94"/>
      <c r="U112" s="94"/>
      <c r="V112" s="94"/>
      <c r="W112" s="94"/>
      <c r="X112" s="94"/>
      <c r="Y112" s="94"/>
      <c r="Z112" s="94"/>
      <c r="AA112" s="94"/>
      <c r="AB112" s="94"/>
      <c r="AC112" s="94"/>
      <c r="AD112" s="94"/>
      <c r="AE112" s="94"/>
    </row>
    <row r="113" spans="1:31" x14ac:dyDescent="0.25">
      <c r="A113" s="94"/>
      <c r="B113" s="94"/>
      <c r="C113" s="16" t="s">
        <v>243</v>
      </c>
      <c r="D113" s="97"/>
      <c r="E113" s="97"/>
      <c r="F113" s="97"/>
      <c r="G113" s="23">
        <f t="shared" si="9"/>
        <v>0</v>
      </c>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row>
    <row r="114" spans="1:31" x14ac:dyDescent="0.25">
      <c r="A114" s="94"/>
      <c r="B114" s="94"/>
      <c r="C114" s="15" t="s">
        <v>244</v>
      </c>
      <c r="D114" s="97"/>
      <c r="E114" s="97"/>
      <c r="F114" s="97"/>
      <c r="G114" s="23">
        <f t="shared" si="9"/>
        <v>0</v>
      </c>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row>
    <row r="115" spans="1:31" x14ac:dyDescent="0.25">
      <c r="A115" s="94"/>
      <c r="B115" s="94"/>
      <c r="C115" s="15" t="s">
        <v>245</v>
      </c>
      <c r="D115" s="97"/>
      <c r="E115" s="97"/>
      <c r="F115" s="97"/>
      <c r="G115" s="23">
        <f t="shared" si="9"/>
        <v>0</v>
      </c>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row>
    <row r="116" spans="1:31" ht="31.5" x14ac:dyDescent="0.25">
      <c r="A116" s="94"/>
      <c r="B116" s="94"/>
      <c r="C116" s="15" t="s">
        <v>246</v>
      </c>
      <c r="D116" s="97"/>
      <c r="E116" s="97"/>
      <c r="F116" s="97"/>
      <c r="G116" s="23">
        <f t="shared" si="9"/>
        <v>0</v>
      </c>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row>
    <row r="117" spans="1:31" x14ac:dyDescent="0.25">
      <c r="A117" s="94"/>
      <c r="B117" s="94"/>
      <c r="C117" s="19" t="s">
        <v>247</v>
      </c>
      <c r="D117" s="29">
        <f>SUM(D110:D116)</f>
        <v>0</v>
      </c>
      <c r="E117" s="29">
        <f>SUM(E110:E116)</f>
        <v>0</v>
      </c>
      <c r="F117" s="29">
        <f>SUM(F110:F116)</f>
        <v>0</v>
      </c>
      <c r="G117" s="23">
        <f t="shared" si="9"/>
        <v>0</v>
      </c>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c r="AE117" s="94"/>
    </row>
    <row r="118" spans="1:31" s="18" customFormat="1" x14ac:dyDescent="0.25">
      <c r="A118" s="98"/>
      <c r="B118" s="98"/>
      <c r="C118" s="30"/>
      <c r="D118" s="31"/>
      <c r="E118" s="31"/>
      <c r="F118" s="31"/>
      <c r="G118" s="32"/>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row>
    <row r="119" spans="1:31" x14ac:dyDescent="0.25">
      <c r="A119" s="94"/>
      <c r="B119" s="94"/>
      <c r="C119" s="298" t="s">
        <v>158</v>
      </c>
      <c r="D119" s="299"/>
      <c r="E119" s="299"/>
      <c r="F119" s="299"/>
      <c r="G119" s="300"/>
      <c r="H119" s="94"/>
      <c r="I119" s="94"/>
      <c r="J119" s="94"/>
      <c r="K119" s="94"/>
      <c r="L119" s="94"/>
      <c r="M119" s="94"/>
      <c r="N119" s="94"/>
      <c r="O119" s="94"/>
      <c r="P119" s="94"/>
      <c r="Q119" s="94"/>
      <c r="R119" s="94"/>
      <c r="S119" s="94"/>
      <c r="T119" s="94"/>
      <c r="U119" s="94"/>
      <c r="V119" s="94"/>
      <c r="W119" s="94"/>
      <c r="X119" s="94"/>
      <c r="Y119" s="94"/>
      <c r="Z119" s="94"/>
      <c r="AA119" s="94"/>
      <c r="AB119" s="94"/>
      <c r="AC119" s="94"/>
      <c r="AD119" s="94"/>
      <c r="AE119" s="94"/>
    </row>
    <row r="120" spans="1:31" ht="21" customHeight="1" thickBot="1" x14ac:dyDescent="0.3">
      <c r="A120" s="94"/>
      <c r="B120" s="94"/>
      <c r="C120" s="26" t="s">
        <v>263</v>
      </c>
      <c r="D120" s="27">
        <f>'1) Tableau budgétaire 1'!D120</f>
        <v>0</v>
      </c>
      <c r="E120" s="27">
        <f>'1) Tableau budgétaire 1'!E120</f>
        <v>0</v>
      </c>
      <c r="F120" s="27">
        <f>'1) Tableau budgétaire 1'!F120</f>
        <v>0</v>
      </c>
      <c r="G120" s="28">
        <f t="shared" ref="G120:G128" si="10">SUM(D120:F120)</f>
        <v>0</v>
      </c>
      <c r="H120" s="94"/>
      <c r="I120" s="94"/>
      <c r="J120" s="94"/>
      <c r="K120" s="94"/>
      <c r="L120" s="94"/>
      <c r="M120" s="94"/>
      <c r="N120" s="94"/>
      <c r="O120" s="94"/>
      <c r="P120" s="94"/>
      <c r="Q120" s="94"/>
      <c r="R120" s="94"/>
      <c r="S120" s="94"/>
      <c r="T120" s="94"/>
      <c r="U120" s="94"/>
      <c r="V120" s="94"/>
      <c r="W120" s="94"/>
      <c r="X120" s="94"/>
      <c r="Y120" s="94"/>
      <c r="Z120" s="94"/>
      <c r="AA120" s="94"/>
      <c r="AB120" s="94"/>
      <c r="AC120" s="94"/>
      <c r="AD120" s="94"/>
      <c r="AE120" s="94"/>
    </row>
    <row r="121" spans="1:31" x14ac:dyDescent="0.25">
      <c r="A121" s="94"/>
      <c r="B121" s="94"/>
      <c r="C121" s="24" t="s">
        <v>240</v>
      </c>
      <c r="D121" s="95"/>
      <c r="E121" s="96"/>
      <c r="F121" s="96"/>
      <c r="G121" s="25">
        <f t="shared" si="10"/>
        <v>0</v>
      </c>
      <c r="H121" s="94"/>
      <c r="I121" s="94"/>
      <c r="J121" s="94"/>
      <c r="K121" s="94"/>
      <c r="L121" s="94"/>
      <c r="M121" s="94"/>
      <c r="N121" s="94"/>
      <c r="O121" s="94"/>
      <c r="P121" s="94"/>
      <c r="Q121" s="94"/>
      <c r="R121" s="94"/>
      <c r="S121" s="94"/>
      <c r="T121" s="94"/>
      <c r="U121" s="94"/>
      <c r="V121" s="94"/>
      <c r="W121" s="94"/>
      <c r="X121" s="94"/>
      <c r="Y121" s="94"/>
      <c r="Z121" s="94"/>
      <c r="AA121" s="94"/>
      <c r="AB121" s="94"/>
      <c r="AC121" s="94"/>
      <c r="AD121" s="94"/>
      <c r="AE121" s="94"/>
    </row>
    <row r="122" spans="1:31" x14ac:dyDescent="0.25">
      <c r="A122" s="94"/>
      <c r="B122" s="94"/>
      <c r="C122" s="15" t="s">
        <v>241</v>
      </c>
      <c r="D122" s="97"/>
      <c r="E122" s="92"/>
      <c r="F122" s="92"/>
      <c r="G122" s="23">
        <f t="shared" si="10"/>
        <v>0</v>
      </c>
      <c r="H122" s="94"/>
      <c r="I122" s="94"/>
      <c r="J122" s="94"/>
      <c r="K122" s="94"/>
      <c r="L122" s="94"/>
      <c r="M122" s="94"/>
      <c r="N122" s="94"/>
      <c r="O122" s="94"/>
      <c r="P122" s="94"/>
      <c r="Q122" s="94"/>
      <c r="R122" s="94"/>
      <c r="S122" s="94"/>
      <c r="T122" s="94"/>
      <c r="U122" s="94"/>
      <c r="V122" s="94"/>
      <c r="W122" s="94"/>
      <c r="X122" s="94"/>
      <c r="Y122" s="94"/>
      <c r="Z122" s="94"/>
      <c r="AA122" s="94"/>
      <c r="AB122" s="94"/>
      <c r="AC122" s="94"/>
      <c r="AD122" s="94"/>
      <c r="AE122" s="94"/>
    </row>
    <row r="123" spans="1:31" ht="31.5" x14ac:dyDescent="0.25">
      <c r="A123" s="94"/>
      <c r="B123" s="94"/>
      <c r="C123" s="15" t="s">
        <v>242</v>
      </c>
      <c r="D123" s="97"/>
      <c r="E123" s="97"/>
      <c r="F123" s="97"/>
      <c r="G123" s="23">
        <f t="shared" si="10"/>
        <v>0</v>
      </c>
      <c r="H123" s="94"/>
      <c r="I123" s="94"/>
      <c r="J123" s="94"/>
      <c r="K123" s="94"/>
      <c r="L123" s="94"/>
      <c r="M123" s="94"/>
      <c r="N123" s="94"/>
      <c r="O123" s="94"/>
      <c r="P123" s="94"/>
      <c r="Q123" s="94"/>
      <c r="R123" s="94"/>
      <c r="S123" s="94"/>
      <c r="T123" s="94"/>
      <c r="U123" s="94"/>
      <c r="V123" s="94"/>
      <c r="W123" s="94"/>
      <c r="X123" s="94"/>
      <c r="Y123" s="94"/>
      <c r="Z123" s="94"/>
      <c r="AA123" s="94"/>
      <c r="AB123" s="94"/>
      <c r="AC123" s="94"/>
      <c r="AD123" s="94"/>
      <c r="AE123" s="94"/>
    </row>
    <row r="124" spans="1:31" x14ac:dyDescent="0.25">
      <c r="A124" s="94"/>
      <c r="B124" s="94"/>
      <c r="C124" s="16" t="s">
        <v>243</v>
      </c>
      <c r="D124" s="97"/>
      <c r="E124" s="97"/>
      <c r="F124" s="97"/>
      <c r="G124" s="23">
        <f t="shared" si="10"/>
        <v>0</v>
      </c>
      <c r="H124" s="94"/>
      <c r="I124" s="94"/>
      <c r="J124" s="94"/>
      <c r="K124" s="94"/>
      <c r="L124" s="94"/>
      <c r="M124" s="94"/>
      <c r="N124" s="94"/>
      <c r="O124" s="94"/>
      <c r="P124" s="94"/>
      <c r="Q124" s="94"/>
      <c r="R124" s="94"/>
      <c r="S124" s="94"/>
      <c r="T124" s="94"/>
      <c r="U124" s="94"/>
      <c r="V124" s="94"/>
      <c r="W124" s="94"/>
      <c r="X124" s="94"/>
      <c r="Y124" s="94"/>
      <c r="Z124" s="94"/>
      <c r="AA124" s="94"/>
      <c r="AB124" s="94"/>
      <c r="AC124" s="94"/>
      <c r="AD124" s="94"/>
      <c r="AE124" s="94"/>
    </row>
    <row r="125" spans="1:31" x14ac:dyDescent="0.25">
      <c r="A125" s="94"/>
      <c r="B125" s="94"/>
      <c r="C125" s="15" t="s">
        <v>244</v>
      </c>
      <c r="D125" s="97"/>
      <c r="E125" s="97"/>
      <c r="F125" s="97"/>
      <c r="G125" s="23">
        <f t="shared" si="10"/>
        <v>0</v>
      </c>
      <c r="H125" s="94"/>
      <c r="I125" s="94"/>
      <c r="J125" s="94"/>
      <c r="K125" s="94"/>
      <c r="L125" s="94"/>
      <c r="M125" s="94"/>
      <c r="N125" s="94"/>
      <c r="O125" s="94"/>
      <c r="P125" s="94"/>
      <c r="Q125" s="94"/>
      <c r="R125" s="94"/>
      <c r="S125" s="94"/>
      <c r="T125" s="94"/>
      <c r="U125" s="94"/>
      <c r="V125" s="94"/>
      <c r="W125" s="94"/>
      <c r="X125" s="94"/>
      <c r="Y125" s="94"/>
      <c r="Z125" s="94"/>
      <c r="AA125" s="94"/>
      <c r="AB125" s="94"/>
      <c r="AC125" s="94"/>
      <c r="AD125" s="94"/>
      <c r="AE125" s="94"/>
    </row>
    <row r="126" spans="1:31" x14ac:dyDescent="0.25">
      <c r="A126" s="94"/>
      <c r="B126" s="94"/>
      <c r="C126" s="15" t="s">
        <v>245</v>
      </c>
      <c r="D126" s="97"/>
      <c r="E126" s="97"/>
      <c r="F126" s="97"/>
      <c r="G126" s="23">
        <f t="shared" si="10"/>
        <v>0</v>
      </c>
      <c r="H126" s="94"/>
      <c r="I126" s="94"/>
      <c r="J126" s="94"/>
      <c r="K126" s="94"/>
      <c r="L126" s="94"/>
      <c r="M126" s="94"/>
      <c r="N126" s="94"/>
      <c r="O126" s="94"/>
      <c r="P126" s="94"/>
      <c r="Q126" s="94"/>
      <c r="R126" s="94"/>
      <c r="S126" s="94"/>
      <c r="T126" s="94"/>
      <c r="U126" s="94"/>
      <c r="V126" s="94"/>
      <c r="W126" s="94"/>
      <c r="X126" s="94"/>
      <c r="Y126" s="94"/>
      <c r="Z126" s="94"/>
      <c r="AA126" s="94"/>
      <c r="AB126" s="94"/>
      <c r="AC126" s="94"/>
      <c r="AD126" s="94"/>
      <c r="AE126" s="94"/>
    </row>
    <row r="127" spans="1:31" ht="31.5" x14ac:dyDescent="0.25">
      <c r="A127" s="94"/>
      <c r="B127" s="94"/>
      <c r="C127" s="15" t="s">
        <v>246</v>
      </c>
      <c r="D127" s="97"/>
      <c r="E127" s="97"/>
      <c r="F127" s="97"/>
      <c r="G127" s="23">
        <f t="shared" si="10"/>
        <v>0</v>
      </c>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x14ac:dyDescent="0.25">
      <c r="A128" s="94"/>
      <c r="B128" s="94"/>
      <c r="C128" s="19" t="s">
        <v>247</v>
      </c>
      <c r="D128" s="29">
        <f>SUM(D121:D127)</f>
        <v>0</v>
      </c>
      <c r="E128" s="29">
        <f>SUM(E121:E127)</f>
        <v>0</v>
      </c>
      <c r="F128" s="29">
        <f>SUM(F121:F127)</f>
        <v>0</v>
      </c>
      <c r="G128" s="23">
        <f t="shared" si="10"/>
        <v>0</v>
      </c>
      <c r="H128" s="94"/>
      <c r="I128" s="94"/>
      <c r="J128" s="94"/>
      <c r="K128" s="94"/>
      <c r="L128" s="94"/>
      <c r="M128" s="94"/>
      <c r="N128" s="94"/>
      <c r="O128" s="94"/>
      <c r="P128" s="94"/>
      <c r="Q128" s="94"/>
      <c r="R128" s="94"/>
      <c r="S128" s="94"/>
      <c r="T128" s="94"/>
      <c r="U128" s="94"/>
      <c r="V128" s="94"/>
      <c r="W128" s="94"/>
      <c r="X128" s="94"/>
      <c r="Y128" s="94"/>
      <c r="Z128" s="94"/>
      <c r="AA128" s="94"/>
      <c r="AB128" s="94"/>
      <c r="AC128" s="94"/>
      <c r="AD128" s="94"/>
      <c r="AE128" s="94"/>
    </row>
    <row r="129" spans="1:31" s="18" customFormat="1" x14ac:dyDescent="0.25">
      <c r="A129" s="98"/>
      <c r="B129" s="98"/>
      <c r="C129" s="30"/>
      <c r="D129" s="31"/>
      <c r="E129" s="31"/>
      <c r="F129" s="31"/>
      <c r="G129" s="32"/>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row>
    <row r="130" spans="1:31" x14ac:dyDescent="0.25">
      <c r="A130" s="94"/>
      <c r="B130" s="94"/>
      <c r="C130" s="298" t="s">
        <v>167</v>
      </c>
      <c r="D130" s="299"/>
      <c r="E130" s="299"/>
      <c r="F130" s="299"/>
      <c r="G130" s="300"/>
      <c r="H130" s="94"/>
      <c r="I130" s="94"/>
      <c r="J130" s="94"/>
      <c r="K130" s="94"/>
      <c r="L130" s="94"/>
      <c r="M130" s="94"/>
      <c r="N130" s="94"/>
      <c r="O130" s="94"/>
      <c r="P130" s="94"/>
      <c r="Q130" s="94"/>
      <c r="R130" s="94"/>
      <c r="S130" s="94"/>
      <c r="T130" s="94"/>
      <c r="U130" s="94"/>
      <c r="V130" s="94"/>
      <c r="W130" s="94"/>
      <c r="X130" s="94"/>
      <c r="Y130" s="94"/>
      <c r="Z130" s="94"/>
      <c r="AA130" s="94"/>
      <c r="AB130" s="94"/>
      <c r="AC130" s="94"/>
      <c r="AD130" s="94"/>
      <c r="AE130" s="94"/>
    </row>
    <row r="131" spans="1:31" ht="24" customHeight="1" thickBot="1" x14ac:dyDescent="0.3">
      <c r="A131" s="94"/>
      <c r="B131" s="94"/>
      <c r="C131" s="26" t="s">
        <v>264</v>
      </c>
      <c r="D131" s="27">
        <f>'1) Tableau budgétaire 1'!D130</f>
        <v>0</v>
      </c>
      <c r="E131" s="27">
        <f>'1) Tableau budgétaire 1'!E130</f>
        <v>0</v>
      </c>
      <c r="F131" s="27">
        <f>'1) Tableau budgétaire 1'!F130</f>
        <v>0</v>
      </c>
      <c r="G131" s="28">
        <f t="shared" ref="G131:G139" si="11">SUM(D131:F131)</f>
        <v>0</v>
      </c>
      <c r="H131" s="94"/>
      <c r="I131" s="94"/>
      <c r="J131" s="94"/>
      <c r="K131" s="94"/>
      <c r="L131" s="94"/>
      <c r="M131" s="94"/>
      <c r="N131" s="94"/>
      <c r="O131" s="94"/>
      <c r="P131" s="94"/>
      <c r="Q131" s="94"/>
      <c r="R131" s="94"/>
      <c r="S131" s="94"/>
      <c r="T131" s="94"/>
      <c r="U131" s="94"/>
      <c r="V131" s="94"/>
      <c r="W131" s="94"/>
      <c r="X131" s="94"/>
      <c r="Y131" s="94"/>
      <c r="Z131" s="94"/>
      <c r="AA131" s="94"/>
      <c r="AB131" s="94"/>
      <c r="AC131" s="94"/>
      <c r="AD131" s="94"/>
      <c r="AE131" s="94"/>
    </row>
    <row r="132" spans="1:31" ht="15.75" customHeight="1" x14ac:dyDescent="0.25">
      <c r="A132" s="94"/>
      <c r="B132" s="94"/>
      <c r="C132" s="24" t="s">
        <v>240</v>
      </c>
      <c r="D132" s="95"/>
      <c r="E132" s="96"/>
      <c r="F132" s="96"/>
      <c r="G132" s="25">
        <f t="shared" si="11"/>
        <v>0</v>
      </c>
      <c r="H132" s="94"/>
      <c r="I132" s="94"/>
      <c r="J132" s="94"/>
      <c r="K132" s="94"/>
      <c r="L132" s="94"/>
      <c r="M132" s="94"/>
      <c r="N132" s="94"/>
      <c r="O132" s="94"/>
      <c r="P132" s="94"/>
      <c r="Q132" s="94"/>
      <c r="R132" s="94"/>
      <c r="S132" s="94"/>
      <c r="T132" s="94"/>
      <c r="U132" s="94"/>
      <c r="V132" s="94"/>
      <c r="W132" s="94"/>
      <c r="X132" s="94"/>
      <c r="Y132" s="94"/>
      <c r="Z132" s="94"/>
      <c r="AA132" s="94"/>
      <c r="AB132" s="94"/>
      <c r="AC132" s="94"/>
      <c r="AD132" s="94"/>
      <c r="AE132" s="94"/>
    </row>
    <row r="133" spans="1:31" x14ac:dyDescent="0.25">
      <c r="A133" s="94"/>
      <c r="B133" s="94"/>
      <c r="C133" s="15" t="s">
        <v>241</v>
      </c>
      <c r="D133" s="97"/>
      <c r="E133" s="92"/>
      <c r="F133" s="92"/>
      <c r="G133" s="23">
        <f t="shared" si="11"/>
        <v>0</v>
      </c>
      <c r="H133" s="94"/>
      <c r="I133" s="94"/>
      <c r="J133" s="94"/>
      <c r="K133" s="94"/>
      <c r="L133" s="94"/>
      <c r="M133" s="94"/>
      <c r="N133" s="94"/>
      <c r="O133" s="94"/>
      <c r="P133" s="94"/>
      <c r="Q133" s="94"/>
      <c r="R133" s="94"/>
      <c r="S133" s="94"/>
      <c r="T133" s="94"/>
      <c r="U133" s="94"/>
      <c r="V133" s="94"/>
      <c r="W133" s="94"/>
      <c r="X133" s="94"/>
      <c r="Y133" s="94"/>
      <c r="Z133" s="94"/>
      <c r="AA133" s="94"/>
      <c r="AB133" s="94"/>
      <c r="AC133" s="94"/>
      <c r="AD133" s="94"/>
      <c r="AE133" s="94"/>
    </row>
    <row r="134" spans="1:31" ht="15.75" customHeight="1" x14ac:dyDescent="0.25">
      <c r="A134" s="94"/>
      <c r="B134" s="94"/>
      <c r="C134" s="15" t="s">
        <v>242</v>
      </c>
      <c r="D134" s="97"/>
      <c r="E134" s="97"/>
      <c r="F134" s="97"/>
      <c r="G134" s="23">
        <f t="shared" si="11"/>
        <v>0</v>
      </c>
      <c r="H134" s="94"/>
      <c r="I134" s="94"/>
      <c r="J134" s="94"/>
      <c r="K134" s="94"/>
      <c r="L134" s="94"/>
      <c r="M134" s="94"/>
      <c r="N134" s="94"/>
      <c r="O134" s="94"/>
      <c r="P134" s="94"/>
      <c r="Q134" s="94"/>
      <c r="R134" s="94"/>
      <c r="S134" s="94"/>
      <c r="T134" s="94"/>
      <c r="U134" s="94"/>
      <c r="V134" s="94"/>
      <c r="W134" s="94"/>
      <c r="X134" s="94"/>
      <c r="Y134" s="94"/>
      <c r="Z134" s="94"/>
      <c r="AA134" s="94"/>
      <c r="AB134" s="94"/>
      <c r="AC134" s="94"/>
      <c r="AD134" s="94"/>
      <c r="AE134" s="94"/>
    </row>
    <row r="135" spans="1:31" x14ac:dyDescent="0.25">
      <c r="A135" s="94"/>
      <c r="B135" s="94"/>
      <c r="C135" s="16" t="s">
        <v>243</v>
      </c>
      <c r="D135" s="97"/>
      <c r="E135" s="97"/>
      <c r="F135" s="97"/>
      <c r="G135" s="23">
        <f t="shared" si="11"/>
        <v>0</v>
      </c>
      <c r="H135" s="94"/>
      <c r="I135" s="94"/>
      <c r="J135" s="94"/>
      <c r="K135" s="94"/>
      <c r="L135" s="94"/>
      <c r="M135" s="94"/>
      <c r="N135" s="94"/>
      <c r="O135" s="94"/>
      <c r="P135" s="94"/>
      <c r="Q135" s="94"/>
      <c r="R135" s="94"/>
      <c r="S135" s="94"/>
      <c r="T135" s="94"/>
      <c r="U135" s="94"/>
      <c r="V135" s="94"/>
      <c r="W135" s="94"/>
      <c r="X135" s="94"/>
      <c r="Y135" s="94"/>
      <c r="Z135" s="94"/>
      <c r="AA135" s="94"/>
      <c r="AB135" s="94"/>
      <c r="AC135" s="94"/>
      <c r="AD135" s="94"/>
      <c r="AE135" s="94"/>
    </row>
    <row r="136" spans="1:31" x14ac:dyDescent="0.25">
      <c r="A136" s="94"/>
      <c r="B136" s="94"/>
      <c r="C136" s="15" t="s">
        <v>244</v>
      </c>
      <c r="D136" s="97"/>
      <c r="E136" s="97"/>
      <c r="F136" s="97"/>
      <c r="G136" s="23">
        <f t="shared" si="11"/>
        <v>0</v>
      </c>
      <c r="H136" s="94"/>
      <c r="I136" s="94"/>
      <c r="J136" s="94"/>
      <c r="K136" s="94"/>
      <c r="L136" s="94"/>
      <c r="M136" s="94"/>
      <c r="N136" s="94"/>
      <c r="O136" s="94"/>
      <c r="P136" s="94"/>
      <c r="Q136" s="94"/>
      <c r="R136" s="94"/>
      <c r="S136" s="94"/>
      <c r="T136" s="94"/>
      <c r="U136" s="94"/>
      <c r="V136" s="94"/>
      <c r="W136" s="94"/>
      <c r="X136" s="94"/>
      <c r="Y136" s="94"/>
      <c r="Z136" s="94"/>
      <c r="AA136" s="94"/>
      <c r="AB136" s="94"/>
      <c r="AC136" s="94"/>
      <c r="AD136" s="94"/>
      <c r="AE136" s="94"/>
    </row>
    <row r="137" spans="1:31" ht="15.75" customHeight="1" x14ac:dyDescent="0.25">
      <c r="A137" s="94"/>
      <c r="B137" s="94"/>
      <c r="C137" s="15" t="s">
        <v>245</v>
      </c>
      <c r="D137" s="97"/>
      <c r="E137" s="97"/>
      <c r="F137" s="97"/>
      <c r="G137" s="23">
        <f t="shared" si="11"/>
        <v>0</v>
      </c>
      <c r="H137" s="94"/>
      <c r="I137" s="94"/>
      <c r="J137" s="94"/>
      <c r="K137" s="94"/>
      <c r="L137" s="94"/>
      <c r="M137" s="94"/>
      <c r="N137" s="94"/>
      <c r="O137" s="94"/>
      <c r="P137" s="94"/>
      <c r="Q137" s="94"/>
      <c r="R137" s="94"/>
      <c r="S137" s="94"/>
      <c r="T137" s="94"/>
      <c r="U137" s="94"/>
      <c r="V137" s="94"/>
      <c r="W137" s="94"/>
      <c r="X137" s="94"/>
      <c r="Y137" s="94"/>
      <c r="Z137" s="94"/>
      <c r="AA137" s="94"/>
      <c r="AB137" s="94"/>
      <c r="AC137" s="94"/>
      <c r="AD137" s="94"/>
      <c r="AE137" s="94"/>
    </row>
    <row r="138" spans="1:31" ht="31.5" x14ac:dyDescent="0.25">
      <c r="A138" s="94"/>
      <c r="B138" s="94"/>
      <c r="C138" s="15" t="s">
        <v>246</v>
      </c>
      <c r="D138" s="97"/>
      <c r="E138" s="97"/>
      <c r="F138" s="97"/>
      <c r="G138" s="23">
        <f t="shared" si="11"/>
        <v>0</v>
      </c>
      <c r="H138" s="94"/>
      <c r="I138" s="94"/>
      <c r="J138" s="94"/>
      <c r="K138" s="94"/>
      <c r="L138" s="94"/>
      <c r="M138" s="94"/>
      <c r="N138" s="94"/>
      <c r="O138" s="94"/>
      <c r="P138" s="94"/>
      <c r="Q138" s="94"/>
      <c r="R138" s="94"/>
      <c r="S138" s="94"/>
      <c r="T138" s="94"/>
      <c r="U138" s="94"/>
      <c r="V138" s="94"/>
      <c r="W138" s="94"/>
      <c r="X138" s="94"/>
      <c r="Y138" s="94"/>
      <c r="Z138" s="94"/>
      <c r="AA138" s="94"/>
      <c r="AB138" s="94"/>
      <c r="AC138" s="94"/>
      <c r="AD138" s="94"/>
      <c r="AE138" s="94"/>
    </row>
    <row r="139" spans="1:31" x14ac:dyDescent="0.25">
      <c r="A139" s="94"/>
      <c r="B139" s="94"/>
      <c r="C139" s="19" t="s">
        <v>247</v>
      </c>
      <c r="D139" s="29">
        <f>SUM(D132:D138)</f>
        <v>0</v>
      </c>
      <c r="E139" s="29">
        <f>SUM(E132:E138)</f>
        <v>0</v>
      </c>
      <c r="F139" s="29">
        <f>SUM(F132:F138)</f>
        <v>0</v>
      </c>
      <c r="G139" s="23">
        <f t="shared" si="11"/>
        <v>0</v>
      </c>
      <c r="H139" s="94"/>
      <c r="I139" s="94"/>
      <c r="J139" s="94"/>
      <c r="K139" s="94"/>
      <c r="L139" s="94"/>
      <c r="M139" s="94"/>
      <c r="N139" s="94"/>
      <c r="O139" s="94"/>
      <c r="P139" s="94"/>
      <c r="Q139" s="94"/>
      <c r="R139" s="94"/>
      <c r="S139" s="94"/>
      <c r="T139" s="94"/>
      <c r="U139" s="94"/>
      <c r="V139" s="94"/>
      <c r="W139" s="94"/>
      <c r="X139" s="94"/>
      <c r="Y139" s="94"/>
      <c r="Z139" s="94"/>
      <c r="AA139" s="94"/>
      <c r="AB139" s="94"/>
      <c r="AC139" s="94"/>
      <c r="AD139" s="94"/>
      <c r="AE139" s="94"/>
    </row>
    <row r="140" spans="1:31" x14ac:dyDescent="0.25">
      <c r="A140" s="94"/>
      <c r="B140" s="94"/>
      <c r="C140" s="94"/>
      <c r="D140" s="98"/>
      <c r="E140" s="98"/>
      <c r="F140" s="98"/>
      <c r="G140" s="94"/>
      <c r="H140" s="94"/>
      <c r="I140" s="94"/>
      <c r="J140" s="94"/>
      <c r="K140" s="94"/>
      <c r="L140" s="94"/>
      <c r="M140" s="94"/>
      <c r="N140" s="94"/>
      <c r="O140" s="94"/>
      <c r="P140" s="94"/>
      <c r="Q140" s="94"/>
      <c r="R140" s="94"/>
      <c r="S140" s="94"/>
      <c r="T140" s="94"/>
      <c r="U140" s="94"/>
      <c r="V140" s="94"/>
      <c r="W140" s="94"/>
      <c r="X140" s="94"/>
      <c r="Y140" s="94"/>
      <c r="Z140" s="94"/>
      <c r="AA140" s="94"/>
      <c r="AB140" s="94"/>
      <c r="AC140" s="94"/>
      <c r="AD140" s="94"/>
      <c r="AE140" s="94"/>
    </row>
    <row r="141" spans="1:31" x14ac:dyDescent="0.25">
      <c r="A141" s="94"/>
      <c r="B141" s="298" t="s">
        <v>265</v>
      </c>
      <c r="C141" s="299"/>
      <c r="D141" s="299"/>
      <c r="E141" s="299"/>
      <c r="F141" s="299"/>
      <c r="G141" s="300"/>
      <c r="H141" s="94"/>
      <c r="I141" s="94"/>
      <c r="J141" s="94"/>
      <c r="K141" s="94"/>
      <c r="L141" s="94"/>
      <c r="M141" s="94"/>
      <c r="N141" s="94"/>
      <c r="O141" s="94"/>
      <c r="P141" s="94"/>
      <c r="Q141" s="94"/>
      <c r="R141" s="94"/>
      <c r="S141" s="94"/>
      <c r="T141" s="94"/>
      <c r="U141" s="94"/>
      <c r="V141" s="94"/>
      <c r="W141" s="94"/>
      <c r="X141" s="94"/>
      <c r="Y141" s="94"/>
      <c r="Z141" s="94"/>
      <c r="AA141" s="94"/>
      <c r="AB141" s="94"/>
      <c r="AC141" s="94"/>
      <c r="AD141" s="94"/>
      <c r="AE141" s="94"/>
    </row>
    <row r="142" spans="1:31" x14ac:dyDescent="0.25">
      <c r="A142" s="94"/>
      <c r="B142" s="94"/>
      <c r="C142" s="298" t="s">
        <v>177</v>
      </c>
      <c r="D142" s="299"/>
      <c r="E142" s="299"/>
      <c r="F142" s="299"/>
      <c r="G142" s="300"/>
      <c r="H142" s="94"/>
      <c r="I142" s="94"/>
      <c r="J142" s="94"/>
      <c r="K142" s="94"/>
      <c r="L142" s="94"/>
      <c r="M142" s="94"/>
      <c r="N142" s="94"/>
      <c r="O142" s="94"/>
      <c r="P142" s="94"/>
      <c r="Q142" s="94"/>
      <c r="R142" s="94"/>
      <c r="S142" s="94"/>
      <c r="T142" s="94"/>
      <c r="U142" s="94"/>
      <c r="V142" s="94"/>
      <c r="W142" s="94"/>
      <c r="X142" s="94"/>
      <c r="Y142" s="94"/>
      <c r="Z142" s="94"/>
      <c r="AA142" s="94"/>
      <c r="AB142" s="94"/>
      <c r="AC142" s="94"/>
      <c r="AD142" s="94"/>
      <c r="AE142" s="94"/>
    </row>
    <row r="143" spans="1:31" ht="24" customHeight="1" thickBot="1" x14ac:dyDescent="0.3">
      <c r="A143" s="94"/>
      <c r="B143" s="94"/>
      <c r="C143" s="26" t="s">
        <v>266</v>
      </c>
      <c r="D143" s="27">
        <f>'1) Tableau budgétaire 1'!D142</f>
        <v>0</v>
      </c>
      <c r="E143" s="27">
        <f>'1) Tableau budgétaire 1'!E142</f>
        <v>0</v>
      </c>
      <c r="F143" s="27">
        <f>'1) Tableau budgétaire 1'!F142</f>
        <v>0</v>
      </c>
      <c r="G143" s="28">
        <f>SUM(D143:F143)</f>
        <v>0</v>
      </c>
      <c r="H143" s="94"/>
      <c r="I143" s="94"/>
      <c r="J143" s="94"/>
      <c r="K143" s="94"/>
      <c r="L143" s="94"/>
      <c r="M143" s="94"/>
      <c r="N143" s="94"/>
      <c r="O143" s="94"/>
      <c r="P143" s="94"/>
      <c r="Q143" s="94"/>
      <c r="R143" s="94"/>
      <c r="S143" s="94"/>
      <c r="T143" s="94"/>
      <c r="U143" s="94"/>
      <c r="V143" s="94"/>
      <c r="W143" s="94"/>
      <c r="X143" s="94"/>
      <c r="Y143" s="94"/>
      <c r="Z143" s="94"/>
      <c r="AA143" s="94"/>
      <c r="AB143" s="94"/>
      <c r="AC143" s="94"/>
      <c r="AD143" s="94"/>
      <c r="AE143" s="94"/>
    </row>
    <row r="144" spans="1:31" ht="24.75" customHeight="1" x14ac:dyDescent="0.25">
      <c r="A144" s="94"/>
      <c r="B144" s="94"/>
      <c r="C144" s="24" t="s">
        <v>240</v>
      </c>
      <c r="D144" s="95"/>
      <c r="E144" s="96"/>
      <c r="F144" s="96"/>
      <c r="G144" s="25">
        <f t="shared" ref="G144:G151" si="12">SUM(D144:F144)</f>
        <v>0</v>
      </c>
      <c r="H144" s="94"/>
      <c r="I144" s="94"/>
      <c r="J144" s="94"/>
      <c r="K144" s="94"/>
      <c r="L144" s="94"/>
      <c r="M144" s="94"/>
      <c r="N144" s="94"/>
      <c r="O144" s="94"/>
      <c r="P144" s="94"/>
      <c r="Q144" s="94"/>
      <c r="R144" s="94"/>
      <c r="S144" s="94"/>
      <c r="T144" s="94"/>
      <c r="U144" s="94"/>
      <c r="V144" s="94"/>
      <c r="W144" s="94"/>
      <c r="X144" s="94"/>
      <c r="Y144" s="94"/>
      <c r="Z144" s="94"/>
      <c r="AA144" s="94"/>
      <c r="AB144" s="94"/>
      <c r="AC144" s="94"/>
      <c r="AD144" s="94"/>
      <c r="AE144" s="94"/>
    </row>
    <row r="145" spans="1:31" ht="15.75" customHeight="1" x14ac:dyDescent="0.25">
      <c r="A145" s="94"/>
      <c r="B145" s="94"/>
      <c r="C145" s="15" t="s">
        <v>241</v>
      </c>
      <c r="D145" s="97"/>
      <c r="E145" s="92"/>
      <c r="F145" s="92"/>
      <c r="G145" s="23">
        <f t="shared" si="12"/>
        <v>0</v>
      </c>
      <c r="H145" s="94"/>
      <c r="I145" s="94"/>
      <c r="J145" s="94"/>
      <c r="K145" s="94"/>
      <c r="L145" s="94"/>
      <c r="M145" s="94"/>
      <c r="N145" s="94"/>
      <c r="O145" s="94"/>
      <c r="P145" s="94"/>
      <c r="Q145" s="94"/>
      <c r="R145" s="94"/>
      <c r="S145" s="94"/>
      <c r="T145" s="94"/>
      <c r="U145" s="94"/>
      <c r="V145" s="94"/>
      <c r="W145" s="94"/>
      <c r="X145" s="94"/>
      <c r="Y145" s="94"/>
      <c r="Z145" s="94"/>
      <c r="AA145" s="94"/>
      <c r="AB145" s="94"/>
      <c r="AC145" s="94"/>
      <c r="AD145" s="94"/>
      <c r="AE145" s="94"/>
    </row>
    <row r="146" spans="1:31" ht="15.75" customHeight="1" x14ac:dyDescent="0.25">
      <c r="A146" s="94"/>
      <c r="B146" s="94"/>
      <c r="C146" s="15" t="s">
        <v>242</v>
      </c>
      <c r="D146" s="97"/>
      <c r="E146" s="97"/>
      <c r="F146" s="97"/>
      <c r="G146" s="23">
        <f t="shared" si="12"/>
        <v>0</v>
      </c>
      <c r="H146" s="94"/>
      <c r="I146" s="94"/>
      <c r="J146" s="94"/>
      <c r="K146" s="94"/>
      <c r="L146" s="94"/>
      <c r="M146" s="94"/>
      <c r="N146" s="94"/>
      <c r="O146" s="94"/>
      <c r="P146" s="94"/>
      <c r="Q146" s="94"/>
      <c r="R146" s="94"/>
      <c r="S146" s="94"/>
      <c r="T146" s="94"/>
      <c r="U146" s="94"/>
      <c r="V146" s="94"/>
      <c r="W146" s="94"/>
      <c r="X146" s="94"/>
      <c r="Y146" s="94"/>
      <c r="Z146" s="94"/>
      <c r="AA146" s="94"/>
      <c r="AB146" s="94"/>
      <c r="AC146" s="94"/>
      <c r="AD146" s="94"/>
      <c r="AE146" s="94"/>
    </row>
    <row r="147" spans="1:31" ht="15.75" customHeight="1" x14ac:dyDescent="0.25">
      <c r="A147" s="94"/>
      <c r="B147" s="94"/>
      <c r="C147" s="16" t="s">
        <v>243</v>
      </c>
      <c r="D147" s="97"/>
      <c r="E147" s="97"/>
      <c r="F147" s="97"/>
      <c r="G147" s="23">
        <f t="shared" si="12"/>
        <v>0</v>
      </c>
      <c r="H147" s="94"/>
      <c r="I147" s="94"/>
      <c r="J147" s="94"/>
      <c r="K147" s="94"/>
      <c r="L147" s="94"/>
      <c r="M147" s="94"/>
      <c r="N147" s="94"/>
      <c r="O147" s="94"/>
      <c r="P147" s="94"/>
      <c r="Q147" s="94"/>
      <c r="R147" s="94"/>
      <c r="S147" s="94"/>
      <c r="T147" s="94"/>
      <c r="U147" s="94"/>
      <c r="V147" s="94"/>
      <c r="W147" s="94"/>
      <c r="X147" s="94"/>
      <c r="Y147" s="94"/>
      <c r="Z147" s="94"/>
      <c r="AA147" s="94"/>
      <c r="AB147" s="94"/>
      <c r="AC147" s="94"/>
      <c r="AD147" s="94"/>
      <c r="AE147" s="94"/>
    </row>
    <row r="148" spans="1:31" ht="15.75" customHeight="1" x14ac:dyDescent="0.25">
      <c r="A148" s="94"/>
      <c r="B148" s="94"/>
      <c r="C148" s="15" t="s">
        <v>244</v>
      </c>
      <c r="D148" s="97"/>
      <c r="E148" s="97"/>
      <c r="F148" s="97"/>
      <c r="G148" s="23">
        <f t="shared" si="12"/>
        <v>0</v>
      </c>
      <c r="H148" s="94"/>
      <c r="I148" s="94"/>
      <c r="J148" s="94"/>
      <c r="K148" s="94"/>
      <c r="L148" s="94"/>
      <c r="M148" s="94"/>
      <c r="N148" s="94"/>
      <c r="O148" s="94"/>
      <c r="P148" s="94"/>
      <c r="Q148" s="94"/>
      <c r="R148" s="94"/>
      <c r="S148" s="94"/>
      <c r="T148" s="94"/>
      <c r="U148" s="94"/>
      <c r="V148" s="94"/>
      <c r="W148" s="94"/>
      <c r="X148" s="94"/>
      <c r="Y148" s="94"/>
      <c r="Z148" s="94"/>
      <c r="AA148" s="94"/>
      <c r="AB148" s="94"/>
      <c r="AC148" s="94"/>
      <c r="AD148" s="94"/>
      <c r="AE148" s="94"/>
    </row>
    <row r="149" spans="1:31" ht="15.75" customHeight="1" x14ac:dyDescent="0.25">
      <c r="A149" s="94"/>
      <c r="B149" s="94"/>
      <c r="C149" s="15" t="s">
        <v>245</v>
      </c>
      <c r="D149" s="97"/>
      <c r="E149" s="97"/>
      <c r="F149" s="97"/>
      <c r="G149" s="23">
        <f t="shared" si="12"/>
        <v>0</v>
      </c>
      <c r="H149" s="94"/>
      <c r="I149" s="94"/>
      <c r="J149" s="94"/>
      <c r="K149" s="94"/>
      <c r="L149" s="94"/>
      <c r="M149" s="94"/>
      <c r="N149" s="94"/>
      <c r="O149" s="94"/>
      <c r="P149" s="94"/>
      <c r="Q149" s="94"/>
      <c r="R149" s="94"/>
      <c r="S149" s="94"/>
      <c r="T149" s="94"/>
      <c r="U149" s="94"/>
      <c r="V149" s="94"/>
      <c r="W149" s="94"/>
      <c r="X149" s="94"/>
      <c r="Y149" s="94"/>
      <c r="Z149" s="94"/>
      <c r="AA149" s="94"/>
      <c r="AB149" s="94"/>
      <c r="AC149" s="94"/>
      <c r="AD149" s="94"/>
      <c r="AE149" s="94"/>
    </row>
    <row r="150" spans="1:31" ht="15.75" customHeight="1" x14ac:dyDescent="0.25">
      <c r="A150" s="94"/>
      <c r="B150" s="94"/>
      <c r="C150" s="15" t="s">
        <v>246</v>
      </c>
      <c r="D150" s="97"/>
      <c r="E150" s="97"/>
      <c r="F150" s="97"/>
      <c r="G150" s="23">
        <f t="shared" si="12"/>
        <v>0</v>
      </c>
      <c r="H150" s="94"/>
      <c r="I150" s="94"/>
      <c r="J150" s="94"/>
      <c r="K150" s="94"/>
      <c r="L150" s="94"/>
      <c r="M150" s="94"/>
      <c r="N150" s="94"/>
      <c r="O150" s="94"/>
      <c r="P150" s="94"/>
      <c r="Q150" s="94"/>
      <c r="R150" s="94"/>
      <c r="S150" s="94"/>
      <c r="T150" s="94"/>
      <c r="U150" s="94"/>
      <c r="V150" s="94"/>
      <c r="W150" s="94"/>
      <c r="X150" s="94"/>
      <c r="Y150" s="94"/>
      <c r="Z150" s="94"/>
      <c r="AA150" s="94"/>
      <c r="AB150" s="94"/>
      <c r="AC150" s="94"/>
      <c r="AD150" s="94"/>
      <c r="AE150" s="94"/>
    </row>
    <row r="151" spans="1:31" ht="15.75" customHeight="1" x14ac:dyDescent="0.25">
      <c r="A151" s="94"/>
      <c r="B151" s="94"/>
      <c r="C151" s="19" t="s">
        <v>247</v>
      </c>
      <c r="D151" s="29">
        <f>SUM(D144:D150)</f>
        <v>0</v>
      </c>
      <c r="E151" s="29">
        <f>SUM(E144:E150)</f>
        <v>0</v>
      </c>
      <c r="F151" s="29">
        <f>SUM(F144:F150)</f>
        <v>0</v>
      </c>
      <c r="G151" s="23">
        <f t="shared" si="12"/>
        <v>0</v>
      </c>
      <c r="H151" s="94"/>
      <c r="I151" s="94"/>
      <c r="J151" s="94"/>
      <c r="K151" s="94"/>
      <c r="L151" s="94"/>
      <c r="M151" s="94"/>
      <c r="N151" s="94"/>
      <c r="O151" s="94"/>
      <c r="P151" s="94"/>
      <c r="Q151" s="94"/>
      <c r="R151" s="94"/>
      <c r="S151" s="94"/>
      <c r="T151" s="94"/>
      <c r="U151" s="94"/>
      <c r="V151" s="94"/>
      <c r="W151" s="94"/>
      <c r="X151" s="94"/>
      <c r="Y151" s="94"/>
      <c r="Z151" s="94"/>
      <c r="AA151" s="94"/>
      <c r="AB151" s="94"/>
      <c r="AC151" s="94"/>
      <c r="AD151" s="94"/>
      <c r="AE151" s="94"/>
    </row>
    <row r="152" spans="1:31" s="18" customFormat="1" ht="15.75" customHeight="1" x14ac:dyDescent="0.25">
      <c r="A152" s="98"/>
      <c r="B152" s="98"/>
      <c r="C152" s="30"/>
      <c r="D152" s="31"/>
      <c r="E152" s="31"/>
      <c r="F152" s="31"/>
      <c r="G152" s="32"/>
      <c r="H152" s="98"/>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row>
    <row r="153" spans="1:31" ht="15.75" customHeight="1" x14ac:dyDescent="0.25">
      <c r="A153" s="94"/>
      <c r="B153" s="94"/>
      <c r="C153" s="298" t="s">
        <v>186</v>
      </c>
      <c r="D153" s="299"/>
      <c r="E153" s="299"/>
      <c r="F153" s="299"/>
      <c r="G153" s="300"/>
      <c r="H153" s="94"/>
      <c r="I153" s="94"/>
      <c r="J153" s="94"/>
      <c r="K153" s="94"/>
      <c r="L153" s="94"/>
      <c r="M153" s="94"/>
      <c r="N153" s="94"/>
      <c r="O153" s="94"/>
      <c r="P153" s="94"/>
      <c r="Q153" s="94"/>
      <c r="R153" s="94"/>
      <c r="S153" s="94"/>
      <c r="T153" s="94"/>
      <c r="U153" s="94"/>
      <c r="V153" s="94"/>
      <c r="W153" s="94"/>
      <c r="X153" s="94"/>
      <c r="Y153" s="94"/>
      <c r="Z153" s="94"/>
      <c r="AA153" s="94"/>
      <c r="AB153" s="94"/>
      <c r="AC153" s="94"/>
      <c r="AD153" s="94"/>
      <c r="AE153" s="94"/>
    </row>
    <row r="154" spans="1:31" ht="21" customHeight="1" thickBot="1" x14ac:dyDescent="0.3">
      <c r="A154" s="94"/>
      <c r="B154" s="94"/>
      <c r="C154" s="26" t="s">
        <v>267</v>
      </c>
      <c r="D154" s="27">
        <f>'1) Tableau budgétaire 1'!D152</f>
        <v>0</v>
      </c>
      <c r="E154" s="27">
        <f>'1) Tableau budgétaire 1'!E152</f>
        <v>0</v>
      </c>
      <c r="F154" s="27">
        <f>'1) Tableau budgétaire 1'!F152</f>
        <v>0</v>
      </c>
      <c r="G154" s="28">
        <f t="shared" ref="G154:G162" si="13">SUM(D154:F154)</f>
        <v>0</v>
      </c>
      <c r="H154" s="94"/>
      <c r="I154" s="94"/>
      <c r="J154" s="94"/>
      <c r="K154" s="94"/>
      <c r="L154" s="94"/>
      <c r="M154" s="94"/>
      <c r="N154" s="94"/>
      <c r="O154" s="94"/>
      <c r="P154" s="94"/>
      <c r="Q154" s="94"/>
      <c r="R154" s="94"/>
      <c r="S154" s="94"/>
      <c r="T154" s="94"/>
      <c r="U154" s="94"/>
      <c r="V154" s="94"/>
      <c r="W154" s="94"/>
      <c r="X154" s="94"/>
      <c r="Y154" s="94"/>
      <c r="Z154" s="94"/>
      <c r="AA154" s="94"/>
      <c r="AB154" s="94"/>
      <c r="AC154" s="94"/>
      <c r="AD154" s="94"/>
      <c r="AE154" s="94"/>
    </row>
    <row r="155" spans="1:31" ht="15.75" customHeight="1" x14ac:dyDescent="0.25">
      <c r="A155" s="94"/>
      <c r="B155" s="94"/>
      <c r="C155" s="24" t="s">
        <v>240</v>
      </c>
      <c r="D155" s="95"/>
      <c r="E155" s="96"/>
      <c r="F155" s="96"/>
      <c r="G155" s="25">
        <f t="shared" si="13"/>
        <v>0</v>
      </c>
      <c r="H155" s="94"/>
      <c r="I155" s="94"/>
      <c r="J155" s="94"/>
      <c r="K155" s="94"/>
      <c r="L155" s="94"/>
      <c r="M155" s="94"/>
      <c r="N155" s="94"/>
      <c r="O155" s="94"/>
      <c r="P155" s="94"/>
      <c r="Q155" s="94"/>
      <c r="R155" s="94"/>
      <c r="S155" s="94"/>
      <c r="T155" s="94"/>
      <c r="U155" s="94"/>
      <c r="V155" s="94"/>
      <c r="W155" s="94"/>
      <c r="X155" s="94"/>
      <c r="Y155" s="94"/>
      <c r="Z155" s="94"/>
      <c r="AA155" s="94"/>
      <c r="AB155" s="94"/>
      <c r="AC155" s="94"/>
      <c r="AD155" s="94"/>
      <c r="AE155" s="94"/>
    </row>
    <row r="156" spans="1:31" ht="15.75" customHeight="1" x14ac:dyDescent="0.25">
      <c r="A156" s="94"/>
      <c r="B156" s="94"/>
      <c r="C156" s="15" t="s">
        <v>241</v>
      </c>
      <c r="D156" s="97"/>
      <c r="E156" s="92"/>
      <c r="F156" s="92"/>
      <c r="G156" s="23">
        <f t="shared" si="13"/>
        <v>0</v>
      </c>
      <c r="H156" s="94"/>
      <c r="I156" s="94"/>
      <c r="J156" s="94"/>
      <c r="K156" s="94"/>
      <c r="L156" s="94"/>
      <c r="M156" s="94"/>
      <c r="N156" s="94"/>
      <c r="O156" s="94"/>
      <c r="P156" s="94"/>
      <c r="Q156" s="94"/>
      <c r="R156" s="94"/>
      <c r="S156" s="94"/>
      <c r="T156" s="94"/>
      <c r="U156" s="94"/>
      <c r="V156" s="94"/>
      <c r="W156" s="94"/>
      <c r="X156" s="94"/>
      <c r="Y156" s="94"/>
      <c r="Z156" s="94"/>
      <c r="AA156" s="94"/>
      <c r="AB156" s="94"/>
      <c r="AC156" s="94"/>
      <c r="AD156" s="94"/>
      <c r="AE156" s="94"/>
    </row>
    <row r="157" spans="1:31" ht="15.75" customHeight="1" x14ac:dyDescent="0.25">
      <c r="A157" s="94"/>
      <c r="B157" s="94"/>
      <c r="C157" s="15" t="s">
        <v>242</v>
      </c>
      <c r="D157" s="97"/>
      <c r="E157" s="97"/>
      <c r="F157" s="97"/>
      <c r="G157" s="23">
        <f t="shared" si="13"/>
        <v>0</v>
      </c>
      <c r="H157" s="94"/>
      <c r="I157" s="94"/>
      <c r="J157" s="94"/>
      <c r="K157" s="94"/>
      <c r="L157" s="94"/>
      <c r="M157" s="94"/>
      <c r="N157" s="94"/>
      <c r="O157" s="94"/>
      <c r="P157" s="94"/>
      <c r="Q157" s="94"/>
      <c r="R157" s="94"/>
      <c r="S157" s="94"/>
      <c r="T157" s="94"/>
      <c r="U157" s="94"/>
      <c r="V157" s="94"/>
      <c r="W157" s="94"/>
      <c r="X157" s="94"/>
      <c r="Y157" s="94"/>
      <c r="Z157" s="94"/>
      <c r="AA157" s="94"/>
      <c r="AB157" s="94"/>
      <c r="AC157" s="94"/>
      <c r="AD157" s="94"/>
      <c r="AE157" s="94"/>
    </row>
    <row r="158" spans="1:31" ht="15.75" customHeight="1" x14ac:dyDescent="0.25">
      <c r="A158" s="94"/>
      <c r="B158" s="94"/>
      <c r="C158" s="16" t="s">
        <v>243</v>
      </c>
      <c r="D158" s="97"/>
      <c r="E158" s="97"/>
      <c r="F158" s="97"/>
      <c r="G158" s="23">
        <f t="shared" si="13"/>
        <v>0</v>
      </c>
      <c r="H158" s="94"/>
      <c r="I158" s="94"/>
      <c r="J158" s="94"/>
      <c r="K158" s="94"/>
      <c r="L158" s="94"/>
      <c r="M158" s="94"/>
      <c r="N158" s="94"/>
      <c r="O158" s="94"/>
      <c r="P158" s="94"/>
      <c r="Q158" s="94"/>
      <c r="R158" s="94"/>
      <c r="S158" s="94"/>
      <c r="T158" s="94"/>
      <c r="U158" s="94"/>
      <c r="V158" s="94"/>
      <c r="W158" s="94"/>
      <c r="X158" s="94"/>
      <c r="Y158" s="94"/>
      <c r="Z158" s="94"/>
      <c r="AA158" s="94"/>
      <c r="AB158" s="94"/>
      <c r="AC158" s="94"/>
      <c r="AD158" s="94"/>
      <c r="AE158" s="94"/>
    </row>
    <row r="159" spans="1:31" ht="15.75" customHeight="1" x14ac:dyDescent="0.25">
      <c r="A159" s="94"/>
      <c r="B159" s="94"/>
      <c r="C159" s="15" t="s">
        <v>244</v>
      </c>
      <c r="D159" s="97"/>
      <c r="E159" s="97"/>
      <c r="F159" s="97"/>
      <c r="G159" s="23">
        <f t="shared" si="13"/>
        <v>0</v>
      </c>
      <c r="H159" s="94"/>
      <c r="I159" s="94"/>
      <c r="J159" s="94"/>
      <c r="K159" s="94"/>
      <c r="L159" s="94"/>
      <c r="M159" s="94"/>
      <c r="N159" s="94"/>
      <c r="O159" s="94"/>
      <c r="P159" s="94"/>
      <c r="Q159" s="94"/>
      <c r="R159" s="94"/>
      <c r="S159" s="94"/>
      <c r="T159" s="94"/>
      <c r="U159" s="94"/>
      <c r="V159" s="94"/>
      <c r="W159" s="94"/>
      <c r="X159" s="94"/>
      <c r="Y159" s="94"/>
      <c r="Z159" s="94"/>
      <c r="AA159" s="94"/>
      <c r="AB159" s="94"/>
      <c r="AC159" s="94"/>
      <c r="AD159" s="94"/>
      <c r="AE159" s="94"/>
    </row>
    <row r="160" spans="1:31" ht="15.75" customHeight="1" x14ac:dyDescent="0.25">
      <c r="A160" s="94"/>
      <c r="B160" s="94"/>
      <c r="C160" s="15" t="s">
        <v>245</v>
      </c>
      <c r="D160" s="97"/>
      <c r="E160" s="97"/>
      <c r="F160" s="97"/>
      <c r="G160" s="23">
        <f t="shared" si="13"/>
        <v>0</v>
      </c>
      <c r="H160" s="94"/>
      <c r="I160" s="94"/>
      <c r="J160" s="94"/>
      <c r="K160" s="94"/>
      <c r="L160" s="94"/>
      <c r="M160" s="94"/>
      <c r="N160" s="94"/>
      <c r="O160" s="94"/>
      <c r="P160" s="94"/>
      <c r="Q160" s="94"/>
      <c r="R160" s="94"/>
      <c r="S160" s="94"/>
      <c r="T160" s="94"/>
      <c r="U160" s="94"/>
      <c r="V160" s="94"/>
      <c r="W160" s="94"/>
      <c r="X160" s="94"/>
      <c r="Y160" s="94"/>
      <c r="Z160" s="94"/>
      <c r="AA160" s="94"/>
      <c r="AB160" s="94"/>
      <c r="AC160" s="94"/>
      <c r="AD160" s="94"/>
      <c r="AE160" s="94"/>
    </row>
    <row r="161" spans="1:31" ht="15.75" customHeight="1" x14ac:dyDescent="0.25">
      <c r="A161" s="94"/>
      <c r="B161" s="94"/>
      <c r="C161" s="15" t="s">
        <v>246</v>
      </c>
      <c r="D161" s="97"/>
      <c r="E161" s="97"/>
      <c r="F161" s="97"/>
      <c r="G161" s="23">
        <f t="shared" si="13"/>
        <v>0</v>
      </c>
      <c r="H161" s="94"/>
      <c r="I161" s="94"/>
      <c r="J161" s="94"/>
      <c r="K161" s="94"/>
      <c r="L161" s="94"/>
      <c r="M161" s="94"/>
      <c r="N161" s="94"/>
      <c r="O161" s="94"/>
      <c r="P161" s="94"/>
      <c r="Q161" s="94"/>
      <c r="R161" s="94"/>
      <c r="S161" s="94"/>
      <c r="T161" s="94"/>
      <c r="U161" s="94"/>
      <c r="V161" s="94"/>
      <c r="W161" s="94"/>
      <c r="X161" s="94"/>
      <c r="Y161" s="94"/>
      <c r="Z161" s="94"/>
      <c r="AA161" s="94"/>
      <c r="AB161" s="94"/>
      <c r="AC161" s="94"/>
      <c r="AD161" s="94"/>
      <c r="AE161" s="94"/>
    </row>
    <row r="162" spans="1:31" ht="15.75" customHeight="1" x14ac:dyDescent="0.25">
      <c r="A162" s="94"/>
      <c r="B162" s="94"/>
      <c r="C162" s="19" t="s">
        <v>247</v>
      </c>
      <c r="D162" s="29">
        <f>SUM(D155:D161)</f>
        <v>0</v>
      </c>
      <c r="E162" s="29">
        <f>SUM(E155:E161)</f>
        <v>0</v>
      </c>
      <c r="F162" s="29">
        <f>SUM(F155:F161)</f>
        <v>0</v>
      </c>
      <c r="G162" s="23">
        <f t="shared" si="13"/>
        <v>0</v>
      </c>
      <c r="H162" s="94"/>
      <c r="I162" s="94"/>
      <c r="J162" s="94"/>
      <c r="K162" s="94"/>
      <c r="L162" s="94"/>
      <c r="M162" s="94"/>
      <c r="N162" s="94"/>
      <c r="O162" s="94"/>
      <c r="P162" s="94"/>
      <c r="Q162" s="94"/>
      <c r="R162" s="94"/>
      <c r="S162" s="94"/>
      <c r="T162" s="94"/>
      <c r="U162" s="94"/>
      <c r="V162" s="94"/>
      <c r="W162" s="94"/>
      <c r="X162" s="94"/>
      <c r="Y162" s="94"/>
      <c r="Z162" s="94"/>
      <c r="AA162" s="94"/>
      <c r="AB162" s="94"/>
      <c r="AC162" s="94"/>
      <c r="AD162" s="94"/>
      <c r="AE162" s="94"/>
    </row>
    <row r="163" spans="1:31" s="18" customFormat="1" ht="15.75" customHeight="1" x14ac:dyDescent="0.25">
      <c r="A163" s="98"/>
      <c r="B163" s="98"/>
      <c r="C163" s="30"/>
      <c r="D163" s="31"/>
      <c r="E163" s="31"/>
      <c r="F163" s="31"/>
      <c r="G163" s="32"/>
      <c r="H163" s="98"/>
      <c r="I163" s="98"/>
      <c r="J163" s="98"/>
      <c r="K163" s="98"/>
      <c r="L163" s="98"/>
      <c r="M163" s="98"/>
      <c r="N163" s="98"/>
      <c r="O163" s="98"/>
      <c r="P163" s="98"/>
      <c r="Q163" s="98"/>
      <c r="R163" s="98"/>
      <c r="S163" s="98"/>
      <c r="T163" s="98"/>
      <c r="U163" s="98"/>
      <c r="V163" s="98"/>
      <c r="W163" s="98"/>
      <c r="X163" s="98"/>
      <c r="Y163" s="98"/>
      <c r="Z163" s="98"/>
      <c r="AA163" s="98"/>
      <c r="AB163" s="98"/>
      <c r="AC163" s="98"/>
      <c r="AD163" s="98"/>
      <c r="AE163" s="98"/>
    </row>
    <row r="164" spans="1:31" ht="15.75" customHeight="1" x14ac:dyDescent="0.25">
      <c r="A164" s="94"/>
      <c r="B164" s="94"/>
      <c r="C164" s="298" t="s">
        <v>195</v>
      </c>
      <c r="D164" s="299"/>
      <c r="E164" s="299"/>
      <c r="F164" s="299"/>
      <c r="G164" s="300"/>
      <c r="H164" s="94"/>
      <c r="I164" s="94"/>
      <c r="J164" s="94"/>
      <c r="K164" s="94"/>
      <c r="L164" s="94"/>
      <c r="M164" s="94"/>
      <c r="N164" s="94"/>
      <c r="O164" s="94"/>
      <c r="P164" s="94"/>
      <c r="Q164" s="94"/>
      <c r="R164" s="94"/>
      <c r="S164" s="94"/>
      <c r="T164" s="94"/>
      <c r="U164" s="94"/>
      <c r="V164" s="94"/>
      <c r="W164" s="94"/>
      <c r="X164" s="94"/>
      <c r="Y164" s="94"/>
      <c r="Z164" s="94"/>
      <c r="AA164" s="94"/>
      <c r="AB164" s="94"/>
      <c r="AC164" s="94"/>
      <c r="AD164" s="94"/>
      <c r="AE164" s="94"/>
    </row>
    <row r="165" spans="1:31" ht="19.5" customHeight="1" thickBot="1" x14ac:dyDescent="0.3">
      <c r="A165" s="94"/>
      <c r="B165" s="94"/>
      <c r="C165" s="26" t="s">
        <v>268</v>
      </c>
      <c r="D165" s="27">
        <f>'1) Tableau budgétaire 1'!D162</f>
        <v>0</v>
      </c>
      <c r="E165" s="27">
        <f>'1) Tableau budgétaire 1'!E162</f>
        <v>0</v>
      </c>
      <c r="F165" s="27">
        <f>'1) Tableau budgétaire 1'!F162</f>
        <v>0</v>
      </c>
      <c r="G165" s="28">
        <f t="shared" ref="G165:G173" si="14">SUM(D165:F165)</f>
        <v>0</v>
      </c>
      <c r="H165" s="94"/>
      <c r="I165" s="94"/>
      <c r="J165" s="94"/>
      <c r="K165" s="94"/>
      <c r="L165" s="94"/>
      <c r="M165" s="94"/>
      <c r="N165" s="94"/>
      <c r="O165" s="94"/>
      <c r="P165" s="94"/>
      <c r="Q165" s="94"/>
      <c r="R165" s="94"/>
      <c r="S165" s="94"/>
      <c r="T165" s="94"/>
      <c r="U165" s="94"/>
      <c r="V165" s="94"/>
      <c r="W165" s="94"/>
      <c r="X165" s="94"/>
      <c r="Y165" s="94"/>
      <c r="Z165" s="94"/>
      <c r="AA165" s="94"/>
      <c r="AB165" s="94"/>
      <c r="AC165" s="94"/>
      <c r="AD165" s="94"/>
      <c r="AE165" s="94"/>
    </row>
    <row r="166" spans="1:31" ht="15.75" customHeight="1" x14ac:dyDescent="0.25">
      <c r="A166" s="94"/>
      <c r="B166" s="94"/>
      <c r="C166" s="24" t="s">
        <v>240</v>
      </c>
      <c r="D166" s="95"/>
      <c r="E166" s="96"/>
      <c r="F166" s="96"/>
      <c r="G166" s="25">
        <f t="shared" si="14"/>
        <v>0</v>
      </c>
      <c r="H166" s="94"/>
      <c r="I166" s="94"/>
      <c r="J166" s="94"/>
      <c r="K166" s="94"/>
      <c r="L166" s="94"/>
      <c r="M166" s="94"/>
      <c r="N166" s="94"/>
      <c r="O166" s="94"/>
      <c r="P166" s="94"/>
      <c r="Q166" s="94"/>
      <c r="R166" s="94"/>
      <c r="S166" s="94"/>
      <c r="T166" s="94"/>
      <c r="U166" s="94"/>
      <c r="V166" s="94"/>
      <c r="W166" s="94"/>
      <c r="X166" s="94"/>
      <c r="Y166" s="94"/>
      <c r="Z166" s="94"/>
      <c r="AA166" s="94"/>
      <c r="AB166" s="94"/>
      <c r="AC166" s="94"/>
      <c r="AD166" s="94"/>
      <c r="AE166" s="94"/>
    </row>
    <row r="167" spans="1:31" ht="15.75" customHeight="1" x14ac:dyDescent="0.25">
      <c r="A167" s="94"/>
      <c r="B167" s="94"/>
      <c r="C167" s="15" t="s">
        <v>241</v>
      </c>
      <c r="D167" s="97"/>
      <c r="E167" s="92"/>
      <c r="F167" s="92"/>
      <c r="G167" s="23">
        <f t="shared" si="14"/>
        <v>0</v>
      </c>
      <c r="H167" s="94"/>
      <c r="I167" s="94"/>
      <c r="J167" s="94"/>
      <c r="K167" s="94"/>
      <c r="L167" s="94"/>
      <c r="M167" s="94"/>
      <c r="N167" s="94"/>
      <c r="O167" s="94"/>
      <c r="P167" s="94"/>
      <c r="Q167" s="94"/>
      <c r="R167" s="94"/>
      <c r="S167" s="94"/>
      <c r="T167" s="94"/>
      <c r="U167" s="94"/>
      <c r="V167" s="94"/>
      <c r="W167" s="94"/>
      <c r="X167" s="94"/>
      <c r="Y167" s="94"/>
      <c r="Z167" s="94"/>
      <c r="AA167" s="94"/>
      <c r="AB167" s="94"/>
      <c r="AC167" s="94"/>
      <c r="AD167" s="94"/>
      <c r="AE167" s="94"/>
    </row>
    <row r="168" spans="1:31" ht="15.75" customHeight="1" x14ac:dyDescent="0.25">
      <c r="A168" s="94"/>
      <c r="B168" s="94"/>
      <c r="C168" s="15" t="s">
        <v>242</v>
      </c>
      <c r="D168" s="97"/>
      <c r="E168" s="97"/>
      <c r="F168" s="97"/>
      <c r="G168" s="23">
        <f t="shared" si="14"/>
        <v>0</v>
      </c>
      <c r="H168" s="94"/>
      <c r="I168" s="94"/>
      <c r="J168" s="94"/>
      <c r="K168" s="94"/>
      <c r="L168" s="94"/>
      <c r="M168" s="94"/>
      <c r="N168" s="94"/>
      <c r="O168" s="94"/>
      <c r="P168" s="94"/>
      <c r="Q168" s="94"/>
      <c r="R168" s="94"/>
      <c r="S168" s="94"/>
      <c r="T168" s="94"/>
      <c r="U168" s="94"/>
      <c r="V168" s="94"/>
      <c r="W168" s="94"/>
      <c r="X168" s="94"/>
      <c r="Y168" s="94"/>
      <c r="Z168" s="94"/>
      <c r="AA168" s="94"/>
      <c r="AB168" s="94"/>
      <c r="AC168" s="94"/>
      <c r="AD168" s="94"/>
      <c r="AE168" s="94"/>
    </row>
    <row r="169" spans="1:31" ht="15.75" customHeight="1" x14ac:dyDescent="0.25">
      <c r="A169" s="94"/>
      <c r="B169" s="94"/>
      <c r="C169" s="16" t="s">
        <v>243</v>
      </c>
      <c r="D169" s="97"/>
      <c r="E169" s="97"/>
      <c r="F169" s="97"/>
      <c r="G169" s="23">
        <f t="shared" si="14"/>
        <v>0</v>
      </c>
      <c r="H169" s="94"/>
      <c r="I169" s="94"/>
      <c r="J169" s="94"/>
      <c r="K169" s="94"/>
      <c r="L169" s="94"/>
      <c r="M169" s="94"/>
      <c r="N169" s="94"/>
      <c r="O169" s="94"/>
      <c r="P169" s="94"/>
      <c r="Q169" s="94"/>
      <c r="R169" s="94"/>
      <c r="S169" s="94"/>
      <c r="T169" s="94"/>
      <c r="U169" s="94"/>
      <c r="V169" s="94"/>
      <c r="W169" s="94"/>
      <c r="X169" s="94"/>
      <c r="Y169" s="94"/>
      <c r="Z169" s="94"/>
      <c r="AA169" s="94"/>
      <c r="AB169" s="94"/>
      <c r="AC169" s="94"/>
      <c r="AD169" s="94"/>
      <c r="AE169" s="94"/>
    </row>
    <row r="170" spans="1:31" ht="15.75" customHeight="1" x14ac:dyDescent="0.25">
      <c r="A170" s="94"/>
      <c r="B170" s="94"/>
      <c r="C170" s="15" t="s">
        <v>244</v>
      </c>
      <c r="D170" s="97"/>
      <c r="E170" s="97"/>
      <c r="F170" s="97"/>
      <c r="G170" s="23">
        <f t="shared" si="14"/>
        <v>0</v>
      </c>
      <c r="H170" s="94"/>
      <c r="I170" s="94"/>
      <c r="J170" s="94"/>
      <c r="K170" s="94"/>
      <c r="L170" s="94"/>
      <c r="M170" s="94"/>
      <c r="N170" s="94"/>
      <c r="O170" s="94"/>
      <c r="P170" s="94"/>
      <c r="Q170" s="94"/>
      <c r="R170" s="94"/>
      <c r="S170" s="94"/>
      <c r="T170" s="94"/>
      <c r="U170" s="94"/>
      <c r="V170" s="94"/>
      <c r="W170" s="94"/>
      <c r="X170" s="94"/>
      <c r="Y170" s="94"/>
      <c r="Z170" s="94"/>
      <c r="AA170" s="94"/>
      <c r="AB170" s="94"/>
      <c r="AC170" s="94"/>
      <c r="AD170" s="94"/>
      <c r="AE170" s="94"/>
    </row>
    <row r="171" spans="1:31" ht="15.75" customHeight="1" x14ac:dyDescent="0.25">
      <c r="A171" s="94"/>
      <c r="B171" s="94"/>
      <c r="C171" s="15" t="s">
        <v>245</v>
      </c>
      <c r="D171" s="97"/>
      <c r="E171" s="97"/>
      <c r="F171" s="97"/>
      <c r="G171" s="23">
        <f t="shared" si="14"/>
        <v>0</v>
      </c>
      <c r="H171" s="94"/>
      <c r="I171" s="94"/>
      <c r="J171" s="94"/>
      <c r="K171" s="94"/>
      <c r="L171" s="94"/>
      <c r="M171" s="94"/>
      <c r="N171" s="94"/>
      <c r="O171" s="94"/>
      <c r="P171" s="94"/>
      <c r="Q171" s="94"/>
      <c r="R171" s="94"/>
      <c r="S171" s="94"/>
      <c r="T171" s="94"/>
      <c r="U171" s="94"/>
      <c r="V171" s="94"/>
      <c r="W171" s="94"/>
      <c r="X171" s="94"/>
      <c r="Y171" s="94"/>
      <c r="Z171" s="94"/>
      <c r="AA171" s="94"/>
      <c r="AB171" s="94"/>
      <c r="AC171" s="94"/>
      <c r="AD171" s="94"/>
      <c r="AE171" s="94"/>
    </row>
    <row r="172" spans="1:31" ht="15.75" customHeight="1" x14ac:dyDescent="0.25">
      <c r="A172" s="94"/>
      <c r="B172" s="94"/>
      <c r="C172" s="15" t="s">
        <v>246</v>
      </c>
      <c r="D172" s="97"/>
      <c r="E172" s="97"/>
      <c r="F172" s="97"/>
      <c r="G172" s="23">
        <f t="shared" si="14"/>
        <v>0</v>
      </c>
      <c r="H172" s="94"/>
      <c r="I172" s="94"/>
      <c r="J172" s="94"/>
      <c r="K172" s="94"/>
      <c r="L172" s="94"/>
      <c r="M172" s="94"/>
      <c r="N172" s="94"/>
      <c r="O172" s="94"/>
      <c r="P172" s="94"/>
      <c r="Q172" s="94"/>
      <c r="R172" s="94"/>
      <c r="S172" s="94"/>
      <c r="T172" s="94"/>
      <c r="U172" s="94"/>
      <c r="V172" s="94"/>
      <c r="W172" s="94"/>
      <c r="X172" s="94"/>
      <c r="Y172" s="94"/>
      <c r="Z172" s="94"/>
      <c r="AA172" s="94"/>
      <c r="AB172" s="94"/>
      <c r="AC172" s="94"/>
      <c r="AD172" s="94"/>
      <c r="AE172" s="94"/>
    </row>
    <row r="173" spans="1:31" ht="15.75" customHeight="1" x14ac:dyDescent="0.25">
      <c r="A173" s="94"/>
      <c r="B173" s="94"/>
      <c r="C173" s="19" t="s">
        <v>247</v>
      </c>
      <c r="D173" s="29">
        <f>SUM(D166:D172)</f>
        <v>0</v>
      </c>
      <c r="E173" s="29">
        <f>SUM(E166:E172)</f>
        <v>0</v>
      </c>
      <c r="F173" s="29">
        <f>SUM(F166:F172)</f>
        <v>0</v>
      </c>
      <c r="G173" s="23">
        <f t="shared" si="14"/>
        <v>0</v>
      </c>
      <c r="H173" s="94"/>
      <c r="I173" s="94"/>
      <c r="J173" s="94"/>
      <c r="K173" s="94"/>
      <c r="L173" s="94"/>
      <c r="M173" s="94"/>
      <c r="N173" s="94"/>
      <c r="O173" s="94"/>
      <c r="P173" s="94"/>
      <c r="Q173" s="94"/>
      <c r="R173" s="94"/>
      <c r="S173" s="94"/>
      <c r="T173" s="94"/>
      <c r="U173" s="94"/>
      <c r="V173" s="94"/>
      <c r="W173" s="94"/>
      <c r="X173" s="94"/>
      <c r="Y173" s="94"/>
      <c r="Z173" s="94"/>
      <c r="AA173" s="94"/>
      <c r="AB173" s="94"/>
      <c r="AC173" s="94"/>
      <c r="AD173" s="94"/>
      <c r="AE173" s="94"/>
    </row>
    <row r="174" spans="1:31" s="18" customFormat="1" ht="15.75" customHeight="1" x14ac:dyDescent="0.25">
      <c r="A174" s="98"/>
      <c r="B174" s="98"/>
      <c r="C174" s="30"/>
      <c r="D174" s="31"/>
      <c r="E174" s="31"/>
      <c r="F174" s="31"/>
      <c r="G174" s="32"/>
      <c r="H174" s="98"/>
      <c r="I174" s="98"/>
      <c r="J174" s="98"/>
      <c r="K174" s="98"/>
      <c r="L174" s="98"/>
      <c r="M174" s="98"/>
      <c r="N174" s="98"/>
      <c r="O174" s="98"/>
      <c r="P174" s="98"/>
      <c r="Q174" s="98"/>
      <c r="R174" s="98"/>
      <c r="S174" s="98"/>
      <c r="T174" s="98"/>
      <c r="U174" s="98"/>
      <c r="V174" s="98"/>
      <c r="W174" s="98"/>
      <c r="X174" s="98"/>
      <c r="Y174" s="98"/>
      <c r="Z174" s="98"/>
      <c r="AA174" s="98"/>
      <c r="AB174" s="98"/>
      <c r="AC174" s="98"/>
      <c r="AD174" s="98"/>
      <c r="AE174" s="98"/>
    </row>
    <row r="175" spans="1:31" ht="15.75" customHeight="1" x14ac:dyDescent="0.25">
      <c r="A175" s="94"/>
      <c r="B175" s="94"/>
      <c r="C175" s="298" t="s">
        <v>204</v>
      </c>
      <c r="D175" s="299"/>
      <c r="E175" s="299"/>
      <c r="F175" s="299"/>
      <c r="G175" s="300"/>
      <c r="H175" s="94"/>
      <c r="I175" s="94"/>
      <c r="J175" s="94"/>
      <c r="K175" s="94"/>
      <c r="L175" s="94"/>
      <c r="M175" s="94"/>
      <c r="N175" s="94"/>
      <c r="O175" s="94"/>
      <c r="P175" s="94"/>
      <c r="Q175" s="94"/>
      <c r="R175" s="94"/>
      <c r="S175" s="94"/>
      <c r="T175" s="94"/>
      <c r="U175" s="94"/>
      <c r="V175" s="94"/>
      <c r="W175" s="94"/>
      <c r="X175" s="94"/>
      <c r="Y175" s="94"/>
      <c r="Z175" s="94"/>
      <c r="AA175" s="94"/>
      <c r="AB175" s="94"/>
      <c r="AC175" s="94"/>
      <c r="AD175" s="94"/>
      <c r="AE175" s="94"/>
    </row>
    <row r="176" spans="1:31" ht="22.5" customHeight="1" thickBot="1" x14ac:dyDescent="0.3">
      <c r="A176" s="94"/>
      <c r="B176" s="94"/>
      <c r="C176" s="26" t="s">
        <v>269</v>
      </c>
      <c r="D176" s="27">
        <f>'1) Tableau budgétaire 1'!D172</f>
        <v>0</v>
      </c>
      <c r="E176" s="27">
        <f>'1) Tableau budgétaire 1'!E172</f>
        <v>0</v>
      </c>
      <c r="F176" s="27">
        <f>'1) Tableau budgétaire 1'!F172</f>
        <v>0</v>
      </c>
      <c r="G176" s="28">
        <f t="shared" ref="G176:G184" si="15">SUM(D176:F176)</f>
        <v>0</v>
      </c>
      <c r="H176" s="94"/>
      <c r="I176" s="94"/>
      <c r="J176" s="94"/>
      <c r="K176" s="94"/>
      <c r="L176" s="94"/>
      <c r="M176" s="94"/>
      <c r="N176" s="94"/>
      <c r="O176" s="94"/>
      <c r="P176" s="94"/>
      <c r="Q176" s="94"/>
      <c r="R176" s="94"/>
      <c r="S176" s="94"/>
      <c r="T176" s="94"/>
      <c r="U176" s="94"/>
      <c r="V176" s="94"/>
      <c r="W176" s="94"/>
      <c r="X176" s="94"/>
      <c r="Y176" s="94"/>
      <c r="Z176" s="94"/>
      <c r="AA176" s="94"/>
      <c r="AB176" s="94"/>
      <c r="AC176" s="94"/>
      <c r="AD176" s="94"/>
      <c r="AE176" s="94"/>
    </row>
    <row r="177" spans="1:31" ht="15.75" customHeight="1" x14ac:dyDescent="0.25">
      <c r="A177" s="94"/>
      <c r="B177" s="94"/>
      <c r="C177" s="24" t="s">
        <v>240</v>
      </c>
      <c r="D177" s="95"/>
      <c r="E177" s="96"/>
      <c r="F177" s="96"/>
      <c r="G177" s="25">
        <f t="shared" si="15"/>
        <v>0</v>
      </c>
      <c r="H177" s="94"/>
      <c r="I177" s="94"/>
      <c r="J177" s="94"/>
      <c r="K177" s="94"/>
      <c r="L177" s="94"/>
      <c r="M177" s="94"/>
      <c r="N177" s="94"/>
      <c r="O177" s="94"/>
      <c r="P177" s="94"/>
      <c r="Q177" s="94"/>
      <c r="R177" s="94"/>
      <c r="S177" s="94"/>
      <c r="T177" s="94"/>
      <c r="U177" s="94"/>
      <c r="V177" s="94"/>
      <c r="W177" s="94"/>
      <c r="X177" s="94"/>
      <c r="Y177" s="94"/>
      <c r="Z177" s="94"/>
      <c r="AA177" s="94"/>
      <c r="AB177" s="94"/>
      <c r="AC177" s="94"/>
      <c r="AD177" s="94"/>
      <c r="AE177" s="94"/>
    </row>
    <row r="178" spans="1:31" ht="15.75" customHeight="1" x14ac:dyDescent="0.25">
      <c r="A178" s="94"/>
      <c r="B178" s="94"/>
      <c r="C178" s="15" t="s">
        <v>241</v>
      </c>
      <c r="D178" s="97"/>
      <c r="E178" s="92"/>
      <c r="F178" s="92"/>
      <c r="G178" s="23">
        <f t="shared" si="15"/>
        <v>0</v>
      </c>
      <c r="H178" s="94"/>
      <c r="I178" s="94"/>
      <c r="J178" s="94"/>
      <c r="K178" s="94"/>
      <c r="L178" s="94"/>
      <c r="M178" s="94"/>
      <c r="N178" s="94"/>
      <c r="O178" s="94"/>
      <c r="P178" s="94"/>
      <c r="Q178" s="94"/>
      <c r="R178" s="94"/>
      <c r="S178" s="94"/>
      <c r="T178" s="94"/>
      <c r="U178" s="94"/>
      <c r="V178" s="94"/>
      <c r="W178" s="94"/>
      <c r="X178" s="94"/>
      <c r="Y178" s="94"/>
      <c r="Z178" s="94"/>
      <c r="AA178" s="94"/>
      <c r="AB178" s="94"/>
      <c r="AC178" s="94"/>
      <c r="AD178" s="94"/>
      <c r="AE178" s="94"/>
    </row>
    <row r="179" spans="1:31" ht="15.75" customHeight="1" x14ac:dyDescent="0.25">
      <c r="A179" s="94"/>
      <c r="B179" s="94"/>
      <c r="C179" s="15" t="s">
        <v>242</v>
      </c>
      <c r="D179" s="97"/>
      <c r="E179" s="97"/>
      <c r="F179" s="97"/>
      <c r="G179" s="23">
        <f t="shared" si="15"/>
        <v>0</v>
      </c>
      <c r="H179" s="94"/>
      <c r="I179" s="94"/>
      <c r="J179" s="94"/>
      <c r="K179" s="94"/>
      <c r="L179" s="94"/>
      <c r="M179" s="94"/>
      <c r="N179" s="94"/>
      <c r="O179" s="94"/>
      <c r="P179" s="94"/>
      <c r="Q179" s="94"/>
      <c r="R179" s="94"/>
      <c r="S179" s="94"/>
      <c r="T179" s="94"/>
      <c r="U179" s="94"/>
      <c r="V179" s="94"/>
      <c r="W179" s="94"/>
      <c r="X179" s="94"/>
      <c r="Y179" s="94"/>
      <c r="Z179" s="94"/>
      <c r="AA179" s="94"/>
      <c r="AB179" s="94"/>
      <c r="AC179" s="94"/>
      <c r="AD179" s="94"/>
      <c r="AE179" s="94"/>
    </row>
    <row r="180" spans="1:31" ht="15.75" customHeight="1" x14ac:dyDescent="0.25">
      <c r="A180" s="94"/>
      <c r="B180" s="94"/>
      <c r="C180" s="16" t="s">
        <v>243</v>
      </c>
      <c r="D180" s="97"/>
      <c r="E180" s="97"/>
      <c r="F180" s="97"/>
      <c r="G180" s="23">
        <f t="shared" si="15"/>
        <v>0</v>
      </c>
      <c r="H180" s="94"/>
      <c r="I180" s="94"/>
      <c r="J180" s="94"/>
      <c r="K180" s="94"/>
      <c r="L180" s="94"/>
      <c r="M180" s="94"/>
      <c r="N180" s="94"/>
      <c r="O180" s="94"/>
      <c r="P180" s="94"/>
      <c r="Q180" s="94"/>
      <c r="R180" s="94"/>
      <c r="S180" s="94"/>
      <c r="T180" s="94"/>
      <c r="U180" s="94"/>
      <c r="V180" s="94"/>
      <c r="W180" s="94"/>
      <c r="X180" s="94"/>
      <c r="Y180" s="94"/>
      <c r="Z180" s="94"/>
      <c r="AA180" s="94"/>
      <c r="AB180" s="94"/>
      <c r="AC180" s="94"/>
      <c r="AD180" s="94"/>
      <c r="AE180" s="94"/>
    </row>
    <row r="181" spans="1:31" ht="15.75" customHeight="1" x14ac:dyDescent="0.25">
      <c r="A181" s="94"/>
      <c r="B181" s="94"/>
      <c r="C181" s="15" t="s">
        <v>244</v>
      </c>
      <c r="D181" s="97"/>
      <c r="E181" s="97"/>
      <c r="F181" s="97"/>
      <c r="G181" s="23">
        <f t="shared" si="15"/>
        <v>0</v>
      </c>
      <c r="H181" s="94"/>
      <c r="I181" s="94"/>
      <c r="J181" s="94"/>
      <c r="K181" s="94"/>
      <c r="L181" s="94"/>
      <c r="M181" s="94"/>
      <c r="N181" s="94"/>
      <c r="O181" s="94"/>
      <c r="P181" s="94"/>
      <c r="Q181" s="94"/>
      <c r="R181" s="94"/>
      <c r="S181" s="94"/>
      <c r="T181" s="94"/>
      <c r="U181" s="94"/>
      <c r="V181" s="94"/>
      <c r="W181" s="94"/>
      <c r="X181" s="94"/>
      <c r="Y181" s="94"/>
      <c r="Z181" s="94"/>
      <c r="AA181" s="94"/>
      <c r="AB181" s="94"/>
      <c r="AC181" s="94"/>
      <c r="AD181" s="94"/>
      <c r="AE181" s="94"/>
    </row>
    <row r="182" spans="1:31" ht="15.75" customHeight="1" x14ac:dyDescent="0.25">
      <c r="A182" s="94"/>
      <c r="B182" s="94"/>
      <c r="C182" s="15" t="s">
        <v>245</v>
      </c>
      <c r="D182" s="97"/>
      <c r="E182" s="97"/>
      <c r="F182" s="97"/>
      <c r="G182" s="23">
        <f t="shared" si="15"/>
        <v>0</v>
      </c>
      <c r="H182" s="94"/>
      <c r="I182" s="94"/>
      <c r="J182" s="94"/>
      <c r="K182" s="94"/>
      <c r="L182" s="94"/>
      <c r="M182" s="94"/>
      <c r="N182" s="94"/>
      <c r="O182" s="94"/>
      <c r="P182" s="94"/>
      <c r="Q182" s="94"/>
      <c r="R182" s="94"/>
      <c r="S182" s="94"/>
      <c r="T182" s="94"/>
      <c r="U182" s="94"/>
      <c r="V182" s="94"/>
      <c r="W182" s="94"/>
      <c r="X182" s="94"/>
      <c r="Y182" s="94"/>
      <c r="Z182" s="94"/>
      <c r="AA182" s="94"/>
      <c r="AB182" s="94"/>
      <c r="AC182" s="94"/>
      <c r="AD182" s="94"/>
      <c r="AE182" s="94"/>
    </row>
    <row r="183" spans="1:31" ht="15.75" customHeight="1" x14ac:dyDescent="0.25">
      <c r="A183" s="94"/>
      <c r="B183" s="94"/>
      <c r="C183" s="15" t="s">
        <v>246</v>
      </c>
      <c r="D183" s="97"/>
      <c r="E183" s="97"/>
      <c r="F183" s="97"/>
      <c r="G183" s="23">
        <f t="shared" si="15"/>
        <v>0</v>
      </c>
      <c r="H183" s="94"/>
      <c r="I183" s="94"/>
      <c r="J183" s="94"/>
      <c r="K183" s="94"/>
      <c r="L183" s="94"/>
      <c r="M183" s="94"/>
      <c r="N183" s="94"/>
      <c r="O183" s="94"/>
      <c r="P183" s="94"/>
      <c r="Q183" s="94"/>
      <c r="R183" s="94"/>
      <c r="S183" s="94"/>
      <c r="T183" s="94"/>
      <c r="U183" s="94"/>
      <c r="V183" s="94"/>
      <c r="W183" s="94"/>
      <c r="X183" s="94"/>
      <c r="Y183" s="94"/>
      <c r="Z183" s="94"/>
      <c r="AA183" s="94"/>
      <c r="AB183" s="94"/>
      <c r="AC183" s="94"/>
      <c r="AD183" s="94"/>
      <c r="AE183" s="94"/>
    </row>
    <row r="184" spans="1:31" ht="15.75" customHeight="1" x14ac:dyDescent="0.25">
      <c r="A184" s="94"/>
      <c r="B184" s="94"/>
      <c r="C184" s="19" t="s">
        <v>247</v>
      </c>
      <c r="D184" s="29">
        <f>SUM(D177:D183)</f>
        <v>0</v>
      </c>
      <c r="E184" s="29">
        <f>SUM(E177:E183)</f>
        <v>0</v>
      </c>
      <c r="F184" s="29">
        <f>SUM(F177:F183)</f>
        <v>0</v>
      </c>
      <c r="G184" s="23">
        <f t="shared" si="15"/>
        <v>0</v>
      </c>
      <c r="H184" s="94"/>
      <c r="I184" s="94"/>
      <c r="J184" s="94"/>
      <c r="K184" s="94"/>
      <c r="L184" s="94"/>
      <c r="M184" s="94"/>
      <c r="N184" s="94"/>
      <c r="O184" s="94"/>
      <c r="P184" s="94"/>
      <c r="Q184" s="94"/>
      <c r="R184" s="94"/>
      <c r="S184" s="94"/>
      <c r="T184" s="94"/>
      <c r="U184" s="94"/>
      <c r="V184" s="94"/>
      <c r="W184" s="94"/>
      <c r="X184" s="94"/>
      <c r="Y184" s="94"/>
      <c r="Z184" s="94"/>
      <c r="AA184" s="94"/>
      <c r="AB184" s="94"/>
      <c r="AC184" s="94"/>
      <c r="AD184" s="94"/>
      <c r="AE184" s="94"/>
    </row>
    <row r="185" spans="1:31" ht="15.75" customHeight="1" x14ac:dyDescent="0.25">
      <c r="A185" s="94"/>
      <c r="B185" s="94"/>
      <c r="C185" s="94"/>
      <c r="D185" s="98"/>
      <c r="E185" s="98"/>
      <c r="F185" s="98"/>
      <c r="G185" s="94"/>
      <c r="H185" s="94"/>
      <c r="I185" s="94"/>
      <c r="J185" s="94"/>
      <c r="K185" s="94"/>
      <c r="L185" s="94"/>
      <c r="M185" s="94"/>
      <c r="N185" s="94"/>
      <c r="O185" s="94"/>
      <c r="P185" s="94"/>
      <c r="Q185" s="94"/>
      <c r="R185" s="94"/>
      <c r="S185" s="94"/>
      <c r="T185" s="94"/>
      <c r="U185" s="94"/>
      <c r="V185" s="94"/>
      <c r="W185" s="94"/>
      <c r="X185" s="94"/>
      <c r="Y185" s="94"/>
      <c r="Z185" s="94"/>
      <c r="AA185" s="94"/>
      <c r="AB185" s="94"/>
      <c r="AC185" s="94"/>
      <c r="AD185" s="94"/>
      <c r="AE185" s="94"/>
    </row>
    <row r="186" spans="1:31" ht="15.75" customHeight="1" x14ac:dyDescent="0.25">
      <c r="A186" s="94"/>
      <c r="B186" s="94"/>
      <c r="C186" s="298" t="s">
        <v>270</v>
      </c>
      <c r="D186" s="299"/>
      <c r="E186" s="299"/>
      <c r="F186" s="299"/>
      <c r="G186" s="300"/>
      <c r="H186" s="94"/>
      <c r="I186" s="94"/>
      <c r="J186" s="94"/>
      <c r="K186" s="94"/>
      <c r="L186" s="94"/>
      <c r="M186" s="94"/>
      <c r="N186" s="94"/>
      <c r="O186" s="94"/>
      <c r="P186" s="94"/>
      <c r="Q186" s="94"/>
      <c r="R186" s="94"/>
      <c r="S186" s="94"/>
      <c r="T186" s="94"/>
      <c r="U186" s="94"/>
      <c r="V186" s="94"/>
      <c r="W186" s="94"/>
      <c r="X186" s="94"/>
      <c r="Y186" s="94"/>
      <c r="Z186" s="94"/>
      <c r="AA186" s="94"/>
      <c r="AB186" s="94"/>
      <c r="AC186" s="94"/>
      <c r="AD186" s="94"/>
      <c r="AE186" s="94"/>
    </row>
    <row r="187" spans="1:31" ht="36" customHeight="1" thickBot="1" x14ac:dyDescent="0.3">
      <c r="A187" s="94"/>
      <c r="B187" s="94"/>
      <c r="C187" s="26" t="s">
        <v>271</v>
      </c>
      <c r="D187" s="27">
        <f>'1) Tableau budgétaire 1'!D179</f>
        <v>130000</v>
      </c>
      <c r="E187" s="27">
        <f>'1) Tableau budgétaire 1'!E179</f>
        <v>0</v>
      </c>
      <c r="F187" s="27">
        <f>'1) Tableau budgétaire 1'!F179</f>
        <v>0</v>
      </c>
      <c r="G187" s="28">
        <f t="shared" ref="G187:G195" si="16">SUM(D187:F187)</f>
        <v>130000</v>
      </c>
      <c r="H187" s="94"/>
      <c r="I187" s="94"/>
      <c r="J187" s="94"/>
      <c r="K187" s="94"/>
      <c r="L187" s="94"/>
      <c r="M187" s="94"/>
      <c r="N187" s="94"/>
      <c r="O187" s="94"/>
      <c r="P187" s="94"/>
      <c r="Q187" s="94"/>
      <c r="R187" s="94"/>
      <c r="S187" s="94"/>
      <c r="T187" s="94"/>
      <c r="U187" s="94"/>
      <c r="V187" s="94"/>
      <c r="W187" s="94"/>
      <c r="X187" s="94"/>
      <c r="Y187" s="94"/>
      <c r="Z187" s="94"/>
      <c r="AA187" s="94"/>
      <c r="AB187" s="94"/>
      <c r="AC187" s="94"/>
      <c r="AD187" s="94"/>
      <c r="AE187" s="94"/>
    </row>
    <row r="188" spans="1:31" ht="15.75" customHeight="1" x14ac:dyDescent="0.25">
      <c r="A188" s="94"/>
      <c r="B188" s="94"/>
      <c r="C188" s="24" t="s">
        <v>240</v>
      </c>
      <c r="D188" s="95">
        <v>35000</v>
      </c>
      <c r="E188" s="96"/>
      <c r="F188" s="96"/>
      <c r="G188" s="25">
        <f t="shared" si="16"/>
        <v>35000</v>
      </c>
      <c r="H188" s="94"/>
      <c r="I188" s="94"/>
      <c r="J188" s="94"/>
      <c r="K188" s="94"/>
      <c r="L188" s="94"/>
      <c r="M188" s="94"/>
      <c r="N188" s="94"/>
      <c r="O188" s="94"/>
      <c r="P188" s="94"/>
      <c r="Q188" s="94"/>
      <c r="R188" s="94"/>
      <c r="S188" s="94"/>
      <c r="T188" s="94"/>
      <c r="U188" s="94"/>
      <c r="V188" s="94"/>
      <c r="W188" s="94"/>
      <c r="X188" s="94"/>
      <c r="Y188" s="94"/>
      <c r="Z188" s="94"/>
      <c r="AA188" s="94"/>
      <c r="AB188" s="94"/>
      <c r="AC188" s="94"/>
      <c r="AD188" s="94"/>
      <c r="AE188" s="94"/>
    </row>
    <row r="189" spans="1:31" ht="15.75" customHeight="1" x14ac:dyDescent="0.25">
      <c r="A189" s="94"/>
      <c r="B189" s="94"/>
      <c r="C189" s="15" t="s">
        <v>241</v>
      </c>
      <c r="D189" s="97"/>
      <c r="E189" s="92"/>
      <c r="F189" s="92"/>
      <c r="G189" s="23">
        <f t="shared" si="16"/>
        <v>0</v>
      </c>
      <c r="H189" s="94"/>
      <c r="I189" s="94"/>
      <c r="J189" s="94"/>
      <c r="K189" s="94"/>
      <c r="L189" s="94"/>
      <c r="M189" s="94"/>
      <c r="N189" s="94"/>
      <c r="O189" s="94"/>
      <c r="P189" s="94"/>
      <c r="Q189" s="94"/>
      <c r="R189" s="94"/>
      <c r="S189" s="94"/>
      <c r="T189" s="94"/>
      <c r="U189" s="94"/>
      <c r="V189" s="94"/>
      <c r="W189" s="94"/>
      <c r="X189" s="94"/>
      <c r="Y189" s="94"/>
      <c r="Z189" s="94"/>
      <c r="AA189" s="94"/>
      <c r="AB189" s="94"/>
      <c r="AC189" s="94"/>
      <c r="AD189" s="94"/>
      <c r="AE189" s="94"/>
    </row>
    <row r="190" spans="1:31" ht="15.75" customHeight="1" x14ac:dyDescent="0.25">
      <c r="A190" s="94"/>
      <c r="B190" s="94"/>
      <c r="C190" s="15" t="s">
        <v>242</v>
      </c>
      <c r="D190" s="97"/>
      <c r="E190" s="97"/>
      <c r="F190" s="97"/>
      <c r="G190" s="23">
        <f t="shared" si="16"/>
        <v>0</v>
      </c>
      <c r="H190" s="94"/>
      <c r="I190" s="94"/>
      <c r="J190" s="94"/>
      <c r="K190" s="94"/>
      <c r="L190" s="94"/>
      <c r="M190" s="94"/>
      <c r="N190" s="94"/>
      <c r="O190" s="94"/>
      <c r="P190" s="94"/>
      <c r="Q190" s="94"/>
      <c r="R190" s="94"/>
      <c r="S190" s="94"/>
      <c r="T190" s="94"/>
      <c r="U190" s="94"/>
      <c r="V190" s="94"/>
      <c r="W190" s="94"/>
      <c r="X190" s="94"/>
      <c r="Y190" s="94"/>
      <c r="Z190" s="94"/>
      <c r="AA190" s="94"/>
      <c r="AB190" s="94"/>
      <c r="AC190" s="94"/>
      <c r="AD190" s="94"/>
      <c r="AE190" s="94"/>
    </row>
    <row r="191" spans="1:31" ht="15.75" customHeight="1" x14ac:dyDescent="0.25">
      <c r="A191" s="94"/>
      <c r="B191" s="94"/>
      <c r="C191" s="16" t="s">
        <v>243</v>
      </c>
      <c r="D191" s="97">
        <v>88000</v>
      </c>
      <c r="E191" s="97"/>
      <c r="F191" s="97"/>
      <c r="G191" s="23">
        <f t="shared" si="16"/>
        <v>88000</v>
      </c>
      <c r="H191" s="94"/>
      <c r="I191" s="94"/>
      <c r="J191" s="94"/>
      <c r="K191" s="94"/>
      <c r="L191" s="94"/>
      <c r="M191" s="94"/>
      <c r="N191" s="94"/>
      <c r="O191" s="94"/>
      <c r="P191" s="94"/>
      <c r="Q191" s="94"/>
      <c r="R191" s="94"/>
      <c r="S191" s="94"/>
      <c r="T191" s="94"/>
      <c r="U191" s="94"/>
      <c r="V191" s="94"/>
      <c r="W191" s="94"/>
      <c r="X191" s="94"/>
      <c r="Y191" s="94"/>
      <c r="Z191" s="94"/>
      <c r="AA191" s="94"/>
      <c r="AB191" s="94"/>
      <c r="AC191" s="94"/>
      <c r="AD191" s="94"/>
      <c r="AE191" s="94"/>
    </row>
    <row r="192" spans="1:31" ht="15.75" customHeight="1" x14ac:dyDescent="0.25">
      <c r="A192" s="94"/>
      <c r="B192" s="94"/>
      <c r="C192" s="15" t="s">
        <v>244</v>
      </c>
      <c r="D192" s="97">
        <v>0</v>
      </c>
      <c r="E192" s="97"/>
      <c r="F192" s="97"/>
      <c r="G192" s="23">
        <f t="shared" si="16"/>
        <v>0</v>
      </c>
      <c r="H192" s="94"/>
      <c r="I192" s="94"/>
      <c r="J192" s="94"/>
      <c r="K192" s="94"/>
      <c r="L192" s="94"/>
      <c r="M192" s="94"/>
      <c r="N192" s="94"/>
      <c r="O192" s="94"/>
      <c r="P192" s="94"/>
      <c r="Q192" s="94"/>
      <c r="R192" s="94"/>
      <c r="S192" s="94"/>
      <c r="T192" s="94"/>
      <c r="U192" s="94"/>
      <c r="V192" s="94"/>
      <c r="W192" s="94"/>
      <c r="X192" s="94"/>
      <c r="Y192" s="94"/>
      <c r="Z192" s="94"/>
      <c r="AA192" s="94"/>
      <c r="AB192" s="94"/>
      <c r="AC192" s="94"/>
      <c r="AD192" s="94"/>
      <c r="AE192" s="94"/>
    </row>
    <row r="193" spans="1:31" ht="15.75" customHeight="1" x14ac:dyDescent="0.25">
      <c r="A193" s="94"/>
      <c r="B193" s="94"/>
      <c r="C193" s="15" t="s">
        <v>245</v>
      </c>
      <c r="D193" s="97"/>
      <c r="E193" s="97"/>
      <c r="F193" s="97"/>
      <c r="G193" s="23">
        <f t="shared" si="16"/>
        <v>0</v>
      </c>
      <c r="H193" s="94"/>
      <c r="I193" s="94"/>
      <c r="J193" s="94"/>
      <c r="K193" s="94"/>
      <c r="L193" s="94"/>
      <c r="M193" s="94"/>
      <c r="N193" s="94"/>
      <c r="O193" s="94"/>
      <c r="P193" s="94"/>
      <c r="Q193" s="94"/>
      <c r="R193" s="94"/>
      <c r="S193" s="94"/>
      <c r="T193" s="94"/>
      <c r="U193" s="94"/>
      <c r="V193" s="94"/>
      <c r="W193" s="94"/>
      <c r="X193" s="94"/>
      <c r="Y193" s="94"/>
      <c r="Z193" s="94"/>
      <c r="AA193" s="94"/>
      <c r="AB193" s="94"/>
      <c r="AC193" s="94"/>
      <c r="AD193" s="94"/>
      <c r="AE193" s="94"/>
    </row>
    <row r="194" spans="1:31" ht="15.75" customHeight="1" x14ac:dyDescent="0.25">
      <c r="A194" s="94"/>
      <c r="B194" s="94"/>
      <c r="C194" s="15" t="s">
        <v>246</v>
      </c>
      <c r="D194" s="97">
        <v>7000</v>
      </c>
      <c r="E194" s="97"/>
      <c r="F194" s="97"/>
      <c r="G194" s="23">
        <f t="shared" si="16"/>
        <v>7000</v>
      </c>
      <c r="H194" s="94"/>
      <c r="I194" s="94"/>
      <c r="J194" s="94"/>
      <c r="K194" s="94"/>
      <c r="L194" s="94"/>
      <c r="M194" s="94"/>
      <c r="N194" s="94"/>
      <c r="O194" s="94"/>
      <c r="P194" s="94"/>
      <c r="Q194" s="94"/>
      <c r="R194" s="94"/>
      <c r="S194" s="94"/>
      <c r="T194" s="94"/>
      <c r="U194" s="94"/>
      <c r="V194" s="94"/>
      <c r="W194" s="94"/>
      <c r="X194" s="94"/>
      <c r="Y194" s="94"/>
      <c r="Z194" s="94"/>
      <c r="AA194" s="94"/>
      <c r="AB194" s="94"/>
      <c r="AC194" s="94"/>
      <c r="AD194" s="94"/>
      <c r="AE194" s="94"/>
    </row>
    <row r="195" spans="1:31" ht="15.75" customHeight="1" x14ac:dyDescent="0.25">
      <c r="A195" s="94"/>
      <c r="B195" s="94"/>
      <c r="C195" s="19" t="s">
        <v>247</v>
      </c>
      <c r="D195" s="29">
        <f>SUM(D188:D194)</f>
        <v>130000</v>
      </c>
      <c r="E195" s="29">
        <f>SUM(E188:E194)</f>
        <v>0</v>
      </c>
      <c r="F195" s="29">
        <f>SUM(F188:F194)</f>
        <v>0</v>
      </c>
      <c r="G195" s="23">
        <f t="shared" si="16"/>
        <v>130000</v>
      </c>
      <c r="H195" s="94"/>
      <c r="I195" s="94"/>
      <c r="J195" s="94"/>
      <c r="K195" s="94"/>
      <c r="L195" s="94"/>
      <c r="M195" s="94"/>
      <c r="N195" s="94"/>
      <c r="O195" s="94"/>
      <c r="P195" s="94"/>
      <c r="Q195" s="94"/>
      <c r="R195" s="94"/>
      <c r="S195" s="94"/>
      <c r="T195" s="94"/>
      <c r="U195" s="94"/>
      <c r="V195" s="94"/>
      <c r="W195" s="94"/>
      <c r="X195" s="94"/>
      <c r="Y195" s="94"/>
      <c r="Z195" s="94"/>
      <c r="AA195" s="94"/>
      <c r="AB195" s="94"/>
      <c r="AC195" s="94"/>
      <c r="AD195" s="94"/>
      <c r="AE195" s="94"/>
    </row>
    <row r="196" spans="1:31" ht="15.75" customHeight="1" thickBot="1" x14ac:dyDescent="0.3">
      <c r="A196" s="94"/>
      <c r="B196" s="94"/>
      <c r="C196" s="94"/>
      <c r="D196" s="98"/>
      <c r="E196" s="98"/>
      <c r="F196" s="98"/>
      <c r="G196" s="94"/>
      <c r="H196" s="94"/>
      <c r="I196" s="94"/>
      <c r="J196" s="94"/>
      <c r="K196" s="94"/>
      <c r="L196" s="94"/>
      <c r="M196" s="94"/>
      <c r="N196" s="94"/>
      <c r="O196" s="94"/>
      <c r="P196" s="94"/>
      <c r="Q196" s="94"/>
      <c r="R196" s="94"/>
      <c r="S196" s="94"/>
      <c r="T196" s="94"/>
      <c r="U196" s="94"/>
      <c r="V196" s="94"/>
      <c r="W196" s="94"/>
      <c r="X196" s="94"/>
      <c r="Y196" s="94"/>
      <c r="Z196" s="94"/>
      <c r="AA196" s="94"/>
      <c r="AB196" s="94"/>
      <c r="AC196" s="94"/>
      <c r="AD196" s="94"/>
      <c r="AE196" s="94"/>
    </row>
    <row r="197" spans="1:31" ht="19.5" customHeight="1" thickBot="1" x14ac:dyDescent="0.3">
      <c r="A197" s="94"/>
      <c r="B197" s="94"/>
      <c r="C197" s="301" t="s">
        <v>220</v>
      </c>
      <c r="D197" s="302"/>
      <c r="E197" s="302"/>
      <c r="F197" s="302"/>
      <c r="G197" s="303"/>
      <c r="H197" s="94"/>
      <c r="I197" s="94"/>
      <c r="J197" s="94"/>
      <c r="K197" s="94"/>
      <c r="L197" s="94"/>
      <c r="M197" s="94"/>
      <c r="N197" s="94"/>
      <c r="O197" s="94"/>
      <c r="P197" s="94"/>
      <c r="Q197" s="94"/>
      <c r="R197" s="94"/>
      <c r="S197" s="94"/>
      <c r="T197" s="94"/>
      <c r="U197" s="94"/>
      <c r="V197" s="94"/>
      <c r="W197" s="94"/>
      <c r="X197" s="94"/>
      <c r="Y197" s="94"/>
      <c r="Z197" s="94"/>
      <c r="AA197" s="94"/>
      <c r="AB197" s="94"/>
      <c r="AC197" s="94"/>
      <c r="AD197" s="94"/>
      <c r="AE197" s="94"/>
    </row>
    <row r="198" spans="1:31" ht="51.75" customHeight="1" x14ac:dyDescent="0.25">
      <c r="A198" s="94"/>
      <c r="B198" s="94"/>
      <c r="C198" s="36"/>
      <c r="D198" s="89" t="str">
        <f>'1) Tableau budgétaire 1'!D5</f>
        <v>Organisation recipiendiaire 1 FAO (budget en USD)</v>
      </c>
      <c r="E198" s="89" t="str">
        <f>'1) Tableau budgétaire 1'!E5</f>
        <v>Organisation recipiendiaire 2 UNDP (budget en USD)</v>
      </c>
      <c r="F198" s="89" t="str">
        <f>'1) Tableau budgétaire 1'!F5</f>
        <v>Organisation recipiendiaire 3 UNICEF (budget en USD)</v>
      </c>
      <c r="G198" s="87" t="s">
        <v>220</v>
      </c>
      <c r="H198" s="94"/>
      <c r="I198" s="94"/>
      <c r="J198" s="94"/>
      <c r="K198" s="94"/>
      <c r="L198" s="94"/>
      <c r="M198" s="94"/>
      <c r="N198" s="94"/>
      <c r="O198" s="94"/>
      <c r="P198" s="94"/>
      <c r="Q198" s="94"/>
      <c r="R198" s="94"/>
      <c r="S198" s="94"/>
      <c r="T198" s="94"/>
      <c r="U198" s="94"/>
      <c r="V198" s="94"/>
      <c r="W198" s="94"/>
      <c r="X198" s="94"/>
      <c r="Y198" s="94"/>
      <c r="Z198" s="94"/>
      <c r="AA198" s="94"/>
      <c r="AB198" s="94"/>
      <c r="AC198" s="94"/>
      <c r="AD198" s="94"/>
      <c r="AE198" s="94"/>
    </row>
    <row r="199" spans="1:31" ht="19.5" customHeight="1" x14ac:dyDescent="0.25">
      <c r="A199" s="94"/>
      <c r="B199" s="94"/>
      <c r="C199" s="90" t="s">
        <v>240</v>
      </c>
      <c r="D199" s="102">
        <f t="shared" ref="D199:F201" si="17">SUM(D177,D166,D155,D144,D132,D121,D110,D99,D87,D76,D65,D54,D42,D31,D20,D9,D188)</f>
        <v>184821.5</v>
      </c>
      <c r="E199" s="102">
        <f>SUM(E177,E166,E155,E144,E132,E121,E110,E99,E87,E76,E65,E54,E42,E31,E20,E9,E188)</f>
        <v>115000</v>
      </c>
      <c r="F199" s="102">
        <f t="shared" si="17"/>
        <v>105000</v>
      </c>
      <c r="G199" s="34">
        <f t="shared" ref="G199:G206" si="18">SUM(D199:F199)</f>
        <v>404821.5</v>
      </c>
      <c r="H199" s="94"/>
      <c r="I199" s="94"/>
      <c r="J199" s="94"/>
      <c r="K199" s="94"/>
      <c r="L199" s="94"/>
      <c r="M199" s="94"/>
      <c r="N199" s="94"/>
      <c r="O199" s="94"/>
      <c r="P199" s="94"/>
      <c r="Q199" s="94"/>
      <c r="R199" s="94"/>
      <c r="S199" s="94"/>
      <c r="T199" s="94"/>
      <c r="U199" s="94"/>
      <c r="V199" s="94"/>
      <c r="W199" s="94"/>
      <c r="X199" s="94"/>
      <c r="Y199" s="94"/>
      <c r="Z199" s="94"/>
      <c r="AA199" s="94"/>
      <c r="AB199" s="94"/>
      <c r="AC199" s="94"/>
      <c r="AD199" s="94"/>
      <c r="AE199" s="94"/>
    </row>
    <row r="200" spans="1:31" ht="34.5" customHeight="1" x14ac:dyDescent="0.25">
      <c r="A200" s="94"/>
      <c r="B200" s="94"/>
      <c r="C200" s="66" t="s">
        <v>241</v>
      </c>
      <c r="D200" s="103">
        <f t="shared" si="17"/>
        <v>6132</v>
      </c>
      <c r="E200" s="103">
        <f>SUM(E178,E167,E156,E145,E133,E122,E111,E100,E88,E77,E66,E55,E43,E32,E21,E10,E189)</f>
        <v>70000</v>
      </c>
      <c r="F200" s="103">
        <f t="shared" si="17"/>
        <v>55000</v>
      </c>
      <c r="G200" s="35">
        <f t="shared" si="18"/>
        <v>131132</v>
      </c>
      <c r="H200" s="94"/>
      <c r="I200" s="94"/>
      <c r="J200" s="94"/>
      <c r="K200" s="94"/>
      <c r="L200" s="94"/>
      <c r="M200" s="94"/>
      <c r="N200" s="94"/>
      <c r="O200" s="94"/>
      <c r="P200" s="94"/>
      <c r="Q200" s="94"/>
      <c r="R200" s="94"/>
      <c r="S200" s="94"/>
      <c r="T200" s="94"/>
      <c r="U200" s="94"/>
      <c r="V200" s="94"/>
      <c r="W200" s="94"/>
      <c r="X200" s="94"/>
      <c r="Y200" s="94"/>
      <c r="Z200" s="94"/>
      <c r="AA200" s="94"/>
      <c r="AB200" s="94"/>
      <c r="AC200" s="94"/>
      <c r="AD200" s="94"/>
      <c r="AE200" s="94"/>
    </row>
    <row r="201" spans="1:31" ht="48" customHeight="1" x14ac:dyDescent="0.25">
      <c r="A201" s="94"/>
      <c r="B201" s="94"/>
      <c r="C201" s="66" t="s">
        <v>242</v>
      </c>
      <c r="D201" s="103">
        <f t="shared" si="17"/>
        <v>220088</v>
      </c>
      <c r="E201" s="103">
        <f>SUM(E179,E168,E157,E146,E134,E123,E112,E101,E89,E78,E67,E56,E44,E33,E22,E11,E190)</f>
        <v>100000</v>
      </c>
      <c r="F201" s="103">
        <f t="shared" si="17"/>
        <v>0</v>
      </c>
      <c r="G201" s="35">
        <f t="shared" si="18"/>
        <v>320088</v>
      </c>
      <c r="H201" s="94"/>
      <c r="I201" s="94"/>
      <c r="J201" s="94"/>
      <c r="K201" s="94"/>
      <c r="L201" s="94"/>
      <c r="M201" s="94"/>
      <c r="N201" s="94"/>
      <c r="O201" s="94"/>
      <c r="P201" s="94"/>
      <c r="Q201" s="94"/>
      <c r="R201" s="94"/>
      <c r="S201" s="94"/>
      <c r="T201" s="94"/>
      <c r="U201" s="94"/>
      <c r="V201" s="94"/>
      <c r="W201" s="94"/>
      <c r="X201" s="94"/>
      <c r="Y201" s="94"/>
      <c r="Z201" s="94"/>
      <c r="AA201" s="94"/>
      <c r="AB201" s="94"/>
      <c r="AC201" s="94"/>
      <c r="AD201" s="94"/>
      <c r="AE201" s="94"/>
    </row>
    <row r="202" spans="1:31" ht="33" customHeight="1" x14ac:dyDescent="0.25">
      <c r="A202" s="94"/>
      <c r="B202" s="94"/>
      <c r="C202" s="67" t="s">
        <v>243</v>
      </c>
      <c r="D202" s="103">
        <f t="shared" ref="D202:F205" si="19">SUM(D180,D169,D158,D147,D135,D124,D113,D102,D90,D79,D68,D57,D45,D34,D23,D12,D191)</f>
        <v>98088</v>
      </c>
      <c r="E202" s="103">
        <f>SUM(E180,E169,E158,E147,E135,E124,E113,E102,E90,E79,E68,E57,E45,E34,E23,E12,E191)</f>
        <v>350000</v>
      </c>
      <c r="F202" s="103">
        <f t="shared" si="19"/>
        <v>455000</v>
      </c>
      <c r="G202" s="35">
        <f t="shared" si="18"/>
        <v>903088</v>
      </c>
      <c r="H202" s="94"/>
      <c r="I202" s="94"/>
      <c r="J202" s="94"/>
      <c r="K202" s="94"/>
      <c r="L202" s="94"/>
      <c r="M202" s="94"/>
      <c r="N202" s="94"/>
      <c r="O202" s="94"/>
      <c r="P202" s="94"/>
      <c r="Q202" s="94"/>
      <c r="R202" s="94"/>
      <c r="S202" s="94"/>
      <c r="T202" s="94"/>
      <c r="U202" s="94"/>
      <c r="V202" s="94"/>
      <c r="W202" s="94"/>
      <c r="X202" s="94"/>
      <c r="Y202" s="94"/>
      <c r="Z202" s="94"/>
      <c r="AA202" s="94"/>
      <c r="AB202" s="94"/>
      <c r="AC202" s="94"/>
      <c r="AD202" s="94"/>
      <c r="AE202" s="94"/>
    </row>
    <row r="203" spans="1:31" ht="21" customHeight="1" x14ac:dyDescent="0.25">
      <c r="A203" s="94"/>
      <c r="B203" s="94"/>
      <c r="C203" s="66" t="s">
        <v>244</v>
      </c>
      <c r="D203" s="103">
        <f t="shared" si="19"/>
        <v>100662.5</v>
      </c>
      <c r="E203" s="103">
        <f>SUM(E181,E170,E159,E148,E136,E125,E114,E103,E91,E80,E69,E58,E46,E35,E24,E13,E192)</f>
        <v>35000</v>
      </c>
      <c r="F203" s="103">
        <f t="shared" si="19"/>
        <v>20000</v>
      </c>
      <c r="G203" s="35">
        <f t="shared" si="18"/>
        <v>155662.5</v>
      </c>
      <c r="H203" s="93"/>
      <c r="I203" s="93"/>
      <c r="J203" s="93"/>
      <c r="K203" s="93"/>
      <c r="L203" s="93"/>
      <c r="M203" s="104"/>
      <c r="N203" s="94"/>
      <c r="O203" s="94"/>
      <c r="P203" s="94"/>
      <c r="Q203" s="94"/>
      <c r="R203" s="94"/>
      <c r="S203" s="94"/>
      <c r="T203" s="94"/>
      <c r="U203" s="94"/>
      <c r="V203" s="94"/>
      <c r="W203" s="94"/>
      <c r="X203" s="94"/>
      <c r="Y203" s="94"/>
      <c r="Z203" s="94"/>
      <c r="AA203" s="94"/>
      <c r="AB203" s="94"/>
      <c r="AC203" s="94"/>
      <c r="AD203" s="94"/>
      <c r="AE203" s="94"/>
    </row>
    <row r="204" spans="1:31" ht="39.75" customHeight="1" x14ac:dyDescent="0.25">
      <c r="A204" s="94"/>
      <c r="B204" s="94"/>
      <c r="C204" s="66" t="s">
        <v>245</v>
      </c>
      <c r="D204" s="103">
        <f>SUM(D182,D171,D160,D149,D137,D126,D115,D104,D92,D81,D70,D59,D47,D36,D25,D14,D193)</f>
        <v>180200</v>
      </c>
      <c r="E204" s="103">
        <f>SUM(E182,E171,E160,E149,E137,E126,E115,E104,E92,E81,E70,E47,E36,E25,E14,E193)</f>
        <v>0</v>
      </c>
      <c r="F204" s="103">
        <f t="shared" si="19"/>
        <v>80000</v>
      </c>
      <c r="G204" s="35">
        <f t="shared" si="18"/>
        <v>260200</v>
      </c>
      <c r="H204" s="93"/>
      <c r="I204" s="93"/>
      <c r="J204" s="93"/>
      <c r="K204" s="93"/>
      <c r="L204" s="93"/>
      <c r="M204" s="104"/>
      <c r="N204" s="94"/>
      <c r="O204" s="94"/>
      <c r="P204" s="94"/>
      <c r="Q204" s="94"/>
      <c r="R204" s="94"/>
      <c r="S204" s="94"/>
      <c r="T204" s="94"/>
      <c r="U204" s="94"/>
      <c r="V204" s="94"/>
      <c r="W204" s="94"/>
      <c r="X204" s="94"/>
      <c r="Y204" s="94"/>
      <c r="Z204" s="94"/>
      <c r="AA204" s="94"/>
      <c r="AB204" s="94"/>
      <c r="AC204" s="94"/>
      <c r="AD204" s="94"/>
      <c r="AE204" s="94"/>
    </row>
    <row r="205" spans="1:31" ht="39.75" customHeight="1" x14ac:dyDescent="0.25">
      <c r="A205" s="94"/>
      <c r="B205" s="94"/>
      <c r="C205" s="66" t="s">
        <v>246</v>
      </c>
      <c r="D205" s="102">
        <f t="shared" si="19"/>
        <v>150008</v>
      </c>
      <c r="E205" s="102">
        <f>SUM(E183,E172,E161,E150,E138,E127,E116,E105,E93,E82,E71,E60,E48,E37,E26,E15,E194)</f>
        <v>77500</v>
      </c>
      <c r="F205" s="102">
        <f t="shared" si="19"/>
        <v>32500</v>
      </c>
      <c r="G205" s="35">
        <f t="shared" si="18"/>
        <v>260008</v>
      </c>
      <c r="H205" s="93"/>
      <c r="I205" s="93"/>
      <c r="J205" s="93"/>
      <c r="K205" s="93"/>
      <c r="L205" s="93"/>
      <c r="M205" s="104"/>
      <c r="N205" s="94"/>
      <c r="O205" s="94"/>
      <c r="P205" s="94"/>
      <c r="Q205" s="94"/>
      <c r="R205" s="94"/>
      <c r="S205" s="94"/>
      <c r="T205" s="94"/>
      <c r="U205" s="94"/>
      <c r="V205" s="94"/>
      <c r="W205" s="94"/>
      <c r="X205" s="94"/>
      <c r="Y205" s="94"/>
      <c r="Z205" s="94"/>
      <c r="AA205" s="94"/>
      <c r="AB205" s="94"/>
      <c r="AC205" s="94"/>
      <c r="AD205" s="94"/>
      <c r="AE205" s="94"/>
    </row>
    <row r="206" spans="1:31" ht="22.5" customHeight="1" x14ac:dyDescent="0.25">
      <c r="A206" s="94"/>
      <c r="B206" s="94"/>
      <c r="C206" s="80" t="s">
        <v>221</v>
      </c>
      <c r="D206" s="105">
        <f>SUM(D199:D205)</f>
        <v>940000</v>
      </c>
      <c r="E206" s="105">
        <f>SUM(E199:E205)</f>
        <v>747500</v>
      </c>
      <c r="F206" s="105">
        <f>SUM(F199:F205)</f>
        <v>747500</v>
      </c>
      <c r="G206" s="106">
        <f t="shared" si="18"/>
        <v>2435000</v>
      </c>
      <c r="H206" s="93"/>
      <c r="I206" s="93"/>
      <c r="J206" s="93"/>
      <c r="K206" s="93"/>
      <c r="L206" s="93"/>
      <c r="M206" s="104"/>
      <c r="N206" s="94"/>
      <c r="O206" s="94"/>
      <c r="P206" s="94"/>
      <c r="Q206" s="94"/>
      <c r="R206" s="94"/>
      <c r="S206" s="94"/>
      <c r="T206" s="94"/>
      <c r="U206" s="94"/>
      <c r="V206" s="94"/>
      <c r="W206" s="94"/>
      <c r="X206" s="94"/>
      <c r="Y206" s="94"/>
      <c r="Z206" s="94"/>
      <c r="AA206" s="94"/>
      <c r="AB206" s="94"/>
      <c r="AC206" s="94"/>
      <c r="AD206" s="94"/>
      <c r="AE206" s="94"/>
    </row>
    <row r="207" spans="1:31" ht="26.25" customHeight="1" thickBot="1" x14ac:dyDescent="0.3">
      <c r="A207" s="94"/>
      <c r="B207" s="94"/>
      <c r="C207" s="80" t="s">
        <v>222</v>
      </c>
      <c r="D207" s="107">
        <f>D206*0.07</f>
        <v>65800</v>
      </c>
      <c r="E207" s="107">
        <f>E206*0.07</f>
        <v>52325.000000000007</v>
      </c>
      <c r="F207" s="107">
        <f t="shared" ref="F207:G207" si="20">F206*0.07</f>
        <v>52325.000000000007</v>
      </c>
      <c r="G207" s="108">
        <f t="shared" si="20"/>
        <v>170450.00000000003</v>
      </c>
      <c r="H207" s="11"/>
      <c r="I207" s="11"/>
      <c r="J207" s="11"/>
      <c r="K207" s="11"/>
      <c r="L207" s="109"/>
      <c r="M207" s="98"/>
      <c r="N207" s="94"/>
      <c r="O207" s="94"/>
      <c r="P207" s="94"/>
      <c r="Q207" s="94"/>
      <c r="R207" s="94"/>
      <c r="S207" s="94"/>
      <c r="T207" s="94"/>
      <c r="U207" s="94"/>
      <c r="V207" s="94"/>
      <c r="W207" s="94"/>
      <c r="X207" s="94"/>
      <c r="Y207" s="94"/>
      <c r="Z207" s="94"/>
      <c r="AA207" s="94"/>
      <c r="AB207" s="94"/>
      <c r="AC207" s="94"/>
      <c r="AD207" s="94"/>
      <c r="AE207" s="94"/>
    </row>
    <row r="208" spans="1:31" ht="23.25" customHeight="1" thickBot="1" x14ac:dyDescent="0.3">
      <c r="A208" s="94"/>
      <c r="B208" s="94"/>
      <c r="C208" s="60" t="s">
        <v>272</v>
      </c>
      <c r="D208" s="61">
        <f>SUM(D206:D207)</f>
        <v>1005800</v>
      </c>
      <c r="E208" s="61">
        <f>SUM(E206:E207)</f>
        <v>799825</v>
      </c>
      <c r="F208" s="61">
        <f t="shared" ref="F208:G208" si="21">SUM(F206:F207)</f>
        <v>799825</v>
      </c>
      <c r="G208" s="37">
        <f t="shared" si="21"/>
        <v>2605450</v>
      </c>
      <c r="H208" s="11"/>
      <c r="I208" s="11"/>
      <c r="J208" s="11"/>
      <c r="K208" s="11"/>
      <c r="L208" s="109"/>
      <c r="M208" s="98"/>
      <c r="N208" s="94"/>
      <c r="O208" s="94"/>
      <c r="P208" s="94"/>
      <c r="Q208" s="94"/>
      <c r="R208" s="94"/>
      <c r="S208" s="94"/>
      <c r="T208" s="94"/>
      <c r="U208" s="94"/>
      <c r="V208" s="94"/>
      <c r="W208" s="94"/>
      <c r="X208" s="94"/>
      <c r="Y208" s="94"/>
      <c r="Z208" s="94"/>
      <c r="AA208" s="94"/>
      <c r="AB208" s="94"/>
      <c r="AC208" s="94"/>
      <c r="AD208" s="94"/>
      <c r="AE208" s="94"/>
    </row>
    <row r="209" spans="1:31" ht="15.75" customHeight="1" x14ac:dyDescent="0.25">
      <c r="A209" s="94"/>
      <c r="B209" s="94"/>
      <c r="C209" s="94"/>
      <c r="D209" s="98"/>
      <c r="E209" s="98"/>
      <c r="F209" s="98"/>
      <c r="G209" s="94"/>
      <c r="H209" s="94"/>
      <c r="I209" s="94"/>
      <c r="J209" s="94"/>
      <c r="K209" s="94"/>
      <c r="L209" s="20"/>
      <c r="M209" s="94"/>
      <c r="N209" s="94"/>
      <c r="O209" s="94"/>
      <c r="P209" s="94"/>
      <c r="Q209" s="94"/>
      <c r="R209" s="94"/>
      <c r="S209" s="94"/>
      <c r="T209" s="94"/>
      <c r="U209" s="94"/>
      <c r="V209" s="94"/>
      <c r="W209" s="94"/>
      <c r="X209" s="94"/>
      <c r="Y209" s="94"/>
      <c r="Z209" s="94"/>
      <c r="AA209" s="94"/>
      <c r="AB209" s="94"/>
      <c r="AC209" s="94"/>
      <c r="AD209" s="94"/>
      <c r="AE209" s="94"/>
    </row>
    <row r="210" spans="1:31" ht="15.75" customHeight="1" x14ac:dyDescent="0.25">
      <c r="A210" s="94"/>
      <c r="B210" s="94"/>
      <c r="C210" s="94"/>
      <c r="D210" s="98"/>
      <c r="E210" s="98"/>
      <c r="F210" s="98"/>
      <c r="G210" s="94"/>
      <c r="H210" s="91"/>
      <c r="I210" s="91"/>
      <c r="J210" s="94"/>
      <c r="K210" s="94"/>
      <c r="L210" s="20"/>
      <c r="M210" s="94"/>
      <c r="N210" s="94"/>
      <c r="O210" s="94"/>
      <c r="P210" s="94"/>
      <c r="Q210" s="94"/>
      <c r="R210" s="94"/>
      <c r="S210" s="94"/>
      <c r="T210" s="94"/>
      <c r="U210" s="94"/>
      <c r="V210" s="94"/>
      <c r="W210" s="94"/>
      <c r="X210" s="94"/>
      <c r="Y210" s="94"/>
      <c r="Z210" s="94"/>
      <c r="AA210" s="94"/>
      <c r="AB210" s="94"/>
      <c r="AC210" s="94"/>
      <c r="AD210" s="94"/>
      <c r="AE210" s="94"/>
    </row>
    <row r="211" spans="1:31" ht="15.75" customHeight="1" x14ac:dyDescent="0.25">
      <c r="A211" s="94"/>
      <c r="B211" s="94"/>
      <c r="C211" s="94"/>
      <c r="D211" s="98"/>
      <c r="E211" s="119"/>
      <c r="F211" s="98"/>
      <c r="G211" s="94"/>
      <c r="H211" s="91"/>
      <c r="I211" s="91"/>
      <c r="J211" s="94"/>
      <c r="K211" s="94"/>
      <c r="L211" s="94"/>
      <c r="M211" s="94"/>
      <c r="N211" s="94"/>
      <c r="O211" s="94"/>
      <c r="P211" s="94"/>
      <c r="Q211" s="94"/>
      <c r="R211" s="94"/>
      <c r="S211" s="94"/>
      <c r="T211" s="94"/>
      <c r="U211" s="94"/>
      <c r="V211" s="94"/>
      <c r="W211" s="94"/>
      <c r="X211" s="94"/>
      <c r="Y211" s="94"/>
      <c r="Z211" s="94"/>
      <c r="AA211" s="94"/>
      <c r="AB211" s="94"/>
      <c r="AC211" s="94"/>
      <c r="AD211" s="94"/>
      <c r="AE211" s="94"/>
    </row>
    <row r="212" spans="1:31" s="256" customFormat="1" ht="40.5" customHeight="1" x14ac:dyDescent="0.25">
      <c r="A212" s="253"/>
      <c r="B212" s="253"/>
      <c r="C212" s="253"/>
      <c r="D212" s="253"/>
      <c r="E212" s="253"/>
      <c r="F212" s="253"/>
      <c r="G212" s="253"/>
      <c r="H212" s="254"/>
      <c r="I212" s="254"/>
      <c r="J212" s="253"/>
      <c r="K212" s="253"/>
      <c r="L212" s="255"/>
      <c r="M212" s="253"/>
      <c r="N212" s="253"/>
      <c r="O212" s="253"/>
      <c r="P212" s="253"/>
      <c r="Q212" s="253"/>
      <c r="R212" s="253"/>
      <c r="S212" s="253"/>
      <c r="T212" s="253"/>
      <c r="U212" s="253"/>
      <c r="V212" s="253"/>
      <c r="W212" s="253"/>
      <c r="X212" s="253"/>
      <c r="Y212" s="253"/>
      <c r="Z212" s="253"/>
      <c r="AA212" s="253"/>
      <c r="AB212" s="253"/>
      <c r="AC212" s="253"/>
      <c r="AD212" s="253"/>
      <c r="AE212" s="253"/>
    </row>
    <row r="213" spans="1:31" ht="24.75" customHeight="1" x14ac:dyDescent="0.35">
      <c r="A213" s="94"/>
      <c r="B213" s="94"/>
      <c r="C213" s="94"/>
      <c r="D213" s="304" t="s">
        <v>273</v>
      </c>
      <c r="E213" s="304"/>
      <c r="F213" s="304"/>
      <c r="G213" s="304"/>
      <c r="H213" s="304"/>
      <c r="I213" s="91"/>
      <c r="J213" s="94"/>
      <c r="K213" s="94"/>
      <c r="L213" s="21"/>
      <c r="M213" s="94"/>
      <c r="N213" s="94"/>
      <c r="O213" s="94"/>
      <c r="P213" s="94"/>
      <c r="Q213" s="94"/>
      <c r="R213" s="94"/>
      <c r="S213" s="94"/>
      <c r="T213" s="94"/>
      <c r="U213" s="94"/>
      <c r="V213" s="94"/>
      <c r="W213" s="94"/>
      <c r="X213" s="94"/>
      <c r="Y213" s="94"/>
      <c r="Z213" s="94"/>
      <c r="AA213" s="94"/>
      <c r="AB213" s="94"/>
      <c r="AC213" s="94"/>
      <c r="AD213" s="94"/>
      <c r="AE213" s="94"/>
    </row>
    <row r="214" spans="1:31" ht="26.25" thickBot="1" x14ac:dyDescent="0.3">
      <c r="A214" s="94"/>
      <c r="B214" s="94"/>
      <c r="C214" s="241" t="s">
        <v>274</v>
      </c>
      <c r="D214" s="242" t="s">
        <v>275</v>
      </c>
      <c r="E214" s="242" t="s">
        <v>276</v>
      </c>
      <c r="F214" s="242" t="s">
        <v>277</v>
      </c>
      <c r="G214" s="242" t="s">
        <v>278</v>
      </c>
      <c r="H214" s="243" t="s">
        <v>279</v>
      </c>
      <c r="I214" s="91"/>
      <c r="J214" s="94"/>
      <c r="K214" s="94"/>
      <c r="L214" s="21"/>
      <c r="M214" s="94"/>
      <c r="N214" s="94"/>
      <c r="O214" s="94"/>
      <c r="P214" s="94"/>
      <c r="Q214" s="94"/>
      <c r="R214" s="94"/>
      <c r="S214" s="94"/>
      <c r="T214" s="94"/>
      <c r="U214" s="94"/>
      <c r="V214" s="94"/>
      <c r="W214" s="94"/>
      <c r="X214" s="94"/>
      <c r="Y214" s="94"/>
      <c r="Z214" s="94"/>
      <c r="AA214" s="94"/>
      <c r="AB214" s="94"/>
      <c r="AC214" s="94"/>
      <c r="AD214" s="94"/>
      <c r="AE214" s="94"/>
    </row>
    <row r="215" spans="1:31" ht="16.5" thickTop="1" x14ac:dyDescent="0.25">
      <c r="A215" s="94"/>
      <c r="B215" s="94"/>
      <c r="C215" s="244" t="s">
        <v>280</v>
      </c>
      <c r="D215" s="245">
        <v>184821.5</v>
      </c>
      <c r="E215" s="258">
        <v>55118.720000000001</v>
      </c>
      <c r="F215" s="258">
        <v>20189</v>
      </c>
      <c r="G215" s="245">
        <f>+E215+F215</f>
        <v>75307.72</v>
      </c>
      <c r="H215" s="247">
        <f>+G215/D215</f>
        <v>0.40746190243018265</v>
      </c>
      <c r="I215" s="91"/>
      <c r="J215" s="94"/>
      <c r="K215" s="94"/>
      <c r="L215" s="21"/>
      <c r="M215" s="94"/>
      <c r="N215" s="94"/>
      <c r="O215" s="94"/>
      <c r="P215" s="94"/>
      <c r="Q215" s="94"/>
      <c r="R215" s="94"/>
      <c r="S215" s="94"/>
      <c r="T215" s="94"/>
      <c r="U215" s="94"/>
      <c r="V215" s="94"/>
      <c r="W215" s="94"/>
      <c r="X215" s="94"/>
      <c r="Y215" s="94"/>
      <c r="Z215" s="94"/>
      <c r="AA215" s="94"/>
      <c r="AB215" s="94"/>
      <c r="AC215" s="94"/>
      <c r="AD215" s="94"/>
      <c r="AE215" s="94"/>
    </row>
    <row r="216" spans="1:31" x14ac:dyDescent="0.25">
      <c r="A216" s="94"/>
      <c r="B216" s="94"/>
      <c r="C216" s="248" t="s">
        <v>281</v>
      </c>
      <c r="D216" s="249">
        <v>6132</v>
      </c>
      <c r="E216" s="259">
        <v>0</v>
      </c>
      <c r="F216" s="259">
        <v>824.41000000000008</v>
      </c>
      <c r="G216" s="245">
        <f t="shared" ref="G216:G222" si="22">+E216+F216</f>
        <v>824.41000000000008</v>
      </c>
      <c r="H216" s="247">
        <f t="shared" ref="H216:H223" si="23">+G216/D216</f>
        <v>0.13444390084801044</v>
      </c>
      <c r="I216" s="91"/>
      <c r="J216" s="94"/>
      <c r="K216" s="94"/>
      <c r="L216" s="21"/>
      <c r="M216" s="94"/>
      <c r="N216" s="94"/>
      <c r="O216" s="94"/>
      <c r="P216" s="94"/>
      <c r="Q216" s="94"/>
      <c r="R216" s="94"/>
      <c r="S216" s="94"/>
      <c r="T216" s="94"/>
      <c r="U216" s="94"/>
      <c r="V216" s="94"/>
      <c r="W216" s="94"/>
      <c r="X216" s="94"/>
      <c r="Y216" s="94"/>
      <c r="Z216" s="94"/>
      <c r="AA216" s="94"/>
      <c r="AB216" s="94"/>
      <c r="AC216" s="94"/>
      <c r="AD216" s="94"/>
      <c r="AE216" s="94"/>
    </row>
    <row r="217" spans="1:31" s="18" customFormat="1" x14ac:dyDescent="0.25">
      <c r="A217" s="98"/>
      <c r="B217" s="98"/>
      <c r="C217" s="244" t="s">
        <v>282</v>
      </c>
      <c r="D217" s="245">
        <v>220088</v>
      </c>
      <c r="E217" s="258">
        <v>0</v>
      </c>
      <c r="F217" s="258">
        <v>0</v>
      </c>
      <c r="G217" s="245">
        <f t="shared" si="22"/>
        <v>0</v>
      </c>
      <c r="H217" s="247">
        <f t="shared" si="23"/>
        <v>0</v>
      </c>
      <c r="I217" s="91"/>
      <c r="J217" s="94"/>
      <c r="K217" s="94"/>
      <c r="L217" s="21"/>
      <c r="M217" s="94"/>
      <c r="N217" s="98"/>
      <c r="O217" s="98"/>
      <c r="P217" s="98"/>
      <c r="Q217" s="98"/>
      <c r="R217" s="98"/>
      <c r="S217" s="98"/>
      <c r="T217" s="98"/>
      <c r="U217" s="98"/>
      <c r="V217" s="98"/>
      <c r="W217" s="98"/>
      <c r="X217" s="98"/>
      <c r="Y217" s="98"/>
      <c r="Z217" s="98"/>
      <c r="AA217" s="98"/>
      <c r="AB217" s="98"/>
      <c r="AC217" s="98"/>
      <c r="AD217" s="98"/>
      <c r="AE217" s="98"/>
    </row>
    <row r="218" spans="1:31" s="18" customFormat="1" x14ac:dyDescent="0.25">
      <c r="A218" s="98"/>
      <c r="B218" s="98"/>
      <c r="C218" s="248" t="s">
        <v>283</v>
      </c>
      <c r="D218" s="249">
        <v>98088</v>
      </c>
      <c r="E218" s="259">
        <v>0</v>
      </c>
      <c r="F218" s="259">
        <v>0</v>
      </c>
      <c r="G218" s="245">
        <f>+E218+F218</f>
        <v>0</v>
      </c>
      <c r="H218" s="247">
        <f t="shared" si="23"/>
        <v>0</v>
      </c>
      <c r="I218" s="91"/>
      <c r="J218" s="94"/>
      <c r="K218" s="94"/>
      <c r="L218" s="94"/>
      <c r="M218" s="94"/>
      <c r="N218" s="98"/>
      <c r="O218" s="98"/>
      <c r="P218" s="98"/>
      <c r="Q218" s="98"/>
      <c r="R218" s="98"/>
      <c r="S218" s="98"/>
      <c r="T218" s="98"/>
      <c r="U218" s="98"/>
      <c r="V218" s="98"/>
      <c r="W218" s="98"/>
      <c r="X218" s="98"/>
      <c r="Y218" s="98"/>
      <c r="Z218" s="98"/>
      <c r="AA218" s="98"/>
      <c r="AB218" s="98"/>
      <c r="AC218" s="98"/>
      <c r="AD218" s="98"/>
      <c r="AE218" s="98"/>
    </row>
    <row r="219" spans="1:31" s="18" customFormat="1" x14ac:dyDescent="0.25">
      <c r="A219" s="98"/>
      <c r="B219" s="98"/>
      <c r="C219" s="244" t="s">
        <v>284</v>
      </c>
      <c r="D219" s="245">
        <v>100662.5</v>
      </c>
      <c r="E219" s="258">
        <v>1660.52</v>
      </c>
      <c r="F219" s="261">
        <v>1260</v>
      </c>
      <c r="G219" s="245">
        <f t="shared" si="22"/>
        <v>2920.52</v>
      </c>
      <c r="H219" s="247">
        <f t="shared" si="23"/>
        <v>2.9012988948218056E-2</v>
      </c>
      <c r="I219" s="20"/>
      <c r="J219" s="94"/>
      <c r="K219" s="94"/>
      <c r="L219" s="94"/>
      <c r="M219" s="94"/>
      <c r="N219" s="98"/>
      <c r="O219" s="98"/>
      <c r="P219" s="98"/>
      <c r="Q219" s="98"/>
      <c r="R219" s="98"/>
      <c r="S219" s="98"/>
      <c r="T219" s="98"/>
      <c r="U219" s="98"/>
      <c r="V219" s="98"/>
      <c r="W219" s="98"/>
      <c r="X219" s="98"/>
      <c r="Y219" s="98"/>
      <c r="Z219" s="98"/>
      <c r="AA219" s="98"/>
      <c r="AB219" s="98"/>
      <c r="AC219" s="98"/>
      <c r="AD219" s="98"/>
      <c r="AE219" s="98"/>
    </row>
    <row r="220" spans="1:31" s="18" customFormat="1" x14ac:dyDescent="0.25">
      <c r="A220" s="98"/>
      <c r="B220" s="98"/>
      <c r="C220" s="248" t="s">
        <v>285</v>
      </c>
      <c r="D220" s="249">
        <v>180200</v>
      </c>
      <c r="E220" s="259">
        <v>0</v>
      </c>
      <c r="F220" s="259">
        <v>0</v>
      </c>
      <c r="G220" s="245">
        <f t="shared" si="22"/>
        <v>0</v>
      </c>
      <c r="H220" s="247">
        <f t="shared" si="23"/>
        <v>0</v>
      </c>
      <c r="I220" s="94"/>
      <c r="J220" s="94"/>
      <c r="K220" s="94"/>
      <c r="L220" s="94"/>
      <c r="M220" s="20"/>
      <c r="N220" s="98"/>
      <c r="O220" s="98"/>
      <c r="P220" s="98"/>
      <c r="Q220" s="98"/>
      <c r="R220" s="98"/>
      <c r="S220" s="98"/>
      <c r="T220" s="98"/>
      <c r="U220" s="98"/>
      <c r="V220" s="98"/>
      <c r="W220" s="98"/>
      <c r="X220" s="98"/>
      <c r="Y220" s="98"/>
      <c r="Z220" s="98"/>
      <c r="AA220" s="98"/>
      <c r="AB220" s="98"/>
      <c r="AC220" s="98"/>
      <c r="AD220" s="98"/>
      <c r="AE220" s="98"/>
    </row>
    <row r="221" spans="1:31" x14ac:dyDescent="0.25">
      <c r="A221" s="94"/>
      <c r="B221" s="94"/>
      <c r="C221" s="244" t="s">
        <v>286</v>
      </c>
      <c r="D221" s="245">
        <v>150008</v>
      </c>
      <c r="E221" s="258">
        <v>1332.2900000000002</v>
      </c>
      <c r="F221" s="258">
        <v>4160.58</v>
      </c>
      <c r="G221" s="245">
        <f t="shared" si="22"/>
        <v>5492.87</v>
      </c>
      <c r="H221" s="247">
        <f t="shared" si="23"/>
        <v>3.6617180417044426E-2</v>
      </c>
      <c r="I221" s="94"/>
      <c r="J221" s="94"/>
      <c r="K221" s="94"/>
      <c r="L221" s="94"/>
      <c r="M221" s="94"/>
      <c r="N221" s="94"/>
      <c r="O221" s="94"/>
      <c r="P221" s="94"/>
      <c r="Q221" s="94"/>
      <c r="R221" s="94"/>
      <c r="S221" s="94"/>
      <c r="T221" s="94"/>
      <c r="U221" s="94"/>
      <c r="V221" s="94"/>
      <c r="W221" s="94"/>
      <c r="X221" s="94"/>
      <c r="Y221" s="94"/>
      <c r="Z221" s="94"/>
      <c r="AA221" s="94"/>
      <c r="AB221" s="94"/>
      <c r="AC221" s="94"/>
      <c r="AD221" s="94"/>
      <c r="AE221" s="94"/>
    </row>
    <row r="222" spans="1:31" x14ac:dyDescent="0.25">
      <c r="A222" s="94"/>
      <c r="B222" s="94"/>
      <c r="C222" s="248" t="s">
        <v>287</v>
      </c>
      <c r="D222" s="249">
        <v>65800</v>
      </c>
      <c r="E222" s="259">
        <v>0</v>
      </c>
      <c r="F222" s="259">
        <v>1850.3700000000001</v>
      </c>
      <c r="G222" s="245">
        <f t="shared" si="22"/>
        <v>1850.3700000000001</v>
      </c>
      <c r="H222" s="247">
        <f t="shared" si="23"/>
        <v>2.8121124620060792E-2</v>
      </c>
      <c r="I222" s="94"/>
      <c r="J222" s="94"/>
      <c r="K222" s="94"/>
      <c r="L222" s="94"/>
      <c r="M222" s="94"/>
      <c r="N222" s="94"/>
      <c r="O222" s="94"/>
      <c r="P222" s="94"/>
      <c r="Q222" s="94"/>
      <c r="R222" s="94"/>
      <c r="S222" s="94"/>
      <c r="T222" s="94"/>
      <c r="U222" s="94"/>
      <c r="V222" s="94"/>
      <c r="W222" s="94"/>
      <c r="X222" s="94"/>
      <c r="Y222" s="94"/>
      <c r="Z222" s="94"/>
      <c r="AA222" s="94"/>
      <c r="AB222" s="94"/>
      <c r="AC222" s="94"/>
      <c r="AD222" s="94"/>
      <c r="AE222" s="94"/>
    </row>
    <row r="223" spans="1:31" x14ac:dyDescent="0.25">
      <c r="A223" s="94"/>
      <c r="B223" s="94"/>
      <c r="C223" s="250" t="s">
        <v>288</v>
      </c>
      <c r="D223" s="251">
        <v>1005800</v>
      </c>
      <c r="E223" s="260">
        <v>58111.53</v>
      </c>
      <c r="F223" s="260">
        <v>28284.41</v>
      </c>
      <c r="G223" s="245">
        <f>+E223+F223</f>
        <v>86395.94</v>
      </c>
      <c r="H223" s="247">
        <f t="shared" si="23"/>
        <v>8.5897733147743086E-2</v>
      </c>
      <c r="I223" s="94"/>
      <c r="J223" s="94"/>
      <c r="K223" s="94"/>
      <c r="L223" s="94"/>
      <c r="M223" s="94"/>
      <c r="N223" s="94"/>
      <c r="O223" s="94"/>
      <c r="P223" s="94"/>
      <c r="Q223" s="94"/>
      <c r="R223" s="94"/>
      <c r="S223" s="94"/>
      <c r="T223" s="94"/>
      <c r="U223" s="94"/>
      <c r="V223" s="94"/>
      <c r="W223" s="94"/>
      <c r="X223" s="94"/>
      <c r="Y223" s="94"/>
      <c r="Z223" s="94"/>
      <c r="AA223" s="94"/>
      <c r="AB223" s="94"/>
      <c r="AC223" s="94"/>
      <c r="AD223" s="94"/>
      <c r="AE223" s="94"/>
    </row>
    <row r="224" spans="1:31" ht="18" customHeight="1" x14ac:dyDescent="0.25">
      <c r="A224" s="94"/>
      <c r="B224" s="94"/>
      <c r="C224" s="94"/>
      <c r="D224" s="98"/>
      <c r="E224" s="98"/>
      <c r="F224" s="98"/>
      <c r="G224" s="94"/>
      <c r="H224" s="94"/>
      <c r="I224" s="94"/>
      <c r="J224" s="94"/>
      <c r="K224" s="94"/>
      <c r="L224" s="94"/>
      <c r="M224" s="94"/>
      <c r="N224" s="94"/>
      <c r="O224" s="94"/>
      <c r="P224" s="94"/>
      <c r="Q224" s="94"/>
      <c r="R224" s="94"/>
      <c r="S224" s="94"/>
      <c r="T224" s="94"/>
      <c r="U224" s="94"/>
      <c r="V224" s="94"/>
      <c r="W224" s="94"/>
      <c r="X224" s="94"/>
      <c r="Y224" s="94"/>
      <c r="Z224" s="94"/>
      <c r="AA224" s="94"/>
      <c r="AB224" s="94"/>
      <c r="AC224" s="94"/>
      <c r="AD224" s="94"/>
      <c r="AE224" s="94"/>
    </row>
    <row r="225" spans="1:31" ht="18" customHeight="1" x14ac:dyDescent="0.25">
      <c r="A225" s="94"/>
      <c r="B225" s="94"/>
      <c r="C225" s="94"/>
      <c r="D225" s="98"/>
      <c r="E225" s="98"/>
      <c r="F225" s="98"/>
      <c r="G225" s="94"/>
      <c r="H225" s="94"/>
      <c r="I225" s="94"/>
      <c r="J225" s="94"/>
      <c r="K225" s="94"/>
      <c r="L225" s="94"/>
      <c r="M225" s="94"/>
      <c r="N225" s="94"/>
      <c r="O225" s="94"/>
      <c r="P225" s="94"/>
      <c r="Q225" s="94"/>
      <c r="R225" s="94"/>
      <c r="S225" s="94"/>
      <c r="T225" s="94"/>
      <c r="U225" s="94"/>
      <c r="V225" s="94"/>
      <c r="W225" s="94"/>
      <c r="X225" s="94"/>
      <c r="Y225" s="94"/>
      <c r="Z225" s="94"/>
      <c r="AA225" s="94"/>
      <c r="AB225" s="94"/>
      <c r="AC225" s="94"/>
      <c r="AD225" s="94"/>
      <c r="AE225" s="94"/>
    </row>
    <row r="226" spans="1:31" ht="26.25" thickBot="1" x14ac:dyDescent="0.3">
      <c r="A226" s="94"/>
      <c r="B226" s="94"/>
      <c r="C226" s="241" t="s">
        <v>274</v>
      </c>
      <c r="D226" s="242" t="s">
        <v>289</v>
      </c>
      <c r="E226" s="242" t="s">
        <v>276</v>
      </c>
      <c r="F226" s="242" t="s">
        <v>277</v>
      </c>
      <c r="G226" s="242" t="s">
        <v>278</v>
      </c>
      <c r="H226" s="243" t="s">
        <v>279</v>
      </c>
      <c r="I226" s="94"/>
      <c r="J226" s="94"/>
      <c r="K226" s="94"/>
      <c r="L226" s="94"/>
      <c r="M226" s="94"/>
      <c r="N226" s="94"/>
      <c r="O226" s="94"/>
      <c r="P226" s="94"/>
      <c r="Q226" s="94"/>
      <c r="R226" s="94"/>
      <c r="S226" s="94"/>
      <c r="T226" s="94"/>
      <c r="U226" s="94"/>
      <c r="V226" s="94"/>
      <c r="W226" s="94"/>
      <c r="X226" s="94"/>
      <c r="Y226" s="94"/>
      <c r="Z226" s="94"/>
      <c r="AA226" s="94"/>
      <c r="AB226" s="94"/>
      <c r="AC226" s="94"/>
      <c r="AD226" s="94"/>
      <c r="AE226" s="94"/>
    </row>
    <row r="227" spans="1:31" ht="16.5" thickTop="1" x14ac:dyDescent="0.25">
      <c r="A227" s="94"/>
      <c r="B227" s="94"/>
      <c r="C227" s="244" t="s">
        <v>280</v>
      </c>
      <c r="D227" s="245">
        <v>115000</v>
      </c>
      <c r="E227" s="258">
        <v>36155.94</v>
      </c>
      <c r="F227" s="258">
        <v>33030.5</v>
      </c>
      <c r="G227" s="267">
        <f>+E227+F227</f>
        <v>69186.44</v>
      </c>
      <c r="H227" s="252">
        <f>+G227/D227</f>
        <v>0.60162121739130436</v>
      </c>
      <c r="I227" s="94"/>
      <c r="J227" s="94"/>
      <c r="K227" s="94"/>
      <c r="L227" s="94"/>
      <c r="M227" s="94"/>
      <c r="N227" s="94"/>
      <c r="O227" s="94"/>
      <c r="P227" s="94"/>
      <c r="Q227" s="94"/>
      <c r="R227" s="94"/>
      <c r="S227" s="94"/>
      <c r="T227" s="94"/>
      <c r="U227" s="94"/>
      <c r="V227" s="94"/>
      <c r="W227" s="94"/>
      <c r="X227" s="94"/>
      <c r="Y227" s="94"/>
      <c r="Z227" s="94"/>
      <c r="AA227" s="94"/>
      <c r="AB227" s="94"/>
      <c r="AC227" s="94"/>
      <c r="AD227" s="94"/>
      <c r="AE227" s="94"/>
    </row>
    <row r="228" spans="1:31" x14ac:dyDescent="0.25">
      <c r="A228" s="94"/>
      <c r="B228" s="94"/>
      <c r="C228" s="248" t="s">
        <v>281</v>
      </c>
      <c r="D228" s="249">
        <v>70000</v>
      </c>
      <c r="E228" s="259"/>
      <c r="F228" s="259">
        <v>3337.61</v>
      </c>
      <c r="G228" s="267">
        <f t="shared" ref="G228:G233" si="24">+E228+F228</f>
        <v>3337.61</v>
      </c>
      <c r="H228" s="252">
        <f t="shared" ref="H228:H235" si="25">+G228/D228</f>
        <v>4.7680142857142858E-2</v>
      </c>
      <c r="I228" s="94"/>
      <c r="J228" s="94"/>
      <c r="K228" s="94"/>
      <c r="L228" s="94"/>
      <c r="M228" s="94"/>
      <c r="N228" s="94"/>
      <c r="O228" s="94"/>
      <c r="P228" s="94"/>
      <c r="Q228" s="94"/>
      <c r="R228" s="94"/>
      <c r="S228" s="94"/>
      <c r="T228" s="94"/>
      <c r="U228" s="94"/>
      <c r="V228" s="94"/>
      <c r="W228" s="94"/>
      <c r="X228" s="94"/>
      <c r="Y228" s="94"/>
      <c r="Z228" s="94"/>
      <c r="AA228" s="94"/>
      <c r="AB228" s="94"/>
      <c r="AC228" s="94"/>
      <c r="AD228" s="94"/>
      <c r="AE228" s="94"/>
    </row>
    <row r="229" spans="1:31" x14ac:dyDescent="0.25">
      <c r="A229" s="94"/>
      <c r="B229" s="94"/>
      <c r="C229" s="244" t="s">
        <v>282</v>
      </c>
      <c r="D229" s="245">
        <v>100000</v>
      </c>
      <c r="E229" s="258"/>
      <c r="F229" s="258"/>
      <c r="G229" s="267">
        <f t="shared" si="24"/>
        <v>0</v>
      </c>
      <c r="H229" s="252">
        <f t="shared" si="25"/>
        <v>0</v>
      </c>
      <c r="I229" s="94"/>
      <c r="J229" s="94"/>
      <c r="K229" s="94"/>
      <c r="L229" s="94"/>
      <c r="M229" s="94"/>
      <c r="N229" s="94"/>
      <c r="O229" s="94"/>
      <c r="P229" s="94"/>
      <c r="Q229" s="94"/>
      <c r="R229" s="94"/>
      <c r="S229" s="94"/>
      <c r="T229" s="94"/>
      <c r="U229" s="94"/>
      <c r="V229" s="94"/>
      <c r="W229" s="94"/>
      <c r="X229" s="94"/>
      <c r="Y229" s="94"/>
      <c r="Z229" s="94"/>
      <c r="AA229" s="94"/>
      <c r="AB229" s="94"/>
      <c r="AC229" s="94"/>
      <c r="AD229" s="94"/>
      <c r="AE229" s="94"/>
    </row>
    <row r="230" spans="1:31" x14ac:dyDescent="0.25">
      <c r="A230" s="94"/>
      <c r="B230" s="94"/>
      <c r="C230" s="248" t="s">
        <v>283</v>
      </c>
      <c r="D230" s="249">
        <v>350000</v>
      </c>
      <c r="E230" s="259"/>
      <c r="F230" s="259"/>
      <c r="G230" s="267">
        <f t="shared" si="24"/>
        <v>0</v>
      </c>
      <c r="H230" s="252">
        <f t="shared" si="25"/>
        <v>0</v>
      </c>
      <c r="I230" s="94"/>
      <c r="J230" s="266"/>
      <c r="K230" s="94"/>
      <c r="L230" s="94"/>
      <c r="M230" s="94"/>
      <c r="N230" s="20"/>
      <c r="O230" s="94"/>
      <c r="P230" s="94"/>
      <c r="Q230" s="94"/>
      <c r="R230" s="94"/>
      <c r="S230" s="94"/>
      <c r="T230" s="94"/>
      <c r="U230" s="94"/>
      <c r="V230" s="94"/>
      <c r="W230" s="94"/>
      <c r="X230" s="94"/>
      <c r="Y230" s="94"/>
      <c r="Z230" s="94"/>
      <c r="AA230" s="94"/>
      <c r="AB230" s="94"/>
      <c r="AC230" s="94"/>
      <c r="AD230" s="94"/>
      <c r="AE230" s="94"/>
    </row>
    <row r="231" spans="1:31" x14ac:dyDescent="0.25">
      <c r="A231" s="94"/>
      <c r="B231" s="94"/>
      <c r="C231" s="244" t="s">
        <v>284</v>
      </c>
      <c r="D231" s="245">
        <v>35000</v>
      </c>
      <c r="E231" s="258"/>
      <c r="F231" s="258">
        <v>4712.95</v>
      </c>
      <c r="G231" s="267">
        <f t="shared" si="24"/>
        <v>4712.95</v>
      </c>
      <c r="H231" s="252">
        <f t="shared" si="25"/>
        <v>0.13465571428571427</v>
      </c>
      <c r="I231" s="94"/>
      <c r="J231" s="268"/>
      <c r="K231" s="94"/>
      <c r="L231" s="94"/>
      <c r="M231" s="94"/>
      <c r="N231" s="20"/>
      <c r="O231" s="94"/>
      <c r="P231" s="94"/>
      <c r="Q231" s="94"/>
      <c r="R231" s="94"/>
      <c r="S231" s="94"/>
      <c r="T231" s="94"/>
      <c r="U231" s="94"/>
      <c r="V231" s="94"/>
      <c r="W231" s="94"/>
      <c r="X231" s="94"/>
      <c r="Y231" s="94"/>
      <c r="Z231" s="94"/>
      <c r="AA231" s="94"/>
      <c r="AB231" s="94"/>
      <c r="AC231" s="94"/>
      <c r="AD231" s="94"/>
      <c r="AE231" s="94"/>
    </row>
    <row r="232" spans="1:31" x14ac:dyDescent="0.25">
      <c r="A232" s="94"/>
      <c r="B232" s="94"/>
      <c r="C232" s="248" t="s">
        <v>285</v>
      </c>
      <c r="D232" s="249">
        <v>0</v>
      </c>
      <c r="E232" s="259"/>
      <c r="F232" s="259"/>
      <c r="G232" s="267">
        <f t="shared" si="24"/>
        <v>0</v>
      </c>
      <c r="H232" s="252"/>
      <c r="I232" s="94"/>
      <c r="J232" s="94"/>
      <c r="K232" s="94"/>
      <c r="L232" s="94"/>
      <c r="M232" s="94"/>
      <c r="N232" s="94"/>
      <c r="O232" s="94"/>
      <c r="P232" s="94"/>
      <c r="Q232" s="94"/>
      <c r="R232" s="94"/>
      <c r="S232" s="94"/>
      <c r="T232" s="94"/>
      <c r="U232" s="94"/>
      <c r="V232" s="94"/>
      <c r="W232" s="94"/>
      <c r="X232" s="94"/>
      <c r="Y232" s="94"/>
      <c r="Z232" s="94"/>
      <c r="AA232" s="94"/>
      <c r="AB232" s="94"/>
      <c r="AC232" s="94"/>
      <c r="AD232" s="94"/>
      <c r="AE232" s="94"/>
    </row>
    <row r="233" spans="1:31" x14ac:dyDescent="0.25">
      <c r="A233" s="94"/>
      <c r="B233" s="94"/>
      <c r="C233" s="244" t="s">
        <v>286</v>
      </c>
      <c r="D233" s="245">
        <v>77500</v>
      </c>
      <c r="E233" s="258"/>
      <c r="F233" s="258"/>
      <c r="G233" s="267">
        <f t="shared" si="24"/>
        <v>0</v>
      </c>
      <c r="H233" s="252">
        <f t="shared" si="25"/>
        <v>0</v>
      </c>
      <c r="I233" s="94"/>
      <c r="J233" s="94"/>
      <c r="K233" s="94"/>
      <c r="L233" s="94"/>
      <c r="M233" s="94"/>
      <c r="N233" s="20"/>
      <c r="O233" s="94"/>
      <c r="P233" s="94"/>
      <c r="Q233" s="94"/>
      <c r="R233" s="94"/>
      <c r="S233" s="94"/>
      <c r="T233" s="94"/>
      <c r="U233" s="94"/>
      <c r="V233" s="94"/>
      <c r="W233" s="94"/>
      <c r="X233" s="94"/>
      <c r="Y233" s="94"/>
      <c r="Z233" s="94"/>
      <c r="AA233" s="94"/>
      <c r="AB233" s="94"/>
      <c r="AC233" s="94"/>
      <c r="AD233" s="94"/>
      <c r="AE233" s="94"/>
    </row>
    <row r="234" spans="1:31" x14ac:dyDescent="0.25">
      <c r="A234" s="94"/>
      <c r="B234" s="94"/>
      <c r="C234" s="248" t="s">
        <v>287</v>
      </c>
      <c r="D234" s="249">
        <v>52325.000000000007</v>
      </c>
      <c r="E234" s="259">
        <v>2530.92</v>
      </c>
      <c r="F234" s="259">
        <v>2875.67</v>
      </c>
      <c r="G234" s="267">
        <f>+F234+E234</f>
        <v>5406.59</v>
      </c>
      <c r="H234" s="252">
        <f t="shared" si="25"/>
        <v>0.10332709030100333</v>
      </c>
      <c r="I234" s="266"/>
      <c r="J234" s="94"/>
      <c r="K234" s="94"/>
      <c r="L234" s="94"/>
      <c r="M234" s="94"/>
      <c r="N234" s="20"/>
      <c r="O234" s="94"/>
      <c r="P234" s="94"/>
      <c r="Q234" s="94"/>
      <c r="R234" s="94"/>
      <c r="S234" s="94"/>
      <c r="T234" s="94"/>
      <c r="U234" s="94"/>
      <c r="V234" s="94"/>
      <c r="W234" s="94"/>
      <c r="X234" s="94"/>
      <c r="Y234" s="94"/>
      <c r="Z234" s="94"/>
      <c r="AA234" s="94"/>
      <c r="AB234" s="94"/>
      <c r="AC234" s="94"/>
      <c r="AD234" s="94"/>
      <c r="AE234" s="94"/>
    </row>
    <row r="235" spans="1:31" x14ac:dyDescent="0.25">
      <c r="A235" s="94"/>
      <c r="B235" s="94"/>
      <c r="C235" s="250" t="s">
        <v>288</v>
      </c>
      <c r="D235" s="251">
        <v>799825</v>
      </c>
      <c r="E235" s="260">
        <f>SUM(E227:E234)</f>
        <v>38686.86</v>
      </c>
      <c r="F235" s="260">
        <f>SUM(F227:F234)</f>
        <v>43956.729999999996</v>
      </c>
      <c r="G235" s="267">
        <f>SUM(G227:G234)</f>
        <v>82643.59</v>
      </c>
      <c r="H235" s="252">
        <f t="shared" si="25"/>
        <v>0.10332709030100334</v>
      </c>
      <c r="I235" s="94"/>
      <c r="J235" s="94"/>
      <c r="K235" s="94"/>
      <c r="L235" s="94"/>
      <c r="M235" s="94"/>
      <c r="N235" s="20"/>
      <c r="O235" s="94"/>
      <c r="P235" s="94"/>
      <c r="Q235" s="94"/>
      <c r="R235" s="94"/>
      <c r="S235" s="94"/>
      <c r="T235" s="94"/>
      <c r="U235" s="94"/>
      <c r="V235" s="94"/>
      <c r="W235" s="94"/>
      <c r="X235" s="94"/>
      <c r="Y235" s="94"/>
      <c r="Z235" s="94"/>
      <c r="AA235" s="94"/>
      <c r="AB235" s="94"/>
      <c r="AC235" s="94"/>
      <c r="AD235" s="94"/>
      <c r="AE235" s="94"/>
    </row>
    <row r="236" spans="1:31" ht="13.5" customHeight="1" x14ac:dyDescent="0.25">
      <c r="A236" s="94"/>
      <c r="B236" s="94"/>
      <c r="C236" s="94"/>
      <c r="D236" s="98"/>
      <c r="E236" s="98"/>
      <c r="F236" s="98"/>
      <c r="G236" s="94"/>
      <c r="H236" s="94"/>
      <c r="I236" s="94"/>
      <c r="J236" s="94"/>
      <c r="K236" s="94"/>
      <c r="L236" s="94"/>
      <c r="M236" s="94"/>
      <c r="N236" s="94"/>
      <c r="O236" s="94"/>
      <c r="P236" s="94"/>
      <c r="Q236" s="94"/>
      <c r="R236" s="94"/>
      <c r="S236" s="94"/>
      <c r="T236" s="94"/>
      <c r="U236" s="94"/>
      <c r="V236" s="94"/>
      <c r="W236" s="94"/>
      <c r="X236" s="94"/>
      <c r="Y236" s="94"/>
      <c r="Z236" s="94"/>
      <c r="AA236" s="94"/>
      <c r="AB236" s="94"/>
      <c r="AC236" s="94"/>
      <c r="AD236" s="94"/>
      <c r="AE236" s="94"/>
    </row>
    <row r="237" spans="1:31" ht="13.5" customHeight="1" x14ac:dyDescent="0.25">
      <c r="A237" s="94"/>
      <c r="B237" s="94"/>
      <c r="C237" s="94"/>
      <c r="D237" s="98"/>
      <c r="E237" s="98"/>
      <c r="F237" s="98"/>
      <c r="G237" s="94"/>
      <c r="H237" s="94"/>
      <c r="I237" s="94"/>
      <c r="J237" s="94"/>
      <c r="K237" s="94"/>
      <c r="L237" s="94"/>
      <c r="M237" s="94"/>
      <c r="N237" s="94"/>
      <c r="O237" s="94"/>
      <c r="P237" s="94"/>
      <c r="Q237" s="94"/>
      <c r="R237" s="94"/>
      <c r="S237" s="94"/>
      <c r="T237" s="94"/>
      <c r="U237" s="94"/>
      <c r="V237" s="94"/>
      <c r="W237" s="94"/>
      <c r="X237" s="94"/>
      <c r="Y237" s="94"/>
      <c r="Z237" s="94"/>
      <c r="AA237" s="94"/>
      <c r="AB237" s="94"/>
      <c r="AC237" s="94"/>
      <c r="AD237" s="94"/>
      <c r="AE237" s="94"/>
    </row>
    <row r="238" spans="1:31" ht="26.25" thickBot="1" x14ac:dyDescent="0.3">
      <c r="A238" s="94"/>
      <c r="B238" s="94"/>
      <c r="C238" s="241" t="s">
        <v>274</v>
      </c>
      <c r="D238" s="242" t="s">
        <v>290</v>
      </c>
      <c r="E238" s="242" t="s">
        <v>276</v>
      </c>
      <c r="F238" s="242" t="s">
        <v>277</v>
      </c>
      <c r="G238" s="242" t="s">
        <v>278</v>
      </c>
      <c r="H238" s="243" t="s">
        <v>279</v>
      </c>
      <c r="I238" s="94"/>
      <c r="J238" s="94"/>
      <c r="K238" s="94"/>
      <c r="L238" s="94"/>
      <c r="M238" s="94"/>
      <c r="N238" s="94"/>
      <c r="O238" s="94"/>
      <c r="P238" s="94"/>
      <c r="Q238" s="94"/>
      <c r="R238" s="94"/>
      <c r="S238" s="94"/>
      <c r="T238" s="94"/>
      <c r="U238" s="94"/>
      <c r="V238" s="94"/>
      <c r="W238" s="94"/>
      <c r="X238" s="94"/>
      <c r="Y238" s="94"/>
      <c r="Z238" s="94"/>
      <c r="AA238" s="94"/>
      <c r="AB238" s="94"/>
      <c r="AC238" s="94"/>
      <c r="AD238" s="94"/>
      <c r="AE238" s="94"/>
    </row>
    <row r="239" spans="1:31" ht="16.5" thickTop="1" x14ac:dyDescent="0.25">
      <c r="A239" s="94"/>
      <c r="B239" s="94"/>
      <c r="C239" s="244" t="s">
        <v>280</v>
      </c>
      <c r="D239" s="245">
        <v>105000</v>
      </c>
      <c r="E239" s="258"/>
      <c r="F239" s="258"/>
      <c r="G239" s="246">
        <f>+E239+F239</f>
        <v>0</v>
      </c>
      <c r="H239" s="252">
        <f>+G239/D239</f>
        <v>0</v>
      </c>
      <c r="I239" s="94"/>
      <c r="J239" s="94"/>
      <c r="K239" s="94"/>
      <c r="L239" s="94"/>
      <c r="M239" s="94"/>
      <c r="N239" s="94"/>
      <c r="O239" s="94"/>
      <c r="P239" s="94"/>
      <c r="Q239" s="94"/>
      <c r="R239" s="94"/>
      <c r="S239" s="94"/>
      <c r="T239" s="94"/>
      <c r="U239" s="94"/>
      <c r="V239" s="94"/>
      <c r="W239" s="94"/>
      <c r="X239" s="94"/>
      <c r="Y239" s="94"/>
      <c r="Z239" s="94"/>
      <c r="AA239" s="94"/>
      <c r="AB239" s="94"/>
      <c r="AC239" s="94"/>
      <c r="AD239" s="94"/>
      <c r="AE239" s="94"/>
    </row>
    <row r="240" spans="1:31" x14ac:dyDescent="0.25">
      <c r="A240" s="94"/>
      <c r="B240" s="94"/>
      <c r="C240" s="248" t="s">
        <v>281</v>
      </c>
      <c r="D240" s="249">
        <v>55000</v>
      </c>
      <c r="E240" s="259"/>
      <c r="F240" s="259"/>
      <c r="G240" s="246">
        <f>+E240+F240</f>
        <v>0</v>
      </c>
      <c r="H240" s="252">
        <f t="shared" ref="H240:H247" si="26">+G240/D240</f>
        <v>0</v>
      </c>
      <c r="I240" s="94"/>
      <c r="J240" s="94"/>
      <c r="K240" s="94"/>
      <c r="L240" s="94"/>
      <c r="M240" s="94"/>
      <c r="N240" s="94"/>
      <c r="O240" s="94"/>
      <c r="P240" s="94"/>
      <c r="Q240" s="94"/>
      <c r="R240" s="94"/>
      <c r="S240" s="94"/>
      <c r="T240" s="94"/>
      <c r="U240" s="94"/>
      <c r="V240" s="94"/>
      <c r="W240" s="94"/>
      <c r="X240" s="94"/>
      <c r="Y240" s="94"/>
      <c r="Z240" s="94"/>
      <c r="AA240" s="94"/>
      <c r="AB240" s="94"/>
      <c r="AC240" s="94"/>
      <c r="AD240" s="94"/>
      <c r="AE240" s="94"/>
    </row>
    <row r="241" spans="1:31" x14ac:dyDescent="0.25">
      <c r="A241" s="94"/>
      <c r="B241" s="94"/>
      <c r="C241" s="244" t="s">
        <v>282</v>
      </c>
      <c r="D241" s="245">
        <v>0</v>
      </c>
      <c r="E241" s="258"/>
      <c r="F241" s="258"/>
      <c r="G241" s="246">
        <f t="shared" ref="G241:G247" si="27">+E241+F241</f>
        <v>0</v>
      </c>
      <c r="H241" s="252" t="e">
        <f>+G241/D241</f>
        <v>#DIV/0!</v>
      </c>
      <c r="I241" s="94"/>
      <c r="J241" s="94"/>
      <c r="K241" s="94"/>
      <c r="L241" s="94"/>
      <c r="M241" s="94"/>
      <c r="N241" s="94"/>
      <c r="O241" s="94"/>
      <c r="P241" s="94"/>
      <c r="Q241" s="94"/>
      <c r="R241" s="94"/>
      <c r="S241" s="94"/>
      <c r="T241" s="94"/>
      <c r="U241" s="94"/>
      <c r="V241" s="94"/>
      <c r="W241" s="94"/>
      <c r="X241" s="94"/>
      <c r="Y241" s="94"/>
      <c r="Z241" s="94"/>
      <c r="AA241" s="94"/>
      <c r="AB241" s="94"/>
      <c r="AC241" s="94"/>
      <c r="AD241" s="94"/>
      <c r="AE241" s="94"/>
    </row>
    <row r="242" spans="1:31" x14ac:dyDescent="0.25">
      <c r="A242" s="94"/>
      <c r="B242" s="94"/>
      <c r="C242" s="248" t="s">
        <v>283</v>
      </c>
      <c r="D242" s="249">
        <v>455000</v>
      </c>
      <c r="E242" s="259">
        <v>15177.66</v>
      </c>
      <c r="F242" s="259">
        <v>7778.5</v>
      </c>
      <c r="G242" s="246">
        <f t="shared" si="27"/>
        <v>22956.16</v>
      </c>
      <c r="H242" s="252">
        <f t="shared" si="26"/>
        <v>5.0453098901098899E-2</v>
      </c>
      <c r="I242" s="94"/>
      <c r="J242" s="94"/>
      <c r="K242" s="94"/>
      <c r="L242" s="94"/>
      <c r="M242" s="94"/>
      <c r="N242" s="94"/>
      <c r="O242" s="94"/>
      <c r="P242" s="94"/>
      <c r="Q242" s="94"/>
      <c r="R242" s="94"/>
      <c r="S242" s="94"/>
      <c r="T242" s="94"/>
      <c r="U242" s="94"/>
      <c r="V242" s="94"/>
      <c r="W242" s="94"/>
      <c r="X242" s="94"/>
      <c r="Y242" s="94"/>
      <c r="Z242" s="94"/>
      <c r="AA242" s="94"/>
      <c r="AB242" s="94"/>
      <c r="AC242" s="94"/>
      <c r="AD242" s="94"/>
      <c r="AE242" s="94"/>
    </row>
    <row r="243" spans="1:31" x14ac:dyDescent="0.25">
      <c r="A243" s="94"/>
      <c r="B243" s="94"/>
      <c r="C243" s="244" t="s">
        <v>284</v>
      </c>
      <c r="D243" s="245">
        <v>20000</v>
      </c>
      <c r="E243" s="258"/>
      <c r="F243" s="258">
        <v>1890.6</v>
      </c>
      <c r="G243" s="246">
        <f t="shared" si="27"/>
        <v>1890.6</v>
      </c>
      <c r="H243" s="252">
        <f>+G243/D243</f>
        <v>9.4529999999999989E-2</v>
      </c>
      <c r="I243" s="94"/>
      <c r="J243" s="94"/>
      <c r="K243" s="94"/>
      <c r="L243" s="94"/>
      <c r="M243" s="94"/>
      <c r="N243" s="94"/>
      <c r="O243" s="94"/>
      <c r="P243" s="94"/>
      <c r="Q243" s="94"/>
      <c r="R243" s="94"/>
      <c r="S243" s="94"/>
      <c r="T243" s="94"/>
      <c r="U243" s="94"/>
      <c r="V243" s="94"/>
      <c r="W243" s="94"/>
      <c r="X243" s="94"/>
      <c r="Y243" s="94"/>
      <c r="Z243" s="94"/>
      <c r="AA243" s="94"/>
      <c r="AB243" s="94"/>
      <c r="AC243" s="94"/>
      <c r="AD243" s="94"/>
      <c r="AE243" s="94"/>
    </row>
    <row r="244" spans="1:31" x14ac:dyDescent="0.25">
      <c r="A244" s="94"/>
      <c r="B244" s="94"/>
      <c r="C244" s="248" t="s">
        <v>285</v>
      </c>
      <c r="D244" s="249">
        <v>80000</v>
      </c>
      <c r="E244" s="259"/>
      <c r="F244" s="259"/>
      <c r="G244" s="246">
        <f t="shared" si="27"/>
        <v>0</v>
      </c>
      <c r="H244" s="252">
        <f t="shared" si="26"/>
        <v>0</v>
      </c>
      <c r="I244" s="94"/>
      <c r="J244" s="94"/>
      <c r="K244" s="94"/>
      <c r="L244" s="94"/>
      <c r="M244" s="94"/>
      <c r="N244" s="94"/>
      <c r="O244" s="94"/>
      <c r="P244" s="94"/>
      <c r="Q244" s="94"/>
      <c r="R244" s="94"/>
      <c r="S244" s="94"/>
      <c r="T244" s="94"/>
      <c r="U244" s="94"/>
      <c r="V244" s="94"/>
      <c r="W244" s="94"/>
      <c r="X244" s="94"/>
      <c r="Y244" s="94"/>
      <c r="Z244" s="94"/>
      <c r="AA244" s="94"/>
      <c r="AB244" s="94"/>
      <c r="AC244" s="94"/>
      <c r="AD244" s="94"/>
      <c r="AE244" s="94"/>
    </row>
    <row r="245" spans="1:31" x14ac:dyDescent="0.25">
      <c r="A245" s="94"/>
      <c r="B245" s="94"/>
      <c r="C245" s="244" t="s">
        <v>286</v>
      </c>
      <c r="D245" s="245">
        <v>32500</v>
      </c>
      <c r="E245" s="258"/>
      <c r="F245" s="258"/>
      <c r="G245" s="246">
        <f t="shared" si="27"/>
        <v>0</v>
      </c>
      <c r="H245" s="252">
        <f t="shared" si="26"/>
        <v>0</v>
      </c>
      <c r="I245" s="94"/>
      <c r="J245" s="94"/>
      <c r="K245" s="94"/>
      <c r="L245" s="94"/>
      <c r="M245" s="94"/>
      <c r="N245" s="94"/>
      <c r="O245" s="94"/>
      <c r="P245" s="94"/>
      <c r="Q245" s="94"/>
      <c r="R245" s="94"/>
      <c r="S245" s="94"/>
      <c r="T245" s="94"/>
      <c r="U245" s="94"/>
      <c r="V245" s="94"/>
      <c r="W245" s="94"/>
      <c r="X245" s="94"/>
      <c r="Y245" s="94"/>
      <c r="Z245" s="94"/>
      <c r="AA245" s="94"/>
      <c r="AB245" s="94"/>
      <c r="AC245" s="94"/>
      <c r="AD245" s="94"/>
      <c r="AE245" s="94"/>
    </row>
    <row r="246" spans="1:31" x14ac:dyDescent="0.25">
      <c r="A246" s="94"/>
      <c r="B246" s="94"/>
      <c r="C246" s="248" t="s">
        <v>287</v>
      </c>
      <c r="D246" s="249">
        <v>52325.000000000007</v>
      </c>
      <c r="E246" s="259"/>
      <c r="F246" s="259">
        <v>50266.94</v>
      </c>
      <c r="G246" s="246">
        <f t="shared" si="27"/>
        <v>50266.94</v>
      </c>
      <c r="H246" s="252">
        <f t="shared" si="26"/>
        <v>0.96066774964166257</v>
      </c>
      <c r="I246" s="94"/>
      <c r="J246" s="94"/>
      <c r="K246" s="94"/>
      <c r="L246" s="94"/>
      <c r="M246" s="94"/>
      <c r="N246" s="94"/>
      <c r="O246" s="94"/>
      <c r="P246" s="94"/>
      <c r="Q246" s="94"/>
      <c r="R246" s="94"/>
      <c r="S246" s="94"/>
      <c r="T246" s="94"/>
      <c r="U246" s="94"/>
      <c r="V246" s="94"/>
      <c r="W246" s="94"/>
      <c r="X246" s="94"/>
      <c r="Y246" s="94"/>
      <c r="Z246" s="94"/>
      <c r="AA246" s="94"/>
      <c r="AB246" s="94"/>
      <c r="AC246" s="94"/>
      <c r="AD246" s="94"/>
      <c r="AE246" s="94"/>
    </row>
    <row r="247" spans="1:31" x14ac:dyDescent="0.25">
      <c r="A247" s="94"/>
      <c r="B247" s="94"/>
      <c r="C247" s="250" t="s">
        <v>288</v>
      </c>
      <c r="D247" s="251">
        <v>799825</v>
      </c>
      <c r="E247" s="260">
        <f>SUM(E239:E246)</f>
        <v>15177.66</v>
      </c>
      <c r="F247" s="260">
        <f>SUM(F239:F246)</f>
        <v>59936.04</v>
      </c>
      <c r="G247" s="246">
        <f t="shared" si="27"/>
        <v>75113.7</v>
      </c>
      <c r="H247" s="252">
        <f t="shared" si="26"/>
        <v>9.3912668396211665E-2</v>
      </c>
      <c r="I247" s="94"/>
      <c r="J247" s="94"/>
      <c r="K247" s="94"/>
      <c r="L247" s="94"/>
      <c r="M247" s="94"/>
      <c r="N247" s="94"/>
      <c r="O247" s="94"/>
      <c r="P247" s="94"/>
      <c r="Q247" s="94"/>
      <c r="R247" s="94"/>
      <c r="S247" s="94"/>
      <c r="T247" s="94"/>
      <c r="U247" s="94"/>
      <c r="V247" s="94"/>
      <c r="W247" s="94"/>
      <c r="X247" s="94"/>
      <c r="Y247" s="94"/>
      <c r="Z247" s="94"/>
      <c r="AA247" s="94"/>
      <c r="AB247" s="94"/>
      <c r="AC247" s="94"/>
      <c r="AD247" s="94"/>
      <c r="AE247" s="94"/>
    </row>
    <row r="250" spans="1:31" ht="26.25" thickBot="1" x14ac:dyDescent="0.3">
      <c r="A250" s="94"/>
      <c r="B250" s="94"/>
      <c r="C250" s="241" t="s">
        <v>274</v>
      </c>
      <c r="D250" s="242" t="s">
        <v>291</v>
      </c>
      <c r="E250" s="242" t="s">
        <v>276</v>
      </c>
      <c r="F250" s="242" t="s">
        <v>277</v>
      </c>
      <c r="G250" s="242" t="s">
        <v>278</v>
      </c>
      <c r="H250" s="243" t="s">
        <v>279</v>
      </c>
      <c r="I250" s="94"/>
      <c r="J250" s="94"/>
      <c r="K250" s="94"/>
      <c r="L250" s="94"/>
      <c r="M250" s="94"/>
      <c r="N250" s="94"/>
      <c r="O250" s="94"/>
      <c r="P250" s="94"/>
      <c r="Q250" s="94"/>
      <c r="R250" s="94"/>
      <c r="S250" s="94"/>
      <c r="T250" s="94"/>
      <c r="U250" s="94"/>
      <c r="V250" s="94"/>
      <c r="W250" s="94"/>
      <c r="X250" s="94"/>
      <c r="Y250" s="94"/>
      <c r="Z250" s="94"/>
      <c r="AA250" s="94"/>
      <c r="AB250" s="94"/>
      <c r="AC250" s="94"/>
      <c r="AD250" s="94"/>
      <c r="AE250" s="94"/>
    </row>
    <row r="251" spans="1:31" ht="16.5" thickTop="1" x14ac:dyDescent="0.25">
      <c r="A251" s="94"/>
      <c r="B251" s="94"/>
      <c r="C251" s="244" t="s">
        <v>280</v>
      </c>
      <c r="D251" s="239">
        <f>+D215+D227+D239</f>
        <v>404821.5</v>
      </c>
      <c r="E251" s="239">
        <f>+E215+E227+E239</f>
        <v>91274.66</v>
      </c>
      <c r="F251" s="239">
        <f>+F215+F227+F239</f>
        <v>53219.5</v>
      </c>
      <c r="G251" s="257">
        <f>+E251+F251</f>
        <v>144494.16</v>
      </c>
      <c r="H251" s="240">
        <f>+G251/D251</f>
        <v>0.3569330186267281</v>
      </c>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row>
    <row r="252" spans="1:31" x14ac:dyDescent="0.25">
      <c r="A252" s="94"/>
      <c r="B252" s="94"/>
      <c r="C252" s="248" t="s">
        <v>281</v>
      </c>
      <c r="D252" s="239">
        <f t="shared" ref="D252:F259" si="28">+D216+D228+D240</f>
        <v>131132</v>
      </c>
      <c r="E252" s="239">
        <f t="shared" si="28"/>
        <v>0</v>
      </c>
      <c r="F252" s="239">
        <f t="shared" si="28"/>
        <v>4162.0200000000004</v>
      </c>
      <c r="G252" s="257">
        <f t="shared" ref="G252:G257" si="29">+E252+F252</f>
        <v>4162.0200000000004</v>
      </c>
      <c r="H252" s="240">
        <f t="shared" ref="H252:H254" si="30">+G252/D252</f>
        <v>3.1739163590885522E-2</v>
      </c>
      <c r="I252" s="94"/>
      <c r="J252" s="94"/>
      <c r="K252" s="94"/>
      <c r="L252" s="94"/>
      <c r="M252" s="94"/>
      <c r="N252" s="94"/>
      <c r="O252" s="94"/>
      <c r="P252" s="94"/>
      <c r="Q252" s="94"/>
      <c r="R252" s="94"/>
      <c r="S252" s="94"/>
      <c r="T252" s="94"/>
      <c r="U252" s="94"/>
      <c r="V252" s="94"/>
      <c r="W252" s="94"/>
      <c r="X252" s="94"/>
      <c r="Y252" s="94"/>
      <c r="Z252" s="94"/>
      <c r="AA252" s="94"/>
      <c r="AB252" s="94"/>
      <c r="AC252" s="94"/>
      <c r="AD252" s="94"/>
      <c r="AE252" s="94"/>
    </row>
    <row r="253" spans="1:31" x14ac:dyDescent="0.25">
      <c r="A253" s="94"/>
      <c r="B253" s="94"/>
      <c r="C253" s="244" t="s">
        <v>282</v>
      </c>
      <c r="D253" s="239">
        <f t="shared" si="28"/>
        <v>320088</v>
      </c>
      <c r="E253" s="239">
        <f t="shared" si="28"/>
        <v>0</v>
      </c>
      <c r="F253" s="239">
        <f t="shared" si="28"/>
        <v>0</v>
      </c>
      <c r="G253" s="257">
        <f t="shared" si="29"/>
        <v>0</v>
      </c>
      <c r="H253" s="240">
        <f t="shared" si="30"/>
        <v>0</v>
      </c>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row>
    <row r="254" spans="1:31" x14ac:dyDescent="0.25">
      <c r="A254" s="94"/>
      <c r="B254" s="94"/>
      <c r="C254" s="248" t="s">
        <v>283</v>
      </c>
      <c r="D254" s="239">
        <f t="shared" si="28"/>
        <v>903088</v>
      </c>
      <c r="E254" s="239">
        <f t="shared" si="28"/>
        <v>15177.66</v>
      </c>
      <c r="F254" s="239">
        <f t="shared" si="28"/>
        <v>7778.5</v>
      </c>
      <c r="G254" s="257">
        <f t="shared" si="29"/>
        <v>22956.16</v>
      </c>
      <c r="H254" s="240">
        <f t="shared" si="30"/>
        <v>2.5419626880215439E-2</v>
      </c>
      <c r="I254" s="94"/>
      <c r="J254" s="94"/>
      <c r="K254" s="94"/>
      <c r="L254" s="94"/>
      <c r="M254" s="94"/>
      <c r="N254" s="94"/>
      <c r="O254" s="94"/>
      <c r="P254" s="94"/>
      <c r="Q254" s="94"/>
      <c r="R254" s="94"/>
      <c r="S254" s="94"/>
      <c r="T254" s="94"/>
      <c r="U254" s="94"/>
      <c r="V254" s="94"/>
      <c r="W254" s="94"/>
      <c r="X254" s="94"/>
      <c r="Y254" s="94"/>
      <c r="Z254" s="94"/>
      <c r="AA254" s="94"/>
      <c r="AB254" s="94"/>
      <c r="AC254" s="94"/>
      <c r="AD254" s="94"/>
      <c r="AE254" s="94"/>
    </row>
    <row r="255" spans="1:31" x14ac:dyDescent="0.25">
      <c r="A255" s="94"/>
      <c r="B255" s="94"/>
      <c r="C255" s="244" t="s">
        <v>284</v>
      </c>
      <c r="D255" s="239">
        <f t="shared" si="28"/>
        <v>155662.5</v>
      </c>
      <c r="E255" s="239">
        <f t="shared" si="28"/>
        <v>1660.52</v>
      </c>
      <c r="F255" s="239">
        <f t="shared" si="28"/>
        <v>7863.5499999999993</v>
      </c>
      <c r="G255" s="257">
        <f t="shared" si="29"/>
        <v>9524.07</v>
      </c>
      <c r="H255" s="240">
        <f>+G255/D255</f>
        <v>6.1184100216815224E-2</v>
      </c>
      <c r="I255" s="94"/>
      <c r="J255" s="94"/>
      <c r="K255" s="94"/>
      <c r="L255" s="94"/>
      <c r="M255" s="94"/>
      <c r="N255" s="94"/>
      <c r="O255" s="94"/>
      <c r="P255" s="94"/>
      <c r="Q255" s="94"/>
      <c r="R255" s="94"/>
      <c r="S255" s="94"/>
      <c r="T255" s="94"/>
      <c r="U255" s="94"/>
      <c r="V255" s="94"/>
      <c r="W255" s="94"/>
      <c r="X255" s="94"/>
      <c r="Y255" s="94"/>
      <c r="Z255" s="94"/>
      <c r="AA255" s="94"/>
      <c r="AB255" s="94"/>
      <c r="AC255" s="94"/>
      <c r="AD255" s="94"/>
      <c r="AE255" s="94"/>
    </row>
    <row r="256" spans="1:31" x14ac:dyDescent="0.25">
      <c r="A256" s="94"/>
      <c r="B256" s="94"/>
      <c r="C256" s="248" t="s">
        <v>285</v>
      </c>
      <c r="D256" s="239">
        <f t="shared" si="28"/>
        <v>260200</v>
      </c>
      <c r="E256" s="239">
        <f t="shared" si="28"/>
        <v>0</v>
      </c>
      <c r="F256" s="239">
        <f t="shared" si="28"/>
        <v>0</v>
      </c>
      <c r="G256" s="257">
        <f t="shared" si="29"/>
        <v>0</v>
      </c>
      <c r="H256" s="240">
        <f t="shared" ref="H256:H258" si="31">+G256/D256</f>
        <v>0</v>
      </c>
      <c r="I256" s="94"/>
      <c r="J256" s="94"/>
      <c r="K256" s="94"/>
      <c r="L256" s="94"/>
      <c r="M256" s="94"/>
      <c r="N256" s="94"/>
      <c r="O256" s="94"/>
      <c r="P256" s="94"/>
      <c r="Q256" s="94"/>
      <c r="R256" s="94"/>
      <c r="S256" s="94"/>
      <c r="T256" s="94"/>
      <c r="U256" s="94"/>
      <c r="V256" s="94"/>
      <c r="W256" s="94"/>
      <c r="X256" s="94"/>
      <c r="Y256" s="94"/>
      <c r="Z256" s="94"/>
      <c r="AA256" s="94"/>
      <c r="AB256" s="94"/>
      <c r="AC256" s="94"/>
      <c r="AD256" s="94"/>
      <c r="AE256" s="94"/>
    </row>
    <row r="257" spans="3:8" x14ac:dyDescent="0.25">
      <c r="C257" s="244" t="s">
        <v>286</v>
      </c>
      <c r="D257" s="239">
        <f t="shared" si="28"/>
        <v>260008</v>
      </c>
      <c r="E257" s="239">
        <f t="shared" si="28"/>
        <v>1332.2900000000002</v>
      </c>
      <c r="F257" s="239">
        <f t="shared" si="28"/>
        <v>4160.58</v>
      </c>
      <c r="G257" s="257">
        <f t="shared" si="29"/>
        <v>5492.87</v>
      </c>
      <c r="H257" s="240">
        <f t="shared" si="31"/>
        <v>2.1125773053136825E-2</v>
      </c>
    </row>
    <row r="258" spans="3:8" x14ac:dyDescent="0.25">
      <c r="C258" s="248" t="s">
        <v>287</v>
      </c>
      <c r="D258" s="239">
        <f t="shared" si="28"/>
        <v>170450</v>
      </c>
      <c r="E258" s="239">
        <f t="shared" si="28"/>
        <v>2530.92</v>
      </c>
      <c r="F258" s="239">
        <f t="shared" si="28"/>
        <v>54992.98</v>
      </c>
      <c r="G258" s="257">
        <f>+E258+F258</f>
        <v>57523.9</v>
      </c>
      <c r="H258" s="240">
        <f t="shared" si="31"/>
        <v>0.33748254620123203</v>
      </c>
    </row>
    <row r="259" spans="3:8" x14ac:dyDescent="0.25">
      <c r="C259" s="250" t="s">
        <v>288</v>
      </c>
      <c r="D259" s="239">
        <f t="shared" si="28"/>
        <v>2605450</v>
      </c>
      <c r="E259" s="239">
        <f t="shared" si="28"/>
        <v>111976.05</v>
      </c>
      <c r="F259" s="239">
        <f t="shared" si="28"/>
        <v>132177.18</v>
      </c>
      <c r="G259" s="257">
        <f>+E259+F259</f>
        <v>244153.22999999998</v>
      </c>
      <c r="H259" s="240">
        <f>+G259/D259</f>
        <v>9.3708660692010975E-2</v>
      </c>
    </row>
    <row r="260" spans="3:8" x14ac:dyDescent="0.25">
      <c r="G260" s="264">
        <f>+G259/D259</f>
        <v>9.3708660692010975E-2</v>
      </c>
    </row>
    <row r="261" spans="3:8" x14ac:dyDescent="0.25">
      <c r="G261" s="263">
        <f>SUM(G251:G257)</f>
        <v>186629.28</v>
      </c>
    </row>
    <row r="262" spans="3:8" x14ac:dyDescent="0.25">
      <c r="G262" s="264">
        <f>+G261/'1) Tableau budgétaire 1'!G189</f>
        <v>7.6644468172484603E-2</v>
      </c>
    </row>
  </sheetData>
  <sheetProtection insertColumns="0" insertRows="0" deleteRows="0"/>
  <mergeCells count="25">
    <mergeCell ref="C52:G52"/>
    <mergeCell ref="C97:G97"/>
    <mergeCell ref="C108:G108"/>
    <mergeCell ref="C119:G119"/>
    <mergeCell ref="C85:G85"/>
    <mergeCell ref="C1:F1"/>
    <mergeCell ref="C2:F2"/>
    <mergeCell ref="B6:G6"/>
    <mergeCell ref="C7:G7"/>
    <mergeCell ref="B51:G51"/>
    <mergeCell ref="C18:G18"/>
    <mergeCell ref="C29:G29"/>
    <mergeCell ref="C40:G40"/>
    <mergeCell ref="B96:G96"/>
    <mergeCell ref="C197:G197"/>
    <mergeCell ref="C63:G63"/>
    <mergeCell ref="C74:G74"/>
    <mergeCell ref="D213:H213"/>
    <mergeCell ref="C186:G186"/>
    <mergeCell ref="C164:G164"/>
    <mergeCell ref="C175:G175"/>
    <mergeCell ref="C153:G153"/>
    <mergeCell ref="C130:G130"/>
    <mergeCell ref="B141:G141"/>
    <mergeCell ref="C142:G142"/>
  </mergeCells>
  <conditionalFormatting sqref="G16">
    <cfRule type="cellIs" dxfId="22" priority="18" operator="notEqual">
      <formula>$G$8</formula>
    </cfRule>
  </conditionalFormatting>
  <conditionalFormatting sqref="G27">
    <cfRule type="cellIs" dxfId="21" priority="17" operator="notEqual">
      <formula>$G$19</formula>
    </cfRule>
  </conditionalFormatting>
  <conditionalFormatting sqref="G38">
    <cfRule type="cellIs" dxfId="20" priority="16" operator="notEqual">
      <formula>$G$30</formula>
    </cfRule>
  </conditionalFormatting>
  <conditionalFormatting sqref="G49">
    <cfRule type="cellIs" dxfId="19" priority="15" operator="notEqual">
      <formula>$G$41</formula>
    </cfRule>
  </conditionalFormatting>
  <conditionalFormatting sqref="G61">
    <cfRule type="cellIs" dxfId="18" priority="14" operator="notEqual">
      <formula>$G$53</formula>
    </cfRule>
  </conditionalFormatting>
  <conditionalFormatting sqref="G72">
    <cfRule type="cellIs" dxfId="17" priority="13" operator="notEqual">
      <formula>$G$64</formula>
    </cfRule>
  </conditionalFormatting>
  <conditionalFormatting sqref="G83">
    <cfRule type="cellIs" dxfId="16" priority="12" operator="notEqual">
      <formula>$G$75</formula>
    </cfRule>
  </conditionalFormatting>
  <conditionalFormatting sqref="G94">
    <cfRule type="cellIs" dxfId="15" priority="11" operator="notEqual">
      <formula>$G$86</formula>
    </cfRule>
  </conditionalFormatting>
  <conditionalFormatting sqref="G106">
    <cfRule type="cellIs" dxfId="14" priority="10" operator="notEqual">
      <formula>$G$98</formula>
    </cfRule>
  </conditionalFormatting>
  <conditionalFormatting sqref="G117">
    <cfRule type="cellIs" dxfId="13" priority="9" operator="notEqual">
      <formula>$G$109</formula>
    </cfRule>
  </conditionalFormatting>
  <conditionalFormatting sqref="G128">
    <cfRule type="cellIs" dxfId="12" priority="8" operator="notEqual">
      <formula>$G$120</formula>
    </cfRule>
  </conditionalFormatting>
  <conditionalFormatting sqref="G139">
    <cfRule type="cellIs" dxfId="11" priority="7" operator="notEqual">
      <formula>$G$131</formula>
    </cfRule>
  </conditionalFormatting>
  <conditionalFormatting sqref="G151">
    <cfRule type="cellIs" dxfId="10" priority="6" operator="notEqual">
      <formula>$G$143</formula>
    </cfRule>
  </conditionalFormatting>
  <conditionalFormatting sqref="G162">
    <cfRule type="cellIs" dxfId="9" priority="5" operator="notEqual">
      <formula>$G$154</formula>
    </cfRule>
  </conditionalFormatting>
  <conditionalFormatting sqref="G173">
    <cfRule type="cellIs" dxfId="8" priority="4" operator="notEqual">
      <formula>$G$154</formula>
    </cfRule>
  </conditionalFormatting>
  <conditionalFormatting sqref="G184">
    <cfRule type="cellIs" dxfId="7" priority="3" operator="notEqual">
      <formula>$G$176</formula>
    </cfRule>
  </conditionalFormatting>
  <conditionalFormatting sqref="G195">
    <cfRule type="cellIs" dxfId="6" priority="2" operator="notEqual">
      <formula>$G$187</formula>
    </cfRule>
  </conditionalFormatting>
  <dataValidations disablePrompts="1" count="8">
    <dataValidation allowBlank="1" showInputMessage="1" showErrorMessage="1" prompt=" Includes all general operating costs for running an office. Examples include telecommunication, rents, finance charges and other costs which cannot be mapped to other expense categories." sqref="C183 C15 C26 C37 C48 C60 C71 C82 C93 C105 C116 C127 C138 C150 C161 C172 C194 C205"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2 C14 C25 C36 C47 C59 C70 C81 C92 C104 C115 C126 C137 C149 C160 C171 C193 C204" xr:uid="{9DD30DAD-252C-43C8-B2D2-D70E24558917}"/>
    <dataValidation allowBlank="1" showInputMessage="1" showErrorMessage="1" prompt="Services contracted by an organization which follow the normal procurement processes." sqref="C180 C12 C23 C34 C45 C57 C68 C79 C90 C102 C113 C124 C135 C147 C158 C169 C191 C202" xr:uid="{D2D4883A-DF6E-4599-89E1-C25704DD6B71}"/>
    <dataValidation allowBlank="1" showInputMessage="1" showErrorMessage="1" prompt="Includes staff and non-staff travel paid for by the organization directly related to a project." sqref="C181 C13 C24 C35 C46 C58 C69 C80 C91 C103 C114 C125 C136 C148 C159 C170 C192 C203"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9 C11 C22 C33 C44 C56 C67 C78 C89 C101 C112 C123 C134 C146 C157 C168 C190 C201"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8 C10 C21 C32 C43 C55 C66 C77 C88 C100 C111 C122 C133 C145 C156 C167 C189 C200" xr:uid="{F098AF50-6738-49DD-B927-47F3EEE74261}"/>
    <dataValidation allowBlank="1" showInputMessage="1" showErrorMessage="1" prompt="Includes all related staff and temporary staff costs including base salary, post adjustment and all staff entitlements." sqref="C177 C9 C20 C31 C42 C54 C65 C76 C87 C99 C110 C121 C132 C144 C155 C166 C188 C199" xr:uid="{340B5EBB-3C3E-458C-BC5F-57C720FFB61A}"/>
    <dataValidation allowBlank="1" showInputMessage="1" showErrorMessage="1" prompt="Output totals must match the original total from Table 1, and will show as red if not. " sqref="G16" xr:uid="{CB4E1972-F42E-40FE-9670-1760DDE11E59}"/>
  </dataValidations>
  <pageMargins left="0.7" right="0.7" top="0.75" bottom="0.75" header="0.3" footer="0.3"/>
  <pageSetup paperSize="8" scale="74" fitToWidth="0" fitToHeight="0" orientation="landscape" r:id="rId1"/>
  <rowBreaks count="1" manualBreakCount="1">
    <brk id="62"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1'!$G$191</xm:f>
            <x14:dxf>
              <font>
                <color rgb="FF9C0006"/>
              </font>
              <fill>
                <patternFill>
                  <bgColor rgb="FFFFC7CE"/>
                </patternFill>
              </fill>
            </x14:dxf>
          </x14:cfRule>
          <xm:sqref>G208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workbookViewId="0">
      <selection activeCell="B8" sqref="B8"/>
    </sheetView>
  </sheetViews>
  <sheetFormatPr defaultColWidth="8.7109375" defaultRowHeight="15" x14ac:dyDescent="0.25"/>
  <cols>
    <col min="2" max="2" width="73.28515625" customWidth="1"/>
  </cols>
  <sheetData>
    <row r="1" spans="2:2" ht="15.75" thickBot="1" x14ac:dyDescent="0.3"/>
    <row r="2" spans="2:2" ht="15.75" thickBot="1" x14ac:dyDescent="0.3">
      <c r="B2" s="71" t="s">
        <v>292</v>
      </c>
    </row>
    <row r="3" spans="2:2" ht="70.5" customHeight="1" x14ac:dyDescent="0.25">
      <c r="B3" s="72" t="s">
        <v>293</v>
      </c>
    </row>
    <row r="4" spans="2:2" ht="60" x14ac:dyDescent="0.25">
      <c r="B4" s="69" t="s">
        <v>294</v>
      </c>
    </row>
    <row r="5" spans="2:2" x14ac:dyDescent="0.25">
      <c r="B5" s="69"/>
    </row>
    <row r="6" spans="2:2" ht="75" x14ac:dyDescent="0.25">
      <c r="B6" s="68" t="s">
        <v>295</v>
      </c>
    </row>
    <row r="7" spans="2:2" x14ac:dyDescent="0.25">
      <c r="B7" s="69"/>
    </row>
    <row r="8" spans="2:2" ht="75" x14ac:dyDescent="0.25">
      <c r="B8" s="68" t="s">
        <v>296</v>
      </c>
    </row>
    <row r="9" spans="2:2" x14ac:dyDescent="0.25">
      <c r="B9" s="69"/>
    </row>
    <row r="10" spans="2:2" ht="30" x14ac:dyDescent="0.25">
      <c r="B10" s="69" t="s">
        <v>297</v>
      </c>
    </row>
    <row r="11" spans="2:2" x14ac:dyDescent="0.25">
      <c r="B11" s="69"/>
    </row>
    <row r="12" spans="2:2" ht="75" x14ac:dyDescent="0.25">
      <c r="B12" s="68" t="s">
        <v>298</v>
      </c>
    </row>
    <row r="13" spans="2:2" x14ac:dyDescent="0.25">
      <c r="B13" s="69"/>
    </row>
    <row r="14" spans="2:2" ht="60.75" thickBot="1" x14ac:dyDescent="0.3">
      <c r="B14" s="70" t="s">
        <v>299</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heetViews>
  <sheetFormatPr defaultColWidth="8.7109375" defaultRowHeight="15" x14ac:dyDescent="0.25"/>
  <cols>
    <col min="2" max="2" width="61.7109375" customWidth="1"/>
    <col min="4" max="4" width="17.7109375" customWidth="1"/>
  </cols>
  <sheetData>
    <row r="1" spans="2:4" ht="15.75" thickBot="1" x14ac:dyDescent="0.3"/>
    <row r="2" spans="2:4" x14ac:dyDescent="0.25">
      <c r="B2" s="322" t="s">
        <v>300</v>
      </c>
      <c r="C2" s="323"/>
      <c r="D2" s="324"/>
    </row>
    <row r="3" spans="2:4" ht="15.75" thickBot="1" x14ac:dyDescent="0.3">
      <c r="B3" s="325"/>
      <c r="C3" s="326"/>
      <c r="D3" s="327"/>
    </row>
    <row r="4" spans="2:4" ht="15.75" thickBot="1" x14ac:dyDescent="0.3"/>
    <row r="5" spans="2:4" x14ac:dyDescent="0.25">
      <c r="B5" s="313" t="s">
        <v>301</v>
      </c>
      <c r="C5" s="314"/>
      <c r="D5" s="315"/>
    </row>
    <row r="6" spans="2:4" ht="15.75" thickBot="1" x14ac:dyDescent="0.3">
      <c r="B6" s="316"/>
      <c r="C6" s="317"/>
      <c r="D6" s="318"/>
    </row>
    <row r="7" spans="2:4" x14ac:dyDescent="0.25">
      <c r="B7" s="44" t="s">
        <v>302</v>
      </c>
      <c r="C7" s="311">
        <f>SUM('1) Tableau budgétaire 1'!D16:F16,'1) Tableau budgétaire 1'!D26:F26,'1) Tableau budgétaire 1'!D36:F36,'1) Tableau budgétaire 1'!D46:F46)</f>
        <v>630000</v>
      </c>
      <c r="D7" s="312"/>
    </row>
    <row r="8" spans="2:4" x14ac:dyDescent="0.25">
      <c r="B8" s="44" t="s">
        <v>303</v>
      </c>
      <c r="C8" s="309">
        <f>SUM(D10:D14)</f>
        <v>0</v>
      </c>
      <c r="D8" s="310"/>
    </row>
    <row r="9" spans="2:4" x14ac:dyDescent="0.25">
      <c r="B9" s="45" t="s">
        <v>304</v>
      </c>
      <c r="C9" s="46" t="s">
        <v>305</v>
      </c>
      <c r="D9" s="47" t="s">
        <v>306</v>
      </c>
    </row>
    <row r="10" spans="2:4" ht="35.1" customHeight="1" x14ac:dyDescent="0.25">
      <c r="B10" s="55"/>
      <c r="C10" s="49"/>
      <c r="D10" s="50">
        <f>$C$7*C10</f>
        <v>0</v>
      </c>
    </row>
    <row r="11" spans="2:4" ht="35.1" customHeight="1" x14ac:dyDescent="0.25">
      <c r="B11" s="55"/>
      <c r="C11" s="49"/>
      <c r="D11" s="50">
        <f>C7*C11</f>
        <v>0</v>
      </c>
    </row>
    <row r="12" spans="2:4" ht="35.1" customHeight="1" x14ac:dyDescent="0.25">
      <c r="B12" s="56"/>
      <c r="C12" s="49"/>
      <c r="D12" s="50">
        <f>C7*C12</f>
        <v>0</v>
      </c>
    </row>
    <row r="13" spans="2:4" ht="35.1" customHeight="1" x14ac:dyDescent="0.25">
      <c r="B13" s="56"/>
      <c r="C13" s="49"/>
      <c r="D13" s="50">
        <f>C7*C13</f>
        <v>0</v>
      </c>
    </row>
    <row r="14" spans="2:4" ht="35.1" customHeight="1" thickBot="1" x14ac:dyDescent="0.3">
      <c r="B14" s="57"/>
      <c r="C14" s="49"/>
      <c r="D14" s="54">
        <f>C7*C14</f>
        <v>0</v>
      </c>
    </row>
    <row r="15" spans="2:4" ht="15.75" thickBot="1" x14ac:dyDescent="0.3"/>
    <row r="16" spans="2:4" x14ac:dyDescent="0.25">
      <c r="B16" s="313" t="s">
        <v>307</v>
      </c>
      <c r="C16" s="314"/>
      <c r="D16" s="315"/>
    </row>
    <row r="17" spans="2:4" ht="15.75" thickBot="1" x14ac:dyDescent="0.3">
      <c r="B17" s="319"/>
      <c r="C17" s="320"/>
      <c r="D17" s="321"/>
    </row>
    <row r="18" spans="2:4" x14ac:dyDescent="0.25">
      <c r="B18" s="44" t="s">
        <v>302</v>
      </c>
      <c r="C18" s="311">
        <f>SUM('1) Tableau budgétaire 1'!D58:F58,'1) Tableau budgétaire 1'!D68:F68,'1) Tableau budgétaire 1'!D78:F78,'1) Tableau budgétaire 1'!D88:F88)</f>
        <v>1675000</v>
      </c>
      <c r="D18" s="312"/>
    </row>
    <row r="19" spans="2:4" x14ac:dyDescent="0.25">
      <c r="B19" s="44" t="s">
        <v>303</v>
      </c>
      <c r="C19" s="309">
        <f>SUM(D21:D25)</f>
        <v>0</v>
      </c>
      <c r="D19" s="310"/>
    </row>
    <row r="20" spans="2:4" x14ac:dyDescent="0.25">
      <c r="B20" s="45" t="s">
        <v>304</v>
      </c>
      <c r="C20" s="46" t="s">
        <v>305</v>
      </c>
      <c r="D20" s="47" t="s">
        <v>306</v>
      </c>
    </row>
    <row r="21" spans="2:4" ht="35.1" customHeight="1" x14ac:dyDescent="0.25">
      <c r="B21" s="48"/>
      <c r="C21" s="49"/>
      <c r="D21" s="50">
        <f>$C$18*C21</f>
        <v>0</v>
      </c>
    </row>
    <row r="22" spans="2:4" ht="35.1" customHeight="1" x14ac:dyDescent="0.25">
      <c r="B22" s="51"/>
      <c r="C22" s="49"/>
      <c r="D22" s="50">
        <f>$C$18*C22</f>
        <v>0</v>
      </c>
    </row>
    <row r="23" spans="2:4" ht="35.1" customHeight="1" x14ac:dyDescent="0.25">
      <c r="B23" s="52"/>
      <c r="C23" s="49"/>
      <c r="D23" s="50">
        <f>$C$18*C23</f>
        <v>0</v>
      </c>
    </row>
    <row r="24" spans="2:4" ht="35.1" customHeight="1" x14ac:dyDescent="0.25">
      <c r="B24" s="52"/>
      <c r="C24" s="49"/>
      <c r="D24" s="50">
        <f>$C$18*C24</f>
        <v>0</v>
      </c>
    </row>
    <row r="25" spans="2:4" ht="35.1" customHeight="1" thickBot="1" x14ac:dyDescent="0.3">
      <c r="B25" s="53"/>
      <c r="C25" s="49"/>
      <c r="D25" s="50">
        <f>$C$18*C25</f>
        <v>0</v>
      </c>
    </row>
    <row r="26" spans="2:4" ht="15.75" thickBot="1" x14ac:dyDescent="0.3"/>
    <row r="27" spans="2:4" x14ac:dyDescent="0.25">
      <c r="B27" s="313" t="s">
        <v>308</v>
      </c>
      <c r="C27" s="314"/>
      <c r="D27" s="315"/>
    </row>
    <row r="28" spans="2:4" ht="15.75" thickBot="1" x14ac:dyDescent="0.3">
      <c r="B28" s="316"/>
      <c r="C28" s="317"/>
      <c r="D28" s="318"/>
    </row>
    <row r="29" spans="2:4" x14ac:dyDescent="0.25">
      <c r="B29" s="44" t="s">
        <v>302</v>
      </c>
      <c r="C29" s="311">
        <f>SUM('1) Tableau budgétaire 1'!D100:F100,'1) Tableau budgétaire 1'!D110:F110,'1) Tableau budgétaire 1'!D120:F120,'1) Tableau budgétaire 1'!D130:F130)</f>
        <v>0</v>
      </c>
      <c r="D29" s="312"/>
    </row>
    <row r="30" spans="2:4" x14ac:dyDescent="0.25">
      <c r="B30" s="44" t="s">
        <v>303</v>
      </c>
      <c r="C30" s="309">
        <f>SUM(D32:D36)</f>
        <v>0</v>
      </c>
      <c r="D30" s="310"/>
    </row>
    <row r="31" spans="2:4" x14ac:dyDescent="0.25">
      <c r="B31" s="45" t="s">
        <v>304</v>
      </c>
      <c r="C31" s="46" t="s">
        <v>305</v>
      </c>
      <c r="D31" s="47" t="s">
        <v>306</v>
      </c>
    </row>
    <row r="32" spans="2:4" ht="35.1" customHeight="1" x14ac:dyDescent="0.25">
      <c r="B32" s="48"/>
      <c r="C32" s="49"/>
      <c r="D32" s="50">
        <f>$C$29*C32</f>
        <v>0</v>
      </c>
    </row>
    <row r="33" spans="2:4" ht="35.1" customHeight="1" x14ac:dyDescent="0.25">
      <c r="B33" s="51"/>
      <c r="C33" s="49"/>
      <c r="D33" s="50">
        <f>$C$29*C33</f>
        <v>0</v>
      </c>
    </row>
    <row r="34" spans="2:4" ht="35.1" customHeight="1" x14ac:dyDescent="0.25">
      <c r="B34" s="52"/>
      <c r="C34" s="49"/>
      <c r="D34" s="50">
        <f>$C$29*C34</f>
        <v>0</v>
      </c>
    </row>
    <row r="35" spans="2:4" ht="35.1" customHeight="1" x14ac:dyDescent="0.25">
      <c r="B35" s="52"/>
      <c r="C35" s="49"/>
      <c r="D35" s="50">
        <f>$C$29*C35</f>
        <v>0</v>
      </c>
    </row>
    <row r="36" spans="2:4" ht="35.1" customHeight="1" thickBot="1" x14ac:dyDescent="0.3">
      <c r="B36" s="53"/>
      <c r="C36" s="49"/>
      <c r="D36" s="50">
        <f>$C$29*C36</f>
        <v>0</v>
      </c>
    </row>
    <row r="37" spans="2:4" ht="15.75" thickBot="1" x14ac:dyDescent="0.3"/>
    <row r="38" spans="2:4" x14ac:dyDescent="0.25">
      <c r="B38" s="313" t="s">
        <v>309</v>
      </c>
      <c r="C38" s="314"/>
      <c r="D38" s="315"/>
    </row>
    <row r="39" spans="2:4" ht="15.75" thickBot="1" x14ac:dyDescent="0.3">
      <c r="B39" s="316"/>
      <c r="C39" s="317"/>
      <c r="D39" s="318"/>
    </row>
    <row r="40" spans="2:4" x14ac:dyDescent="0.25">
      <c r="B40" s="44" t="s">
        <v>302</v>
      </c>
      <c r="C40" s="311">
        <f>SUM('1) Tableau budgétaire 1'!D142:F142,'1) Tableau budgétaire 1'!D152:F152,'1) Tableau budgétaire 1'!D162:F162,'1) Tableau budgétaire 1'!D172:F172)</f>
        <v>0</v>
      </c>
      <c r="D40" s="312"/>
    </row>
    <row r="41" spans="2:4" x14ac:dyDescent="0.25">
      <c r="B41" s="44" t="s">
        <v>303</v>
      </c>
      <c r="C41" s="309">
        <f>SUM(D43:D47)</f>
        <v>0</v>
      </c>
      <c r="D41" s="310"/>
    </row>
    <row r="42" spans="2:4" x14ac:dyDescent="0.25">
      <c r="B42" s="45" t="s">
        <v>304</v>
      </c>
      <c r="C42" s="46" t="s">
        <v>305</v>
      </c>
      <c r="D42" s="47" t="s">
        <v>306</v>
      </c>
    </row>
    <row r="43" spans="2:4" ht="35.1" customHeight="1" x14ac:dyDescent="0.25">
      <c r="B43" s="48"/>
      <c r="C43" s="49"/>
      <c r="D43" s="50">
        <f>$C$40*C43</f>
        <v>0</v>
      </c>
    </row>
    <row r="44" spans="2:4" ht="35.1" customHeight="1" x14ac:dyDescent="0.25">
      <c r="B44" s="51"/>
      <c r="C44" s="49"/>
      <c r="D44" s="50">
        <f>$C$40*C44</f>
        <v>0</v>
      </c>
    </row>
    <row r="45" spans="2:4" ht="35.1" customHeight="1" x14ac:dyDescent="0.25">
      <c r="B45" s="52"/>
      <c r="C45" s="49"/>
      <c r="D45" s="50">
        <f>$C$40*C45</f>
        <v>0</v>
      </c>
    </row>
    <row r="46" spans="2:4" ht="35.1" customHeight="1" x14ac:dyDescent="0.25">
      <c r="B46" s="52"/>
      <c r="C46" s="49"/>
      <c r="D46" s="50">
        <f>$C$40*C46</f>
        <v>0</v>
      </c>
    </row>
    <row r="47" spans="2:4" ht="35.1" customHeight="1" thickBot="1" x14ac:dyDescent="0.3">
      <c r="B47" s="53"/>
      <c r="C47" s="49"/>
      <c r="D47" s="54">
        <f>$C$40*C47</f>
        <v>0</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3"/>
  <sheetViews>
    <sheetView showGridLines="0" topLeftCell="A6" zoomScale="80" zoomScaleNormal="80" workbookViewId="0">
      <selection activeCell="B18" sqref="B18:F18"/>
    </sheetView>
  </sheetViews>
  <sheetFormatPr defaultColWidth="8.7109375" defaultRowHeight="15" x14ac:dyDescent="0.25"/>
  <cols>
    <col min="1" max="1" width="12.42578125" customWidth="1"/>
    <col min="2" max="2" width="20.42578125" customWidth="1"/>
    <col min="3" max="5" width="25.42578125" customWidth="1"/>
    <col min="6" max="6" width="24.42578125" customWidth="1"/>
    <col min="7" max="7" width="18.42578125" customWidth="1"/>
    <col min="8" max="8" width="21.7109375" customWidth="1"/>
    <col min="9" max="10" width="15.7109375" bestFit="1" customWidth="1"/>
    <col min="11" max="11" width="11.28515625" bestFit="1" customWidth="1"/>
  </cols>
  <sheetData>
    <row r="1" spans="2:6" ht="15.75" thickBot="1" x14ac:dyDescent="0.3"/>
    <row r="2" spans="2:6" s="38" customFormat="1" ht="15.75" x14ac:dyDescent="0.25">
      <c r="B2" s="332" t="s">
        <v>310</v>
      </c>
      <c r="C2" s="333"/>
      <c r="D2" s="333"/>
      <c r="E2" s="333"/>
      <c r="F2" s="334"/>
    </row>
    <row r="3" spans="2:6" s="38" customFormat="1" ht="16.5" thickBot="1" x14ac:dyDescent="0.3">
      <c r="B3" s="335"/>
      <c r="C3" s="336"/>
      <c r="D3" s="336"/>
      <c r="E3" s="336"/>
      <c r="F3" s="337"/>
    </row>
    <row r="4" spans="2:6" s="38" customFormat="1" ht="16.5" thickBot="1" x14ac:dyDescent="0.3">
      <c r="B4" s="110"/>
      <c r="C4" s="110"/>
      <c r="D4" s="110"/>
      <c r="E4" s="110"/>
      <c r="F4" s="110"/>
    </row>
    <row r="5" spans="2:6" s="38" customFormat="1" ht="16.5" thickBot="1" x14ac:dyDescent="0.3">
      <c r="B5" s="301" t="s">
        <v>311</v>
      </c>
      <c r="C5" s="302"/>
      <c r="D5" s="302"/>
      <c r="E5" s="302"/>
      <c r="F5" s="331"/>
    </row>
    <row r="6" spans="2:6" s="38" customFormat="1" ht="52.5" customHeight="1" x14ac:dyDescent="0.25">
      <c r="B6" s="36"/>
      <c r="C6" s="22" t="str">
        <f>'1) Tableau budgétaire 1'!D5</f>
        <v>Organisation recipiendiaire 1 FAO (budget en USD)</v>
      </c>
      <c r="D6" s="22" t="str">
        <f>'1) Tableau budgétaire 1'!E5</f>
        <v>Organisation recipiendiaire 2 UNDP (budget en USD)</v>
      </c>
      <c r="E6" s="22" t="str">
        <f>'1) Tableau budgétaire 1'!F5</f>
        <v>Organisation recipiendiaire 3 UNICEF (budget en USD)</v>
      </c>
      <c r="F6" s="6" t="s">
        <v>311</v>
      </c>
    </row>
    <row r="7" spans="2:6" s="38" customFormat="1" ht="31.5" x14ac:dyDescent="0.25">
      <c r="B7" s="3" t="s">
        <v>280</v>
      </c>
      <c r="C7" s="103">
        <f>'2) Tableau budgétaire 2'!D199</f>
        <v>184821.5</v>
      </c>
      <c r="D7" s="103">
        <f>'2) Tableau budgétaire 2'!E199</f>
        <v>115000</v>
      </c>
      <c r="E7" s="103">
        <f>'2) Tableau budgétaire 2'!F199</f>
        <v>105000</v>
      </c>
      <c r="F7" s="34">
        <f t="shared" ref="F7:F14" si="0">SUM(C7:E7)</f>
        <v>404821.5</v>
      </c>
    </row>
    <row r="8" spans="2:6" s="38" customFormat="1" ht="47.25" x14ac:dyDescent="0.25">
      <c r="B8" s="3" t="s">
        <v>281</v>
      </c>
      <c r="C8" s="103">
        <f>'2) Tableau budgétaire 2'!D200</f>
        <v>6132</v>
      </c>
      <c r="D8" s="103">
        <f>'2) Tableau budgétaire 2'!E200</f>
        <v>70000</v>
      </c>
      <c r="E8" s="103">
        <f>'2) Tableau budgétaire 2'!F200</f>
        <v>55000</v>
      </c>
      <c r="F8" s="35">
        <f t="shared" si="0"/>
        <v>131132</v>
      </c>
    </row>
    <row r="9" spans="2:6" s="38" customFormat="1" ht="78.75" x14ac:dyDescent="0.25">
      <c r="B9" s="3" t="s">
        <v>282</v>
      </c>
      <c r="C9" s="103">
        <f>'2) Tableau budgétaire 2'!D201</f>
        <v>220088</v>
      </c>
      <c r="D9" s="103">
        <f>'2) Tableau budgétaire 2'!E201</f>
        <v>100000</v>
      </c>
      <c r="E9" s="103">
        <f>'2) Tableau budgétaire 2'!F201</f>
        <v>0</v>
      </c>
      <c r="F9" s="35">
        <f t="shared" si="0"/>
        <v>320088</v>
      </c>
    </row>
    <row r="10" spans="2:6" s="38" customFormat="1" ht="31.5" x14ac:dyDescent="0.25">
      <c r="B10" s="10" t="s">
        <v>283</v>
      </c>
      <c r="C10" s="103">
        <f>'2) Tableau budgétaire 2'!D202</f>
        <v>98088</v>
      </c>
      <c r="D10" s="103">
        <f>'2) Tableau budgétaire 2'!E202</f>
        <v>350000</v>
      </c>
      <c r="E10" s="103">
        <f>'2) Tableau budgétaire 2'!F202</f>
        <v>455000</v>
      </c>
      <c r="F10" s="35">
        <f t="shared" si="0"/>
        <v>903088</v>
      </c>
    </row>
    <row r="11" spans="2:6" s="38" customFormat="1" ht="15.75" x14ac:dyDescent="0.25">
      <c r="B11" s="3" t="s">
        <v>284</v>
      </c>
      <c r="C11" s="103">
        <f>'2) Tableau budgétaire 2'!D203</f>
        <v>100662.5</v>
      </c>
      <c r="D11" s="103">
        <f>'2) Tableau budgétaire 2'!E203</f>
        <v>35000</v>
      </c>
      <c r="E11" s="103">
        <f>'2) Tableau budgétaire 2'!F203</f>
        <v>20000</v>
      </c>
      <c r="F11" s="35">
        <f t="shared" si="0"/>
        <v>155662.5</v>
      </c>
    </row>
    <row r="12" spans="2:6" s="38" customFormat="1" ht="47.25" x14ac:dyDescent="0.25">
      <c r="B12" s="3" t="s">
        <v>285</v>
      </c>
      <c r="C12" s="103">
        <f>'2) Tableau budgétaire 2'!D204</f>
        <v>180200</v>
      </c>
      <c r="D12" s="103">
        <f>'2) Tableau budgétaire 2'!E204</f>
        <v>0</v>
      </c>
      <c r="E12" s="103">
        <f>'2) Tableau budgétaire 2'!F204</f>
        <v>80000</v>
      </c>
      <c r="F12" s="35">
        <f t="shared" si="0"/>
        <v>260200</v>
      </c>
    </row>
    <row r="13" spans="2:6" s="38" customFormat="1" ht="48" thickBot="1" x14ac:dyDescent="0.3">
      <c r="B13" s="76" t="s">
        <v>286</v>
      </c>
      <c r="C13" s="111">
        <f>'2) Tableau budgétaire 2'!D205</f>
        <v>150008</v>
      </c>
      <c r="D13" s="111">
        <f>'2) Tableau budgétaire 2'!E205</f>
        <v>77500</v>
      </c>
      <c r="E13" s="111">
        <f>'2) Tableau budgétaire 2'!F205</f>
        <v>32500</v>
      </c>
      <c r="F13" s="77">
        <f t="shared" si="0"/>
        <v>260008</v>
      </c>
    </row>
    <row r="14" spans="2:6" s="38" customFormat="1" ht="30" customHeight="1" x14ac:dyDescent="0.25">
      <c r="B14" s="112" t="s">
        <v>312</v>
      </c>
      <c r="C14" s="113">
        <f>SUM(C7:C13)</f>
        <v>940000</v>
      </c>
      <c r="D14" s="113">
        <f>SUM(D7:D13)</f>
        <v>747500</v>
      </c>
      <c r="E14" s="113">
        <f>SUM(E7:E13)</f>
        <v>747500</v>
      </c>
      <c r="F14" s="114">
        <f t="shared" si="0"/>
        <v>2435000</v>
      </c>
    </row>
    <row r="15" spans="2:6" s="38" customFormat="1" ht="22.5" customHeight="1" x14ac:dyDescent="0.25">
      <c r="B15" s="115" t="s">
        <v>313</v>
      </c>
      <c r="C15" s="73">
        <f>C14*0.07</f>
        <v>65800</v>
      </c>
      <c r="D15" s="73">
        <f>D14*0.07</f>
        <v>52325.000000000007</v>
      </c>
      <c r="E15" s="73">
        <f>E14*0.07</f>
        <v>52325.000000000007</v>
      </c>
      <c r="F15" s="78">
        <f t="shared" ref="F15" si="1">F14*0.07</f>
        <v>170450.00000000003</v>
      </c>
    </row>
    <row r="16" spans="2:6" s="38" customFormat="1" ht="30" customHeight="1" thickBot="1" x14ac:dyDescent="0.3">
      <c r="B16" s="74" t="s">
        <v>9</v>
      </c>
      <c r="C16" s="75">
        <f>C14+C15</f>
        <v>1005800</v>
      </c>
      <c r="D16" s="75">
        <f>D14+D15</f>
        <v>799825</v>
      </c>
      <c r="E16" s="75">
        <f>E14+E15</f>
        <v>799825</v>
      </c>
      <c r="F16" s="79">
        <f t="shared" ref="F16" si="2">F14+F15</f>
        <v>2605450</v>
      </c>
    </row>
    <row r="17" spans="2:7" s="38" customFormat="1" ht="16.5" thickBot="1" x14ac:dyDescent="0.3">
      <c r="B17" s="110"/>
      <c r="C17" s="110"/>
      <c r="D17" s="110"/>
      <c r="E17" s="110"/>
      <c r="F17" s="110"/>
      <c r="G17" s="110"/>
    </row>
    <row r="18" spans="2:7" s="38" customFormat="1" ht="15.75" x14ac:dyDescent="0.25">
      <c r="B18" s="328" t="s">
        <v>314</v>
      </c>
      <c r="C18" s="329"/>
      <c r="D18" s="329"/>
      <c r="E18" s="329"/>
      <c r="F18" s="330"/>
      <c r="G18" s="110"/>
    </row>
    <row r="19" spans="2:7" ht="48" customHeight="1" x14ac:dyDescent="0.25">
      <c r="B19" s="8"/>
      <c r="C19" s="6" t="str">
        <f>'1) Tableau budgétaire 1'!D5</f>
        <v>Organisation recipiendiaire 1 FAO (budget en USD)</v>
      </c>
      <c r="D19" s="6" t="str">
        <f>'1) Tableau budgétaire 1'!E5</f>
        <v>Organisation recipiendiaire 2 UNDP (budget en USD)</v>
      </c>
      <c r="E19" s="6" t="str">
        <f>'1) Tableau budgétaire 1'!F5</f>
        <v>Organisation recipiendiaire 3 UNICEF (budget en USD)</v>
      </c>
      <c r="F19" s="9" t="s">
        <v>272</v>
      </c>
      <c r="G19" s="82" t="s">
        <v>224</v>
      </c>
    </row>
    <row r="20" spans="2:7" ht="23.25" customHeight="1" x14ac:dyDescent="0.25">
      <c r="B20" s="7" t="s">
        <v>315</v>
      </c>
      <c r="C20" s="120">
        <f>'1) Tableau budgétaire 1'!D196</f>
        <v>502900</v>
      </c>
      <c r="D20" s="120">
        <f>'1) Tableau budgétaire 1'!E196</f>
        <v>399912.5</v>
      </c>
      <c r="E20" s="120">
        <f>'1) Tableau budgétaire 1'!F196</f>
        <v>399912.5</v>
      </c>
      <c r="F20" s="121">
        <f>'1) Tableau budgétaire 1'!G196</f>
        <v>1302725</v>
      </c>
      <c r="G20" s="83">
        <f>'1) Tableau budgétaire 1'!H196</f>
        <v>0.5</v>
      </c>
    </row>
    <row r="21" spans="2:7" ht="24.75" customHeight="1" x14ac:dyDescent="0.25">
      <c r="B21" s="7" t="s">
        <v>316</v>
      </c>
      <c r="C21" s="120">
        <f>'1) Tableau budgétaire 1'!D197</f>
        <v>502900</v>
      </c>
      <c r="D21" s="120">
        <f>'1) Tableau budgétaire 1'!E197</f>
        <v>399912.5</v>
      </c>
      <c r="E21" s="120">
        <f>'1) Tableau budgétaire 1'!F197</f>
        <v>399912.5</v>
      </c>
      <c r="F21" s="121">
        <f>'1) Tableau budgétaire 1'!G197</f>
        <v>1302725</v>
      </c>
      <c r="G21" s="83">
        <f>'1) Tableau budgétaire 1'!H197</f>
        <v>0.5</v>
      </c>
    </row>
    <row r="22" spans="2:7" ht="24.75" customHeight="1" thickBot="1" x14ac:dyDescent="0.3">
      <c r="B22" s="7" t="s">
        <v>317</v>
      </c>
      <c r="C22" s="5">
        <f>'1) Tableau budgétaire 1'!D198</f>
        <v>0</v>
      </c>
      <c r="D22" s="5">
        <f>'1) Tableau budgétaire 1'!E198</f>
        <v>0</v>
      </c>
      <c r="E22" s="5">
        <f>'1) Tableau budgétaire 1'!F198</f>
        <v>0</v>
      </c>
      <c r="F22" s="81">
        <f>'1) Tableau budgétaire 1'!G198</f>
        <v>0</v>
      </c>
      <c r="G22" s="84">
        <f>'1) Tableau budgétaire 1'!H198</f>
        <v>0</v>
      </c>
    </row>
    <row r="23" spans="2:7" ht="16.5" thickBot="1" x14ac:dyDescent="0.3">
      <c r="B23" s="2" t="s">
        <v>272</v>
      </c>
      <c r="C23" s="85">
        <f>'1) Tableau budgétaire 1'!D199</f>
        <v>1005800</v>
      </c>
      <c r="D23" s="85">
        <f>'1) Tableau budgétaire 1'!E199</f>
        <v>799825</v>
      </c>
      <c r="E23" s="85">
        <f>'1) Tableau budgétaire 1'!F199</f>
        <v>799825</v>
      </c>
      <c r="F23" s="85">
        <f>'1) Tableau budgétaire 1'!G199</f>
        <v>2605450</v>
      </c>
    </row>
  </sheetData>
  <sheetProtection sheet="1" formatCells="0" formatColumns="0" formatRows="0"/>
  <mergeCells count="3">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1'!$G$191</xm:f>
            <x14:dxf>
              <font>
                <color rgb="FF9C0006"/>
              </font>
              <fill>
                <patternFill>
                  <bgColor rgb="FFFFC7CE"/>
                </patternFill>
              </fill>
            </x14:dxf>
          </x14:cfRule>
          <xm:sqref>F16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A9" sqref="A9"/>
    </sheetView>
  </sheetViews>
  <sheetFormatPr defaultColWidth="8.7109375" defaultRowHeight="15" x14ac:dyDescent="0.25"/>
  <sheetData>
    <row r="1" spans="1:1" x14ac:dyDescent="0.25">
      <c r="A1" s="62">
        <v>0</v>
      </c>
    </row>
    <row r="2" spans="1:1" x14ac:dyDescent="0.25">
      <c r="A2" s="62">
        <v>0.2</v>
      </c>
    </row>
    <row r="3" spans="1:1" x14ac:dyDescent="0.25">
      <c r="A3" s="62">
        <v>0.4</v>
      </c>
    </row>
    <row r="4" spans="1:1" x14ac:dyDescent="0.25">
      <c r="A4" s="62">
        <v>0.6</v>
      </c>
    </row>
    <row r="5" spans="1:1" x14ac:dyDescent="0.25">
      <c r="A5" s="62">
        <v>0.8</v>
      </c>
    </row>
    <row r="6" spans="1:1" x14ac:dyDescent="0.25">
      <c r="A6" s="62">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7109375" defaultRowHeight="15" x14ac:dyDescent="0.25"/>
  <sheetData>
    <row r="1" spans="1:2" x14ac:dyDescent="0.25">
      <c r="A1" s="39" t="s">
        <v>318</v>
      </c>
      <c r="B1" s="40" t="s">
        <v>319</v>
      </c>
    </row>
    <row r="2" spans="1:2" x14ac:dyDescent="0.25">
      <c r="A2" s="41" t="s">
        <v>320</v>
      </c>
      <c r="B2" s="42" t="s">
        <v>321</v>
      </c>
    </row>
    <row r="3" spans="1:2" x14ac:dyDescent="0.25">
      <c r="A3" s="41" t="s">
        <v>322</v>
      </c>
      <c r="B3" s="42" t="s">
        <v>323</v>
      </c>
    </row>
    <row r="4" spans="1:2" x14ac:dyDescent="0.25">
      <c r="A4" s="41" t="s">
        <v>324</v>
      </c>
      <c r="B4" s="42" t="s">
        <v>325</v>
      </c>
    </row>
    <row r="5" spans="1:2" x14ac:dyDescent="0.25">
      <c r="A5" s="41" t="s">
        <v>326</v>
      </c>
      <c r="B5" s="42" t="s">
        <v>327</v>
      </c>
    </row>
    <row r="6" spans="1:2" x14ac:dyDescent="0.25">
      <c r="A6" s="41" t="s">
        <v>328</v>
      </c>
      <c r="B6" s="42" t="s">
        <v>329</v>
      </c>
    </row>
    <row r="7" spans="1:2" x14ac:dyDescent="0.25">
      <c r="A7" s="41" t="s">
        <v>330</v>
      </c>
      <c r="B7" s="42" t="s">
        <v>331</v>
      </c>
    </row>
    <row r="8" spans="1:2" x14ac:dyDescent="0.25">
      <c r="A8" s="41" t="s">
        <v>332</v>
      </c>
      <c r="B8" s="42" t="s">
        <v>333</v>
      </c>
    </row>
    <row r="9" spans="1:2" x14ac:dyDescent="0.25">
      <c r="A9" s="41" t="s">
        <v>334</v>
      </c>
      <c r="B9" s="42" t="s">
        <v>335</v>
      </c>
    </row>
    <row r="10" spans="1:2" x14ac:dyDescent="0.25">
      <c r="A10" s="41" t="s">
        <v>336</v>
      </c>
      <c r="B10" s="42" t="s">
        <v>337</v>
      </c>
    </row>
    <row r="11" spans="1:2" x14ac:dyDescent="0.25">
      <c r="A11" s="41" t="s">
        <v>338</v>
      </c>
      <c r="B11" s="42" t="s">
        <v>339</v>
      </c>
    </row>
    <row r="12" spans="1:2" x14ac:dyDescent="0.25">
      <c r="A12" s="41" t="s">
        <v>340</v>
      </c>
      <c r="B12" s="42" t="s">
        <v>341</v>
      </c>
    </row>
    <row r="13" spans="1:2" x14ac:dyDescent="0.25">
      <c r="A13" s="41" t="s">
        <v>342</v>
      </c>
      <c r="B13" s="42" t="s">
        <v>343</v>
      </c>
    </row>
    <row r="14" spans="1:2" x14ac:dyDescent="0.25">
      <c r="A14" s="41" t="s">
        <v>344</v>
      </c>
      <c r="B14" s="42" t="s">
        <v>345</v>
      </c>
    </row>
    <row r="15" spans="1:2" x14ac:dyDescent="0.25">
      <c r="A15" s="41" t="s">
        <v>346</v>
      </c>
      <c r="B15" s="42" t="s">
        <v>347</v>
      </c>
    </row>
    <row r="16" spans="1:2" x14ac:dyDescent="0.25">
      <c r="A16" s="41" t="s">
        <v>348</v>
      </c>
      <c r="B16" s="42" t="s">
        <v>349</v>
      </c>
    </row>
    <row r="17" spans="1:2" x14ac:dyDescent="0.25">
      <c r="A17" s="41" t="s">
        <v>350</v>
      </c>
      <c r="B17" s="42" t="s">
        <v>351</v>
      </c>
    </row>
    <row r="18" spans="1:2" x14ac:dyDescent="0.25">
      <c r="A18" s="41" t="s">
        <v>352</v>
      </c>
      <c r="B18" s="42" t="s">
        <v>353</v>
      </c>
    </row>
    <row r="19" spans="1:2" x14ac:dyDescent="0.25">
      <c r="A19" s="41" t="s">
        <v>354</v>
      </c>
      <c r="B19" s="42" t="s">
        <v>355</v>
      </c>
    </row>
    <row r="20" spans="1:2" x14ac:dyDescent="0.25">
      <c r="A20" s="41" t="s">
        <v>356</v>
      </c>
      <c r="B20" s="42" t="s">
        <v>357</v>
      </c>
    </row>
    <row r="21" spans="1:2" x14ac:dyDescent="0.25">
      <c r="A21" s="41" t="s">
        <v>358</v>
      </c>
      <c r="B21" s="42" t="s">
        <v>359</v>
      </c>
    </row>
    <row r="22" spans="1:2" x14ac:dyDescent="0.25">
      <c r="A22" s="41" t="s">
        <v>360</v>
      </c>
      <c r="B22" s="42" t="s">
        <v>361</v>
      </c>
    </row>
    <row r="23" spans="1:2" x14ac:dyDescent="0.25">
      <c r="A23" s="41" t="s">
        <v>362</v>
      </c>
      <c r="B23" s="42" t="s">
        <v>363</v>
      </c>
    </row>
    <row r="24" spans="1:2" x14ac:dyDescent="0.25">
      <c r="A24" s="41" t="s">
        <v>364</v>
      </c>
      <c r="B24" s="42" t="s">
        <v>365</v>
      </c>
    </row>
    <row r="25" spans="1:2" x14ac:dyDescent="0.25">
      <c r="A25" s="41" t="s">
        <v>366</v>
      </c>
      <c r="B25" s="42" t="s">
        <v>367</v>
      </c>
    </row>
    <row r="26" spans="1:2" x14ac:dyDescent="0.25">
      <c r="A26" s="41" t="s">
        <v>368</v>
      </c>
      <c r="B26" s="42" t="s">
        <v>369</v>
      </c>
    </row>
    <row r="27" spans="1:2" x14ac:dyDescent="0.25">
      <c r="A27" s="41" t="s">
        <v>370</v>
      </c>
      <c r="B27" s="42" t="s">
        <v>371</v>
      </c>
    </row>
    <row r="28" spans="1:2" x14ac:dyDescent="0.25">
      <c r="A28" s="41" t="s">
        <v>372</v>
      </c>
      <c r="B28" s="42" t="s">
        <v>373</v>
      </c>
    </row>
    <row r="29" spans="1:2" x14ac:dyDescent="0.25">
      <c r="A29" s="41" t="s">
        <v>374</v>
      </c>
      <c r="B29" s="42" t="s">
        <v>375</v>
      </c>
    </row>
    <row r="30" spans="1:2" x14ac:dyDescent="0.25">
      <c r="A30" s="41" t="s">
        <v>376</v>
      </c>
      <c r="B30" s="42" t="s">
        <v>377</v>
      </c>
    </row>
    <row r="31" spans="1:2" x14ac:dyDescent="0.25">
      <c r="A31" s="41" t="s">
        <v>378</v>
      </c>
      <c r="B31" s="42" t="s">
        <v>379</v>
      </c>
    </row>
    <row r="32" spans="1:2" x14ac:dyDescent="0.25">
      <c r="A32" s="41" t="s">
        <v>380</v>
      </c>
      <c r="B32" s="42" t="s">
        <v>381</v>
      </c>
    </row>
    <row r="33" spans="1:2" x14ac:dyDescent="0.25">
      <c r="A33" s="41" t="s">
        <v>382</v>
      </c>
      <c r="B33" s="42" t="s">
        <v>383</v>
      </c>
    </row>
    <row r="34" spans="1:2" x14ac:dyDescent="0.25">
      <c r="A34" s="41" t="s">
        <v>384</v>
      </c>
      <c r="B34" s="42" t="s">
        <v>385</v>
      </c>
    </row>
    <row r="35" spans="1:2" x14ac:dyDescent="0.25">
      <c r="A35" s="41" t="s">
        <v>386</v>
      </c>
      <c r="B35" s="42" t="s">
        <v>387</v>
      </c>
    </row>
    <row r="36" spans="1:2" x14ac:dyDescent="0.25">
      <c r="A36" s="41" t="s">
        <v>388</v>
      </c>
      <c r="B36" s="42" t="s">
        <v>389</v>
      </c>
    </row>
    <row r="37" spans="1:2" x14ac:dyDescent="0.25">
      <c r="A37" s="41" t="s">
        <v>390</v>
      </c>
      <c r="B37" s="42" t="s">
        <v>391</v>
      </c>
    </row>
    <row r="38" spans="1:2" x14ac:dyDescent="0.25">
      <c r="A38" s="41" t="s">
        <v>392</v>
      </c>
      <c r="B38" s="42" t="s">
        <v>393</v>
      </c>
    </row>
    <row r="39" spans="1:2" x14ac:dyDescent="0.25">
      <c r="A39" s="41" t="s">
        <v>394</v>
      </c>
      <c r="B39" s="42" t="s">
        <v>395</v>
      </c>
    </row>
    <row r="40" spans="1:2" x14ac:dyDescent="0.25">
      <c r="A40" s="41" t="s">
        <v>396</v>
      </c>
      <c r="B40" s="42" t="s">
        <v>397</v>
      </c>
    </row>
    <row r="41" spans="1:2" x14ac:dyDescent="0.25">
      <c r="A41" s="41" t="s">
        <v>398</v>
      </c>
      <c r="B41" s="42" t="s">
        <v>399</v>
      </c>
    </row>
    <row r="42" spans="1:2" x14ac:dyDescent="0.25">
      <c r="A42" s="41" t="s">
        <v>400</v>
      </c>
      <c r="B42" s="42" t="s">
        <v>401</v>
      </c>
    </row>
    <row r="43" spans="1:2" x14ac:dyDescent="0.25">
      <c r="A43" s="41" t="s">
        <v>402</v>
      </c>
      <c r="B43" s="42" t="s">
        <v>403</v>
      </c>
    </row>
    <row r="44" spans="1:2" x14ac:dyDescent="0.25">
      <c r="A44" s="41" t="s">
        <v>404</v>
      </c>
      <c r="B44" s="42" t="s">
        <v>405</v>
      </c>
    </row>
    <row r="45" spans="1:2" x14ac:dyDescent="0.25">
      <c r="A45" s="41" t="s">
        <v>406</v>
      </c>
      <c r="B45" s="42" t="s">
        <v>407</v>
      </c>
    </row>
    <row r="46" spans="1:2" x14ac:dyDescent="0.25">
      <c r="A46" s="41" t="s">
        <v>408</v>
      </c>
      <c r="B46" s="42" t="s">
        <v>409</v>
      </c>
    </row>
    <row r="47" spans="1:2" x14ac:dyDescent="0.25">
      <c r="A47" s="41" t="s">
        <v>410</v>
      </c>
      <c r="B47" s="42" t="s">
        <v>411</v>
      </c>
    </row>
    <row r="48" spans="1:2" x14ac:dyDescent="0.25">
      <c r="A48" s="41" t="s">
        <v>412</v>
      </c>
      <c r="B48" s="42" t="s">
        <v>413</v>
      </c>
    </row>
    <row r="49" spans="1:2" x14ac:dyDescent="0.25">
      <c r="A49" s="41" t="s">
        <v>414</v>
      </c>
      <c r="B49" s="42" t="s">
        <v>415</v>
      </c>
    </row>
    <row r="50" spans="1:2" x14ac:dyDescent="0.25">
      <c r="A50" s="41" t="s">
        <v>416</v>
      </c>
      <c r="B50" s="42" t="s">
        <v>417</v>
      </c>
    </row>
    <row r="51" spans="1:2" x14ac:dyDescent="0.25">
      <c r="A51" s="41" t="s">
        <v>418</v>
      </c>
      <c r="B51" s="42" t="s">
        <v>419</v>
      </c>
    </row>
    <row r="52" spans="1:2" x14ac:dyDescent="0.25">
      <c r="A52" s="41" t="s">
        <v>420</v>
      </c>
      <c r="B52" s="42" t="s">
        <v>421</v>
      </c>
    </row>
    <row r="53" spans="1:2" x14ac:dyDescent="0.25">
      <c r="A53" s="41" t="s">
        <v>422</v>
      </c>
      <c r="B53" s="42" t="s">
        <v>423</v>
      </c>
    </row>
    <row r="54" spans="1:2" x14ac:dyDescent="0.25">
      <c r="A54" s="41" t="s">
        <v>424</v>
      </c>
      <c r="B54" s="42" t="s">
        <v>425</v>
      </c>
    </row>
    <row r="55" spans="1:2" x14ac:dyDescent="0.25">
      <c r="A55" s="41" t="s">
        <v>426</v>
      </c>
      <c r="B55" s="42" t="s">
        <v>427</v>
      </c>
    </row>
    <row r="56" spans="1:2" x14ac:dyDescent="0.25">
      <c r="A56" s="41" t="s">
        <v>428</v>
      </c>
      <c r="B56" s="42" t="s">
        <v>429</v>
      </c>
    </row>
    <row r="57" spans="1:2" x14ac:dyDescent="0.25">
      <c r="A57" s="41" t="s">
        <v>430</v>
      </c>
      <c r="B57" s="42" t="s">
        <v>431</v>
      </c>
    </row>
    <row r="58" spans="1:2" x14ac:dyDescent="0.25">
      <c r="A58" s="41" t="s">
        <v>432</v>
      </c>
      <c r="B58" s="42" t="s">
        <v>433</v>
      </c>
    </row>
    <row r="59" spans="1:2" x14ac:dyDescent="0.25">
      <c r="A59" s="41" t="s">
        <v>434</v>
      </c>
      <c r="B59" s="42" t="s">
        <v>435</v>
      </c>
    </row>
    <row r="60" spans="1:2" x14ac:dyDescent="0.25">
      <c r="A60" s="41" t="s">
        <v>436</v>
      </c>
      <c r="B60" s="42" t="s">
        <v>437</v>
      </c>
    </row>
    <row r="61" spans="1:2" x14ac:dyDescent="0.25">
      <c r="A61" s="41" t="s">
        <v>438</v>
      </c>
      <c r="B61" s="42" t="s">
        <v>439</v>
      </c>
    </row>
    <row r="62" spans="1:2" x14ac:dyDescent="0.25">
      <c r="A62" s="41" t="s">
        <v>440</v>
      </c>
      <c r="B62" s="42" t="s">
        <v>441</v>
      </c>
    </row>
    <row r="63" spans="1:2" x14ac:dyDescent="0.25">
      <c r="A63" s="41" t="s">
        <v>442</v>
      </c>
      <c r="B63" s="42" t="s">
        <v>443</v>
      </c>
    </row>
    <row r="64" spans="1:2" x14ac:dyDescent="0.25">
      <c r="A64" s="41" t="s">
        <v>444</v>
      </c>
      <c r="B64" s="42" t="s">
        <v>445</v>
      </c>
    </row>
    <row r="65" spans="1:2" x14ac:dyDescent="0.25">
      <c r="A65" s="41" t="s">
        <v>446</v>
      </c>
      <c r="B65" s="42" t="s">
        <v>447</v>
      </c>
    </row>
    <row r="66" spans="1:2" x14ac:dyDescent="0.25">
      <c r="A66" s="41" t="s">
        <v>448</v>
      </c>
      <c r="B66" s="42" t="s">
        <v>449</v>
      </c>
    </row>
    <row r="67" spans="1:2" x14ac:dyDescent="0.25">
      <c r="A67" s="41" t="s">
        <v>450</v>
      </c>
      <c r="B67" s="42" t="s">
        <v>451</v>
      </c>
    </row>
    <row r="68" spans="1:2" x14ac:dyDescent="0.25">
      <c r="A68" s="41" t="s">
        <v>452</v>
      </c>
      <c r="B68" s="42" t="s">
        <v>453</v>
      </c>
    </row>
    <row r="69" spans="1:2" x14ac:dyDescent="0.25">
      <c r="A69" s="41" t="s">
        <v>454</v>
      </c>
      <c r="B69" s="42" t="s">
        <v>455</v>
      </c>
    </row>
    <row r="70" spans="1:2" x14ac:dyDescent="0.25">
      <c r="A70" s="41" t="s">
        <v>456</v>
      </c>
      <c r="B70" s="42" t="s">
        <v>457</v>
      </c>
    </row>
    <row r="71" spans="1:2" x14ac:dyDescent="0.25">
      <c r="A71" s="41" t="s">
        <v>458</v>
      </c>
      <c r="B71" s="42" t="s">
        <v>459</v>
      </c>
    </row>
    <row r="72" spans="1:2" x14ac:dyDescent="0.25">
      <c r="A72" s="41" t="s">
        <v>460</v>
      </c>
      <c r="B72" s="42" t="s">
        <v>461</v>
      </c>
    </row>
    <row r="73" spans="1:2" x14ac:dyDescent="0.25">
      <c r="A73" s="41" t="s">
        <v>462</v>
      </c>
      <c r="B73" s="42" t="s">
        <v>463</v>
      </c>
    </row>
    <row r="74" spans="1:2" x14ac:dyDescent="0.25">
      <c r="A74" s="41" t="s">
        <v>464</v>
      </c>
      <c r="B74" s="42" t="s">
        <v>465</v>
      </c>
    </row>
    <row r="75" spans="1:2" x14ac:dyDescent="0.25">
      <c r="A75" s="41" t="s">
        <v>466</v>
      </c>
      <c r="B75" s="43" t="s">
        <v>467</v>
      </c>
    </row>
    <row r="76" spans="1:2" x14ac:dyDescent="0.25">
      <c r="A76" s="41" t="s">
        <v>468</v>
      </c>
      <c r="B76" s="43" t="s">
        <v>469</v>
      </c>
    </row>
    <row r="77" spans="1:2" x14ac:dyDescent="0.25">
      <c r="A77" s="41" t="s">
        <v>470</v>
      </c>
      <c r="B77" s="43" t="s">
        <v>471</v>
      </c>
    </row>
    <row r="78" spans="1:2" x14ac:dyDescent="0.25">
      <c r="A78" s="41" t="s">
        <v>472</v>
      </c>
      <c r="B78" s="43" t="s">
        <v>473</v>
      </c>
    </row>
    <row r="79" spans="1:2" x14ac:dyDescent="0.25">
      <c r="A79" s="41" t="s">
        <v>474</v>
      </c>
      <c r="B79" s="43" t="s">
        <v>475</v>
      </c>
    </row>
    <row r="80" spans="1:2" x14ac:dyDescent="0.25">
      <c r="A80" s="41" t="s">
        <v>476</v>
      </c>
      <c r="B80" s="43" t="s">
        <v>477</v>
      </c>
    </row>
    <row r="81" spans="1:2" x14ac:dyDescent="0.25">
      <c r="A81" s="41" t="s">
        <v>478</v>
      </c>
      <c r="B81" s="43" t="s">
        <v>479</v>
      </c>
    </row>
    <row r="82" spans="1:2" x14ac:dyDescent="0.25">
      <c r="A82" s="41" t="s">
        <v>480</v>
      </c>
      <c r="B82" s="43" t="s">
        <v>481</v>
      </c>
    </row>
    <row r="83" spans="1:2" x14ac:dyDescent="0.25">
      <c r="A83" s="41" t="s">
        <v>482</v>
      </c>
      <c r="B83" s="43" t="s">
        <v>483</v>
      </c>
    </row>
    <row r="84" spans="1:2" x14ac:dyDescent="0.25">
      <c r="A84" s="41" t="s">
        <v>484</v>
      </c>
      <c r="B84" s="43" t="s">
        <v>485</v>
      </c>
    </row>
    <row r="85" spans="1:2" x14ac:dyDescent="0.25">
      <c r="A85" s="41" t="s">
        <v>486</v>
      </c>
      <c r="B85" s="43" t="s">
        <v>487</v>
      </c>
    </row>
    <row r="86" spans="1:2" x14ac:dyDescent="0.25">
      <c r="A86" s="41" t="s">
        <v>488</v>
      </c>
      <c r="B86" s="43" t="s">
        <v>489</v>
      </c>
    </row>
    <row r="87" spans="1:2" x14ac:dyDescent="0.25">
      <c r="A87" s="41" t="s">
        <v>490</v>
      </c>
      <c r="B87" s="43" t="s">
        <v>491</v>
      </c>
    </row>
    <row r="88" spans="1:2" x14ac:dyDescent="0.25">
      <c r="A88" s="41" t="s">
        <v>492</v>
      </c>
      <c r="B88" s="43" t="s">
        <v>493</v>
      </c>
    </row>
    <row r="89" spans="1:2" x14ac:dyDescent="0.25">
      <c r="A89" s="41" t="s">
        <v>494</v>
      </c>
      <c r="B89" s="43" t="s">
        <v>495</v>
      </c>
    </row>
    <row r="90" spans="1:2" x14ac:dyDescent="0.25">
      <c r="A90" s="41" t="s">
        <v>496</v>
      </c>
      <c r="B90" s="43" t="s">
        <v>497</v>
      </c>
    </row>
    <row r="91" spans="1:2" x14ac:dyDescent="0.25">
      <c r="A91" s="41" t="s">
        <v>498</v>
      </c>
      <c r="B91" s="43" t="s">
        <v>499</v>
      </c>
    </row>
    <row r="92" spans="1:2" x14ac:dyDescent="0.25">
      <c r="A92" s="41" t="s">
        <v>500</v>
      </c>
      <c r="B92" s="43" t="s">
        <v>501</v>
      </c>
    </row>
    <row r="93" spans="1:2" x14ac:dyDescent="0.25">
      <c r="A93" s="41" t="s">
        <v>502</v>
      </c>
      <c r="B93" s="43" t="s">
        <v>503</v>
      </c>
    </row>
    <row r="94" spans="1:2" x14ac:dyDescent="0.25">
      <c r="A94" s="41" t="s">
        <v>504</v>
      </c>
      <c r="B94" s="43" t="s">
        <v>505</v>
      </c>
    </row>
    <row r="95" spans="1:2" x14ac:dyDescent="0.25">
      <c r="A95" s="41" t="s">
        <v>506</v>
      </c>
      <c r="B95" s="43" t="s">
        <v>507</v>
      </c>
    </row>
    <row r="96" spans="1:2" x14ac:dyDescent="0.25">
      <c r="A96" s="41" t="s">
        <v>508</v>
      </c>
      <c r="B96" s="43" t="s">
        <v>509</v>
      </c>
    </row>
    <row r="97" spans="1:2" x14ac:dyDescent="0.25">
      <c r="A97" s="41" t="s">
        <v>510</v>
      </c>
      <c r="B97" s="43" t="s">
        <v>511</v>
      </c>
    </row>
    <row r="98" spans="1:2" x14ac:dyDescent="0.25">
      <c r="A98" s="41" t="s">
        <v>512</v>
      </c>
      <c r="B98" s="43" t="s">
        <v>513</v>
      </c>
    </row>
    <row r="99" spans="1:2" x14ac:dyDescent="0.25">
      <c r="A99" s="41" t="s">
        <v>514</v>
      </c>
      <c r="B99" s="43" t="s">
        <v>515</v>
      </c>
    </row>
    <row r="100" spans="1:2" x14ac:dyDescent="0.25">
      <c r="A100" s="41" t="s">
        <v>516</v>
      </c>
      <c r="B100" s="43" t="s">
        <v>517</v>
      </c>
    </row>
    <row r="101" spans="1:2" x14ac:dyDescent="0.25">
      <c r="A101" s="41" t="s">
        <v>518</v>
      </c>
      <c r="B101" s="43" t="s">
        <v>519</v>
      </c>
    </row>
    <row r="102" spans="1:2" x14ac:dyDescent="0.25">
      <c r="A102" s="41" t="s">
        <v>520</v>
      </c>
      <c r="B102" s="43" t="s">
        <v>521</v>
      </c>
    </row>
    <row r="103" spans="1:2" x14ac:dyDescent="0.25">
      <c r="A103" s="41" t="s">
        <v>522</v>
      </c>
      <c r="B103" s="43" t="s">
        <v>523</v>
      </c>
    </row>
    <row r="104" spans="1:2" x14ac:dyDescent="0.25">
      <c r="A104" s="41" t="s">
        <v>524</v>
      </c>
      <c r="B104" s="43" t="s">
        <v>525</v>
      </c>
    </row>
    <row r="105" spans="1:2" x14ac:dyDescent="0.25">
      <c r="A105" s="41" t="s">
        <v>526</v>
      </c>
      <c r="B105" s="43" t="s">
        <v>527</v>
      </c>
    </row>
    <row r="106" spans="1:2" x14ac:dyDescent="0.25">
      <c r="A106" s="41" t="s">
        <v>528</v>
      </c>
      <c r="B106" s="43" t="s">
        <v>529</v>
      </c>
    </row>
    <row r="107" spans="1:2" x14ac:dyDescent="0.25">
      <c r="A107" s="41" t="s">
        <v>530</v>
      </c>
      <c r="B107" s="43" t="s">
        <v>531</v>
      </c>
    </row>
    <row r="108" spans="1:2" x14ac:dyDescent="0.25">
      <c r="A108" s="41" t="s">
        <v>532</v>
      </c>
      <c r="B108" s="43" t="s">
        <v>533</v>
      </c>
    </row>
    <row r="109" spans="1:2" x14ac:dyDescent="0.25">
      <c r="A109" s="41" t="s">
        <v>534</v>
      </c>
      <c r="B109" s="43" t="s">
        <v>535</v>
      </c>
    </row>
    <row r="110" spans="1:2" x14ac:dyDescent="0.25">
      <c r="A110" s="41" t="s">
        <v>536</v>
      </c>
      <c r="B110" s="43" t="s">
        <v>537</v>
      </c>
    </row>
    <row r="111" spans="1:2" x14ac:dyDescent="0.25">
      <c r="A111" s="41" t="s">
        <v>538</v>
      </c>
      <c r="B111" s="43" t="s">
        <v>539</v>
      </c>
    </row>
    <row r="112" spans="1:2" x14ac:dyDescent="0.25">
      <c r="A112" s="41" t="s">
        <v>540</v>
      </c>
      <c r="B112" s="43" t="s">
        <v>541</v>
      </c>
    </row>
    <row r="113" spans="1:2" x14ac:dyDescent="0.25">
      <c r="A113" s="41" t="s">
        <v>542</v>
      </c>
      <c r="B113" s="43" t="s">
        <v>543</v>
      </c>
    </row>
    <row r="114" spans="1:2" x14ac:dyDescent="0.25">
      <c r="A114" s="41" t="s">
        <v>544</v>
      </c>
      <c r="B114" s="43" t="s">
        <v>545</v>
      </c>
    </row>
    <row r="115" spans="1:2" x14ac:dyDescent="0.25">
      <c r="A115" s="41" t="s">
        <v>546</v>
      </c>
      <c r="B115" s="43" t="s">
        <v>547</v>
      </c>
    </row>
    <row r="116" spans="1:2" x14ac:dyDescent="0.25">
      <c r="A116" s="41" t="s">
        <v>548</v>
      </c>
      <c r="B116" s="43" t="s">
        <v>549</v>
      </c>
    </row>
    <row r="117" spans="1:2" x14ac:dyDescent="0.25">
      <c r="A117" s="41" t="s">
        <v>550</v>
      </c>
      <c r="B117" s="43" t="s">
        <v>551</v>
      </c>
    </row>
    <row r="118" spans="1:2" x14ac:dyDescent="0.25">
      <c r="A118" s="41" t="s">
        <v>552</v>
      </c>
      <c r="B118" s="43" t="s">
        <v>553</v>
      </c>
    </row>
    <row r="119" spans="1:2" x14ac:dyDescent="0.25">
      <c r="A119" s="41" t="s">
        <v>554</v>
      </c>
      <c r="B119" s="43" t="s">
        <v>555</v>
      </c>
    </row>
    <row r="120" spans="1:2" x14ac:dyDescent="0.25">
      <c r="A120" s="41" t="s">
        <v>556</v>
      </c>
      <c r="B120" s="43" t="s">
        <v>557</v>
      </c>
    </row>
    <row r="121" spans="1:2" x14ac:dyDescent="0.25">
      <c r="A121" s="41" t="s">
        <v>558</v>
      </c>
      <c r="B121" s="43" t="s">
        <v>559</v>
      </c>
    </row>
    <row r="122" spans="1:2" x14ac:dyDescent="0.25">
      <c r="A122" s="41" t="s">
        <v>560</v>
      </c>
      <c r="B122" s="43" t="s">
        <v>561</v>
      </c>
    </row>
    <row r="123" spans="1:2" x14ac:dyDescent="0.25">
      <c r="A123" s="41" t="s">
        <v>562</v>
      </c>
      <c r="B123" s="43" t="s">
        <v>563</v>
      </c>
    </row>
    <row r="124" spans="1:2" x14ac:dyDescent="0.25">
      <c r="A124" s="41" t="s">
        <v>564</v>
      </c>
      <c r="B124" s="43" t="s">
        <v>565</v>
      </c>
    </row>
    <row r="125" spans="1:2" x14ac:dyDescent="0.25">
      <c r="A125" s="41" t="s">
        <v>566</v>
      </c>
      <c r="B125" s="43" t="s">
        <v>567</v>
      </c>
    </row>
    <row r="126" spans="1:2" x14ac:dyDescent="0.25">
      <c r="A126" s="41" t="s">
        <v>568</v>
      </c>
      <c r="B126" s="43" t="s">
        <v>569</v>
      </c>
    </row>
    <row r="127" spans="1:2" x14ac:dyDescent="0.25">
      <c r="A127" s="41" t="s">
        <v>570</v>
      </c>
      <c r="B127" s="43" t="s">
        <v>571</v>
      </c>
    </row>
    <row r="128" spans="1:2" x14ac:dyDescent="0.25">
      <c r="A128" s="41" t="s">
        <v>572</v>
      </c>
      <c r="B128" s="43" t="s">
        <v>573</v>
      </c>
    </row>
    <row r="129" spans="1:2" x14ac:dyDescent="0.25">
      <c r="A129" s="41" t="s">
        <v>574</v>
      </c>
      <c r="B129" s="43" t="s">
        <v>575</v>
      </c>
    </row>
    <row r="130" spans="1:2" x14ac:dyDescent="0.25">
      <c r="A130" s="41" t="s">
        <v>576</v>
      </c>
      <c r="B130" s="43" t="s">
        <v>577</v>
      </c>
    </row>
    <row r="131" spans="1:2" x14ac:dyDescent="0.25">
      <c r="A131" s="41" t="s">
        <v>578</v>
      </c>
      <c r="B131" s="43" t="s">
        <v>579</v>
      </c>
    </row>
    <row r="132" spans="1:2" x14ac:dyDescent="0.25">
      <c r="A132" s="41" t="s">
        <v>580</v>
      </c>
      <c r="B132" s="43" t="s">
        <v>581</v>
      </c>
    </row>
    <row r="133" spans="1:2" x14ac:dyDescent="0.25">
      <c r="A133" s="41" t="s">
        <v>582</v>
      </c>
      <c r="B133" s="43" t="s">
        <v>583</v>
      </c>
    </row>
    <row r="134" spans="1:2" x14ac:dyDescent="0.25">
      <c r="A134" s="41" t="s">
        <v>584</v>
      </c>
      <c r="B134" s="43" t="s">
        <v>585</v>
      </c>
    </row>
    <row r="135" spans="1:2" x14ac:dyDescent="0.25">
      <c r="A135" s="41" t="s">
        <v>586</v>
      </c>
      <c r="B135" s="43" t="s">
        <v>587</v>
      </c>
    </row>
    <row r="136" spans="1:2" x14ac:dyDescent="0.25">
      <c r="A136" s="41" t="s">
        <v>588</v>
      </c>
      <c r="B136" s="43" t="s">
        <v>589</v>
      </c>
    </row>
    <row r="137" spans="1:2" x14ac:dyDescent="0.25">
      <c r="A137" s="41" t="s">
        <v>590</v>
      </c>
      <c r="B137" s="43" t="s">
        <v>591</v>
      </c>
    </row>
    <row r="138" spans="1:2" x14ac:dyDescent="0.25">
      <c r="A138" s="41" t="s">
        <v>592</v>
      </c>
      <c r="B138" s="43" t="s">
        <v>593</v>
      </c>
    </row>
    <row r="139" spans="1:2" x14ac:dyDescent="0.25">
      <c r="A139" s="41" t="s">
        <v>594</v>
      </c>
      <c r="B139" s="43" t="s">
        <v>595</v>
      </c>
    </row>
    <row r="140" spans="1:2" x14ac:dyDescent="0.25">
      <c r="A140" s="41" t="s">
        <v>596</v>
      </c>
      <c r="B140" s="43" t="s">
        <v>597</v>
      </c>
    </row>
    <row r="141" spans="1:2" x14ac:dyDescent="0.25">
      <c r="A141" s="41" t="s">
        <v>598</v>
      </c>
      <c r="B141" s="43" t="s">
        <v>599</v>
      </c>
    </row>
    <row r="142" spans="1:2" x14ac:dyDescent="0.25">
      <c r="A142" s="41" t="s">
        <v>600</v>
      </c>
      <c r="B142" s="43" t="s">
        <v>601</v>
      </c>
    </row>
    <row r="143" spans="1:2" x14ac:dyDescent="0.25">
      <c r="A143" s="41" t="s">
        <v>602</v>
      </c>
      <c r="B143" s="43" t="s">
        <v>603</v>
      </c>
    </row>
    <row r="144" spans="1:2" x14ac:dyDescent="0.25">
      <c r="A144" s="41" t="s">
        <v>604</v>
      </c>
      <c r="B144" s="43" t="s">
        <v>605</v>
      </c>
    </row>
    <row r="145" spans="1:2" x14ac:dyDescent="0.25">
      <c r="A145" s="41" t="s">
        <v>606</v>
      </c>
      <c r="B145" s="43" t="s">
        <v>607</v>
      </c>
    </row>
    <row r="146" spans="1:2" x14ac:dyDescent="0.25">
      <c r="A146" s="41" t="s">
        <v>608</v>
      </c>
      <c r="B146" s="43" t="s">
        <v>609</v>
      </c>
    </row>
    <row r="147" spans="1:2" x14ac:dyDescent="0.25">
      <c r="A147" s="41" t="s">
        <v>610</v>
      </c>
      <c r="B147" s="43" t="s">
        <v>611</v>
      </c>
    </row>
    <row r="148" spans="1:2" x14ac:dyDescent="0.25">
      <c r="A148" s="41" t="s">
        <v>612</v>
      </c>
      <c r="B148" s="43" t="s">
        <v>613</v>
      </c>
    </row>
    <row r="149" spans="1:2" x14ac:dyDescent="0.25">
      <c r="A149" s="41" t="s">
        <v>614</v>
      </c>
      <c r="B149" s="43" t="s">
        <v>615</v>
      </c>
    </row>
    <row r="150" spans="1:2" x14ac:dyDescent="0.25">
      <c r="A150" s="41" t="s">
        <v>616</v>
      </c>
      <c r="B150" s="43" t="s">
        <v>617</v>
      </c>
    </row>
    <row r="151" spans="1:2" x14ac:dyDescent="0.25">
      <c r="A151" s="41" t="s">
        <v>618</v>
      </c>
      <c r="B151" s="43" t="s">
        <v>619</v>
      </c>
    </row>
    <row r="152" spans="1:2" x14ac:dyDescent="0.25">
      <c r="A152" s="41" t="s">
        <v>620</v>
      </c>
      <c r="B152" s="43" t="s">
        <v>621</v>
      </c>
    </row>
    <row r="153" spans="1:2" x14ac:dyDescent="0.25">
      <c r="A153" s="41" t="s">
        <v>622</v>
      </c>
      <c r="B153" s="43" t="s">
        <v>623</v>
      </c>
    </row>
    <row r="154" spans="1:2" x14ac:dyDescent="0.25">
      <c r="A154" s="41" t="s">
        <v>624</v>
      </c>
      <c r="B154" s="43" t="s">
        <v>625</v>
      </c>
    </row>
    <row r="155" spans="1:2" x14ac:dyDescent="0.25">
      <c r="A155" s="41" t="s">
        <v>626</v>
      </c>
      <c r="B155" s="43" t="s">
        <v>627</v>
      </c>
    </row>
    <row r="156" spans="1:2" x14ac:dyDescent="0.25">
      <c r="A156" s="41" t="s">
        <v>628</v>
      </c>
      <c r="B156" s="43" t="s">
        <v>629</v>
      </c>
    </row>
    <row r="157" spans="1:2" x14ac:dyDescent="0.25">
      <c r="A157" s="41" t="s">
        <v>630</v>
      </c>
      <c r="B157" s="43" t="s">
        <v>631</v>
      </c>
    </row>
    <row r="158" spans="1:2" x14ac:dyDescent="0.25">
      <c r="A158" s="41" t="s">
        <v>632</v>
      </c>
      <c r="B158" s="43" t="s">
        <v>633</v>
      </c>
    </row>
    <row r="159" spans="1:2" x14ac:dyDescent="0.25">
      <c r="A159" s="41" t="s">
        <v>634</v>
      </c>
      <c r="B159" s="43" t="s">
        <v>635</v>
      </c>
    </row>
    <row r="160" spans="1:2" x14ac:dyDescent="0.25">
      <c r="A160" s="41" t="s">
        <v>636</v>
      </c>
      <c r="B160" s="43" t="s">
        <v>637</v>
      </c>
    </row>
    <row r="161" spans="1:2" x14ac:dyDescent="0.25">
      <c r="A161" s="41" t="s">
        <v>638</v>
      </c>
      <c r="B161" s="43" t="s">
        <v>639</v>
      </c>
    </row>
    <row r="162" spans="1:2" x14ac:dyDescent="0.25">
      <c r="A162" s="41" t="s">
        <v>640</v>
      </c>
      <c r="B162" s="43" t="s">
        <v>641</v>
      </c>
    </row>
    <row r="163" spans="1:2" x14ac:dyDescent="0.25">
      <c r="A163" s="41" t="s">
        <v>642</v>
      </c>
      <c r="B163" s="43" t="s">
        <v>643</v>
      </c>
    </row>
    <row r="164" spans="1:2" x14ac:dyDescent="0.25">
      <c r="A164" s="41" t="s">
        <v>644</v>
      </c>
      <c r="B164" s="43" t="s">
        <v>645</v>
      </c>
    </row>
    <row r="165" spans="1:2" x14ac:dyDescent="0.25">
      <c r="A165" s="41" t="s">
        <v>646</v>
      </c>
      <c r="B165" s="43" t="s">
        <v>647</v>
      </c>
    </row>
    <row r="166" spans="1:2" x14ac:dyDescent="0.25">
      <c r="A166" s="41" t="s">
        <v>648</v>
      </c>
      <c r="B166" s="43" t="s">
        <v>649</v>
      </c>
    </row>
    <row r="167" spans="1:2" x14ac:dyDescent="0.25">
      <c r="A167" s="41" t="s">
        <v>650</v>
      </c>
      <c r="B167" s="43" t="s">
        <v>651</v>
      </c>
    </row>
    <row r="168" spans="1:2" x14ac:dyDescent="0.25">
      <c r="A168" s="41" t="s">
        <v>652</v>
      </c>
      <c r="B168" s="43" t="s">
        <v>653</v>
      </c>
    </row>
    <row r="169" spans="1:2" x14ac:dyDescent="0.25">
      <c r="A169" s="41" t="s">
        <v>654</v>
      </c>
      <c r="B169" s="43" t="s">
        <v>655</v>
      </c>
    </row>
    <row r="170" spans="1:2" x14ac:dyDescent="0.25">
      <c r="A170" s="41" t="s">
        <v>656</v>
      </c>
      <c r="B170" s="43" t="s">
        <v>657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mouhanned.jemli@fao.org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MPTF_00006_01160</ProjectId>
    <FundCode xmlns="f9695bc1-6109-4dcd-a27a-f8a0370b00e2">MPTF_00006</FundCode>
    <Comments xmlns="f9695bc1-6109-4dcd-a27a-f8a0370b00e2" xsi:nil="true"/>
    <Active xmlns="f9695bc1-6109-4dcd-a27a-f8a0370b00e2">Yes</Active>
    <DocumentDate xmlns="b1528a4b-5ccb-40f7-a09e-43427183cd95">2026-06-15T07:00:00+00:00</DocumentDate>
    <Featured xmlns="b1528a4b-5ccb-40f7-a09e-43427183cd95">1</Featured>
    <FormTypeCode xmlns="b1528a4b-5ccb-40f7-a09e-43427183cd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79AD25-5447-46AF-964C-4F6026B823D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1F4E872-4094-4093-B1BA-9600996D7EB3}"/>
</file>

<file path=customXml/itemProps3.xml><?xml version="1.0" encoding="utf-8"?>
<ds:datastoreItem xmlns:ds="http://schemas.openxmlformats.org/officeDocument/2006/customXml" ds:itemID="{93BB9294-EB2C-43FD-A26A-3A95E22554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Tableau budgétaire 1</vt:lpstr>
      <vt:lpstr>2) Tableau budgétaire 2</vt:lpstr>
      <vt:lpstr>3) Notes d'explication</vt:lpstr>
      <vt:lpstr>4) Pour utilisation par PBSO</vt:lpstr>
      <vt:lpstr>5) Pour utilisation par MPTFO</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d'avancement semestriel financier APAISE-PBF_Oct2025-Avr2026_vf.xlsx</dc:title>
  <dc:subject/>
  <dc:creator>Jelena Zelenovic</dc:creator>
  <cp:keywords/>
  <dc:description/>
  <cp:lastModifiedBy>Jemli, Mouhanned (FAOTN)</cp:lastModifiedBy>
  <cp:revision/>
  <dcterms:created xsi:type="dcterms:W3CDTF">2017-11-15T21:17:43Z</dcterms:created>
  <dcterms:modified xsi:type="dcterms:W3CDTF">2026-06-16T11:04:32Z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ies>
</file>