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undp-my.sharepoint.com/personal/ligia_lemus_undp_org/Documents/Desktop/"/>
    </mc:Choice>
  </mc:AlternateContent>
  <xr:revisionPtr revIDLastSave="0" documentId="14_{B4B4F4C9-B0D6-4140-A1FA-6115F72F8617}" xr6:coauthVersionLast="47" xr6:coauthVersionMax="47" xr10:uidLastSave="{00000000-0000-0000-0000-000000000000}"/>
  <bookViews>
    <workbookView xWindow="28680" yWindow="-120" windowWidth="29040" windowHeight="15720" firstSheet="1" activeTab="1" xr2:uid="{00000000-000D-0000-FFFF-FFFF00000000}"/>
  </bookViews>
  <sheets>
    <sheet name="Instructions" sheetId="9" r:id="rId1"/>
    <sheet name="1) Budget Table" sheetId="1" r:id="rId2"/>
    <sheet name="2) By Category" sheetId="5" r:id="rId3"/>
    <sheet name="3) Explanatory Notes" sheetId="3" r:id="rId4"/>
    <sheet name=" 4)PBP &amp; SDGs codes" sheetId="6" r:id="rId5"/>
    <sheet name="SG Dashboard Codes" sheetId="10" r:id="rId6"/>
    <sheet name="5) -For MPTF Use-" sheetId="4" r:id="rId7"/>
    <sheet name="Dropdowns" sheetId="8" state="hidden" r:id="rId8"/>
    <sheet name="Sheet2" sheetId="7"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6" i="1" l="1"/>
  <c r="E175" i="1"/>
  <c r="G175" i="1" s="1"/>
  <c r="H175" i="1" s="1"/>
  <c r="F203" i="5"/>
  <c r="E12" i="4" s="1"/>
  <c r="F201" i="5"/>
  <c r="E10" i="4" s="1"/>
  <c r="F200" i="5"/>
  <c r="E9" i="4" s="1"/>
  <c r="F202" i="5"/>
  <c r="E11" i="4" s="1"/>
  <c r="F199" i="5"/>
  <c r="E8" i="4" s="1"/>
  <c r="I178" i="1"/>
  <c r="E25" i="5"/>
  <c r="E205" i="5" s="1"/>
  <c r="D14" i="4" s="1"/>
  <c r="G22" i="5"/>
  <c r="E190" i="5"/>
  <c r="G190" i="5" s="1"/>
  <c r="G30" i="1"/>
  <c r="G28" i="1"/>
  <c r="H28" i="1" s="1"/>
  <c r="G10" i="1"/>
  <c r="G7" i="1"/>
  <c r="D31" i="10"/>
  <c r="D20" i="4"/>
  <c r="E20" i="4"/>
  <c r="C20" i="4"/>
  <c r="D6" i="4"/>
  <c r="E6" i="4"/>
  <c r="C6" i="4"/>
  <c r="E197" i="5"/>
  <c r="F197" i="5"/>
  <c r="D197" i="5"/>
  <c r="E4" i="5"/>
  <c r="F4" i="5"/>
  <c r="D4" i="5"/>
  <c r="F195" i="1"/>
  <c r="E195" i="1"/>
  <c r="D195" i="1"/>
  <c r="D187" i="1"/>
  <c r="F187" i="1"/>
  <c r="E187" i="1"/>
  <c r="G24" i="4"/>
  <c r="G23" i="4"/>
  <c r="G22" i="4"/>
  <c r="I15" i="1"/>
  <c r="I25" i="1"/>
  <c r="I35" i="1"/>
  <c r="I45" i="1"/>
  <c r="I57" i="1"/>
  <c r="I67" i="1"/>
  <c r="I77" i="1"/>
  <c r="I87" i="1"/>
  <c r="I99" i="1"/>
  <c r="I109" i="1"/>
  <c r="I119" i="1"/>
  <c r="I129" i="1"/>
  <c r="I141" i="1"/>
  <c r="I151" i="1"/>
  <c r="I161" i="1"/>
  <c r="I171" i="1"/>
  <c r="D205" i="1"/>
  <c r="G174" i="1"/>
  <c r="H200" i="1"/>
  <c r="D199" i="5"/>
  <c r="C8" i="4" s="1"/>
  <c r="F205" i="5"/>
  <c r="E14" i="4" s="1"/>
  <c r="E204" i="5"/>
  <c r="D13" i="4" s="1"/>
  <c r="F204" i="5"/>
  <c r="E13" i="4" s="1"/>
  <c r="E203" i="5"/>
  <c r="E201" i="5"/>
  <c r="E200" i="5"/>
  <c r="D201" i="5"/>
  <c r="C10" i="4" s="1"/>
  <c r="D202" i="5"/>
  <c r="C11" i="4" s="1"/>
  <c r="D203" i="5"/>
  <c r="C12" i="4" s="1"/>
  <c r="D204" i="5"/>
  <c r="D205" i="5"/>
  <c r="C14" i="4" s="1"/>
  <c r="D200" i="5"/>
  <c r="G200" i="5" s="1"/>
  <c r="E199" i="5"/>
  <c r="D151" i="1"/>
  <c r="D153" i="5" s="1"/>
  <c r="E151" i="1"/>
  <c r="E153" i="5" s="1"/>
  <c r="G176" i="1"/>
  <c r="G177" i="1"/>
  <c r="G167" i="1"/>
  <c r="G170" i="1"/>
  <c r="G169" i="1"/>
  <c r="G168" i="1"/>
  <c r="G166" i="1"/>
  <c r="G165" i="1"/>
  <c r="G164" i="1"/>
  <c r="G163" i="1"/>
  <c r="G160" i="1"/>
  <c r="G159" i="1"/>
  <c r="G158" i="1"/>
  <c r="G157" i="1"/>
  <c r="G156" i="1"/>
  <c r="G155" i="1"/>
  <c r="G154" i="1"/>
  <c r="G153" i="1"/>
  <c r="G150" i="1"/>
  <c r="G149" i="1"/>
  <c r="G148" i="1"/>
  <c r="G147" i="1"/>
  <c r="G146" i="1"/>
  <c r="G145" i="1"/>
  <c r="G144" i="1"/>
  <c r="G143" i="1"/>
  <c r="G140" i="1"/>
  <c r="G139" i="1"/>
  <c r="G138" i="1"/>
  <c r="G137" i="1"/>
  <c r="G136" i="1"/>
  <c r="G135" i="1"/>
  <c r="G134" i="1"/>
  <c r="G133" i="1"/>
  <c r="G128" i="1"/>
  <c r="G127" i="1"/>
  <c r="G126" i="1"/>
  <c r="G125" i="1"/>
  <c r="G124" i="1"/>
  <c r="G123" i="1"/>
  <c r="G122" i="1"/>
  <c r="G121" i="1"/>
  <c r="G118" i="1"/>
  <c r="G117" i="1"/>
  <c r="G116" i="1"/>
  <c r="G115" i="1"/>
  <c r="G114" i="1"/>
  <c r="G113" i="1"/>
  <c r="G112" i="1"/>
  <c r="G111" i="1"/>
  <c r="G108" i="1"/>
  <c r="G107" i="1"/>
  <c r="G106" i="1"/>
  <c r="G105" i="1"/>
  <c r="G104" i="1"/>
  <c r="G103" i="1"/>
  <c r="G102" i="1"/>
  <c r="G101" i="1"/>
  <c r="G98" i="1"/>
  <c r="G97" i="1"/>
  <c r="G96" i="1"/>
  <c r="G95" i="1"/>
  <c r="G94" i="1"/>
  <c r="G93" i="1"/>
  <c r="G92" i="1"/>
  <c r="G91" i="1"/>
  <c r="G86" i="1"/>
  <c r="G85" i="1"/>
  <c r="G84" i="1"/>
  <c r="G83" i="1"/>
  <c r="G82" i="1"/>
  <c r="G81" i="1"/>
  <c r="G80" i="1"/>
  <c r="G79" i="1"/>
  <c r="G76" i="1"/>
  <c r="G75" i="1"/>
  <c r="G74" i="1"/>
  <c r="G73" i="1"/>
  <c r="G72" i="1"/>
  <c r="G71" i="1"/>
  <c r="G70" i="1"/>
  <c r="G69" i="1"/>
  <c r="G66" i="1"/>
  <c r="G65" i="1"/>
  <c r="G64" i="1"/>
  <c r="G63" i="1"/>
  <c r="G62" i="1"/>
  <c r="H67" i="1" s="1"/>
  <c r="G61" i="1"/>
  <c r="G60" i="1"/>
  <c r="G59" i="1"/>
  <c r="G56" i="1"/>
  <c r="G55" i="1"/>
  <c r="G54" i="1"/>
  <c r="G53" i="1"/>
  <c r="G52" i="1"/>
  <c r="G51" i="1"/>
  <c r="G50" i="1"/>
  <c r="G49" i="1"/>
  <c r="G44" i="1"/>
  <c r="G43" i="1"/>
  <c r="G42" i="1"/>
  <c r="G41" i="1"/>
  <c r="G40" i="1"/>
  <c r="G39" i="1"/>
  <c r="G38" i="1"/>
  <c r="G37" i="1"/>
  <c r="G34" i="1"/>
  <c r="G33" i="1"/>
  <c r="G32" i="1"/>
  <c r="G31" i="1"/>
  <c r="G29" i="1"/>
  <c r="G27" i="1"/>
  <c r="G18" i="1"/>
  <c r="H18" i="1" s="1"/>
  <c r="G19" i="1"/>
  <c r="H19" i="1" s="1"/>
  <c r="G20" i="1"/>
  <c r="H20" i="1" s="1"/>
  <c r="G21" i="1"/>
  <c r="G22" i="1"/>
  <c r="G23" i="1"/>
  <c r="G24" i="1"/>
  <c r="G17" i="1"/>
  <c r="H17" i="1" s="1"/>
  <c r="G8" i="1"/>
  <c r="G9" i="1"/>
  <c r="G11" i="1"/>
  <c r="G12" i="1"/>
  <c r="G13" i="1"/>
  <c r="G14" i="1"/>
  <c r="F194" i="5"/>
  <c r="E194" i="5"/>
  <c r="D194" i="5"/>
  <c r="G193" i="5"/>
  <c r="G192" i="5"/>
  <c r="G191" i="5"/>
  <c r="G189" i="5"/>
  <c r="G188" i="5"/>
  <c r="G187" i="5"/>
  <c r="F178" i="1"/>
  <c r="F186" i="5" s="1"/>
  <c r="D178" i="1"/>
  <c r="D186" i="5" s="1"/>
  <c r="C9" i="4"/>
  <c r="D8" i="4"/>
  <c r="G154" i="5"/>
  <c r="G155" i="5"/>
  <c r="G156" i="5"/>
  <c r="G157" i="5"/>
  <c r="G158" i="5"/>
  <c r="G159" i="5"/>
  <c r="G160" i="5"/>
  <c r="D161" i="5"/>
  <c r="E161" i="5"/>
  <c r="F161" i="5"/>
  <c r="G165" i="5"/>
  <c r="G166" i="5"/>
  <c r="G167" i="5"/>
  <c r="G168" i="5"/>
  <c r="G169" i="5"/>
  <c r="G170" i="5"/>
  <c r="G171" i="5"/>
  <c r="D172" i="5"/>
  <c r="E172" i="5"/>
  <c r="F172" i="5"/>
  <c r="G176" i="5"/>
  <c r="G177" i="5"/>
  <c r="G178" i="5"/>
  <c r="G179" i="5"/>
  <c r="G180" i="5"/>
  <c r="G181" i="5"/>
  <c r="G182" i="5"/>
  <c r="D183" i="5"/>
  <c r="E183" i="5"/>
  <c r="F183" i="5"/>
  <c r="F150" i="5"/>
  <c r="E150" i="5"/>
  <c r="D150" i="5"/>
  <c r="G149" i="5"/>
  <c r="G148" i="5"/>
  <c r="G147" i="5"/>
  <c r="G146" i="5"/>
  <c r="G145" i="5"/>
  <c r="G144" i="5"/>
  <c r="G143" i="5"/>
  <c r="G109" i="5"/>
  <c r="G110" i="5"/>
  <c r="G111" i="5"/>
  <c r="G112" i="5"/>
  <c r="G113" i="5"/>
  <c r="G114" i="5"/>
  <c r="G115" i="5"/>
  <c r="D116" i="5"/>
  <c r="E116" i="5"/>
  <c r="F116" i="5"/>
  <c r="G120" i="5"/>
  <c r="G121" i="5"/>
  <c r="G122" i="5"/>
  <c r="G123" i="5"/>
  <c r="G124" i="5"/>
  <c r="G125" i="5"/>
  <c r="G126" i="5"/>
  <c r="D127" i="5"/>
  <c r="G127" i="5" s="1"/>
  <c r="E127" i="5"/>
  <c r="F127" i="5"/>
  <c r="G131" i="5"/>
  <c r="G132" i="5"/>
  <c r="G133" i="5"/>
  <c r="G134" i="5"/>
  <c r="G135" i="5"/>
  <c r="G136" i="5"/>
  <c r="G137" i="5"/>
  <c r="D138" i="5"/>
  <c r="E138" i="5"/>
  <c r="F138" i="5"/>
  <c r="F105" i="5"/>
  <c r="E105" i="5"/>
  <c r="D105" i="5"/>
  <c r="G104" i="5"/>
  <c r="G103" i="5"/>
  <c r="G102" i="5"/>
  <c r="G101" i="5"/>
  <c r="G100" i="5"/>
  <c r="G99" i="5"/>
  <c r="G98" i="5"/>
  <c r="G64" i="5"/>
  <c r="G65" i="5"/>
  <c r="G66" i="5"/>
  <c r="G67" i="5"/>
  <c r="G68" i="5"/>
  <c r="G69" i="5"/>
  <c r="G70" i="5"/>
  <c r="D71" i="5"/>
  <c r="E71" i="5"/>
  <c r="F71" i="5"/>
  <c r="G75" i="5"/>
  <c r="G76" i="5"/>
  <c r="G77" i="5"/>
  <c r="G78" i="5"/>
  <c r="G79" i="5"/>
  <c r="G80" i="5"/>
  <c r="G81" i="5"/>
  <c r="D82" i="5"/>
  <c r="E82" i="5"/>
  <c r="F82" i="5"/>
  <c r="G86" i="5"/>
  <c r="G87" i="5"/>
  <c r="G88" i="5"/>
  <c r="G89" i="5"/>
  <c r="G90" i="5"/>
  <c r="G91" i="5"/>
  <c r="G92" i="5"/>
  <c r="D93" i="5"/>
  <c r="E93" i="5"/>
  <c r="G93" i="5" s="1"/>
  <c r="F93" i="5"/>
  <c r="G53" i="5"/>
  <c r="G54" i="5"/>
  <c r="G55" i="5"/>
  <c r="G56" i="5"/>
  <c r="G57" i="5"/>
  <c r="G58" i="5"/>
  <c r="G59" i="5"/>
  <c r="D60" i="5"/>
  <c r="E60" i="5"/>
  <c r="F60" i="5"/>
  <c r="G19" i="5"/>
  <c r="G20" i="5"/>
  <c r="G21" i="5"/>
  <c r="G23" i="5"/>
  <c r="G24" i="5"/>
  <c r="D26" i="5"/>
  <c r="F26" i="5"/>
  <c r="G30" i="5"/>
  <c r="G31" i="5"/>
  <c r="G32" i="5"/>
  <c r="G33" i="5"/>
  <c r="G34" i="5"/>
  <c r="G35" i="5"/>
  <c r="G36" i="5"/>
  <c r="D37" i="5"/>
  <c r="E37" i="5"/>
  <c r="F37" i="5"/>
  <c r="G41" i="5"/>
  <c r="G42" i="5"/>
  <c r="G43" i="5"/>
  <c r="G44" i="5"/>
  <c r="G45" i="5"/>
  <c r="G46" i="5"/>
  <c r="G47" i="5"/>
  <c r="D48" i="5"/>
  <c r="E48" i="5"/>
  <c r="G48" i="5" s="1"/>
  <c r="F48" i="5"/>
  <c r="E15" i="5"/>
  <c r="F15" i="5"/>
  <c r="G8" i="5"/>
  <c r="G9" i="5"/>
  <c r="G10" i="5"/>
  <c r="G11" i="5"/>
  <c r="G12" i="5"/>
  <c r="G13" i="5"/>
  <c r="G14" i="5"/>
  <c r="D15" i="5"/>
  <c r="G82" i="5"/>
  <c r="E171" i="1"/>
  <c r="E175" i="5" s="1"/>
  <c r="F171" i="1"/>
  <c r="F175" i="5"/>
  <c r="E161" i="1"/>
  <c r="E164" i="5" s="1"/>
  <c r="F161" i="1"/>
  <c r="F164" i="5"/>
  <c r="F151" i="1"/>
  <c r="F153" i="5" s="1"/>
  <c r="E141" i="1"/>
  <c r="E142" i="5"/>
  <c r="F141" i="1"/>
  <c r="F142" i="5" s="1"/>
  <c r="E129" i="1"/>
  <c r="E130" i="5" s="1"/>
  <c r="F129" i="1"/>
  <c r="F130" i="5" s="1"/>
  <c r="E119" i="1"/>
  <c r="E119" i="5"/>
  <c r="F119" i="1"/>
  <c r="F119" i="5" s="1"/>
  <c r="E109" i="1"/>
  <c r="E108" i="5" s="1"/>
  <c r="F109" i="1"/>
  <c r="F108" i="5" s="1"/>
  <c r="E99" i="1"/>
  <c r="E97" i="5" s="1"/>
  <c r="F99" i="1"/>
  <c r="F97" i="5" s="1"/>
  <c r="E87" i="1"/>
  <c r="E85" i="5"/>
  <c r="F87" i="1"/>
  <c r="F85" i="5" s="1"/>
  <c r="E77" i="1"/>
  <c r="E74" i="5" s="1"/>
  <c r="F77" i="1"/>
  <c r="F74" i="5"/>
  <c r="E67" i="1"/>
  <c r="E63" i="5" s="1"/>
  <c r="F67" i="1"/>
  <c r="F63" i="5"/>
  <c r="E57" i="1"/>
  <c r="E52" i="5" s="1"/>
  <c r="F57" i="1"/>
  <c r="F52" i="5"/>
  <c r="E45" i="1"/>
  <c r="E40" i="5" s="1"/>
  <c r="F45" i="1"/>
  <c r="F40" i="5"/>
  <c r="F35" i="1"/>
  <c r="F29" i="5" s="1"/>
  <c r="E25" i="1"/>
  <c r="E18" i="5" s="1"/>
  <c r="F25" i="1"/>
  <c r="F18" i="5" s="1"/>
  <c r="D25" i="1"/>
  <c r="D18" i="5" s="1"/>
  <c r="F15" i="1"/>
  <c r="E15" i="1"/>
  <c r="D171" i="1"/>
  <c r="D175" i="5"/>
  <c r="D161" i="1"/>
  <c r="D164" i="5" s="1"/>
  <c r="D141" i="1"/>
  <c r="D129" i="1"/>
  <c r="D130" i="5" s="1"/>
  <c r="D119" i="1"/>
  <c r="D119" i="5" s="1"/>
  <c r="D109" i="1"/>
  <c r="D108" i="5" s="1"/>
  <c r="D99" i="1"/>
  <c r="D87" i="1"/>
  <c r="D85" i="5"/>
  <c r="D77" i="1"/>
  <c r="D74" i="5" s="1"/>
  <c r="D67" i="1"/>
  <c r="D63" i="5" s="1"/>
  <c r="D57" i="1"/>
  <c r="D52" i="5" s="1"/>
  <c r="D45" i="1"/>
  <c r="D40" i="5" s="1"/>
  <c r="D35" i="1"/>
  <c r="D29" i="5" s="1"/>
  <c r="D15" i="1"/>
  <c r="D97" i="5"/>
  <c r="D142" i="5"/>
  <c r="E178" i="1" l="1"/>
  <c r="E186" i="5" s="1"/>
  <c r="H171" i="1"/>
  <c r="G40" i="5"/>
  <c r="H151" i="1"/>
  <c r="G204" i="5"/>
  <c r="G199" i="5"/>
  <c r="G71" i="5"/>
  <c r="G116" i="5"/>
  <c r="G150" i="5"/>
  <c r="G161" i="5"/>
  <c r="G202" i="5"/>
  <c r="G203" i="5"/>
  <c r="G172" i="5"/>
  <c r="G105" i="5"/>
  <c r="G138" i="5"/>
  <c r="G60" i="5"/>
  <c r="E15" i="4"/>
  <c r="E16" i="4" s="1"/>
  <c r="E17" i="4" s="1"/>
  <c r="G183" i="5"/>
  <c r="G87" i="1"/>
  <c r="H119" i="1"/>
  <c r="G45" i="1"/>
  <c r="H87" i="1"/>
  <c r="G129" i="1"/>
  <c r="H161" i="1"/>
  <c r="G130" i="5"/>
  <c r="G74" i="5"/>
  <c r="G34" i="6"/>
  <c r="H37" i="6" s="1"/>
  <c r="H45" i="1"/>
  <c r="G171" i="1"/>
  <c r="G151" i="1"/>
  <c r="G67" i="1"/>
  <c r="H109" i="1"/>
  <c r="G109" i="1"/>
  <c r="H141" i="1"/>
  <c r="I202" i="1"/>
  <c r="F206" i="5"/>
  <c r="F207" i="5" s="1"/>
  <c r="F8" i="4"/>
  <c r="C13" i="4"/>
  <c r="F13" i="4" s="1"/>
  <c r="D206" i="5"/>
  <c r="D207" i="5" s="1"/>
  <c r="D208" i="5" s="1"/>
  <c r="E202" i="5"/>
  <c r="D11" i="4" s="1"/>
  <c r="F11" i="4" s="1"/>
  <c r="G25" i="5"/>
  <c r="G15" i="5"/>
  <c r="G201" i="5"/>
  <c r="G142" i="5"/>
  <c r="G63" i="5"/>
  <c r="G194" i="5"/>
  <c r="G153" i="5"/>
  <c r="G37" i="5"/>
  <c r="E26" i="5"/>
  <c r="G26" i="5" s="1"/>
  <c r="C15" i="4"/>
  <c r="D10" i="4"/>
  <c r="F10" i="4" s="1"/>
  <c r="D12" i="4"/>
  <c r="F12" i="4" s="1"/>
  <c r="G205" i="5"/>
  <c r="F14" i="4"/>
  <c r="D9" i="4"/>
  <c r="F9" i="4" s="1"/>
  <c r="E35" i="1"/>
  <c r="E29" i="5" s="1"/>
  <c r="G29" i="5" s="1"/>
  <c r="G119" i="5"/>
  <c r="G52" i="5"/>
  <c r="G164" i="5"/>
  <c r="G108" i="5"/>
  <c r="G175" i="5"/>
  <c r="G186" i="5"/>
  <c r="G25" i="1"/>
  <c r="H35" i="1"/>
  <c r="G35" i="1"/>
  <c r="H178" i="1"/>
  <c r="G178" i="1"/>
  <c r="H38" i="6"/>
  <c r="G85" i="5"/>
  <c r="G119" i="1"/>
  <c r="C34" i="6"/>
  <c r="G141" i="1"/>
  <c r="G16" i="6"/>
  <c r="H20" i="6" s="1"/>
  <c r="G77" i="1"/>
  <c r="H129" i="1"/>
  <c r="H77" i="1"/>
  <c r="C16" i="6"/>
  <c r="D20" i="6" s="1"/>
  <c r="G25" i="6"/>
  <c r="H30" i="6" s="1"/>
  <c r="G161" i="1"/>
  <c r="G18" i="5"/>
  <c r="E7" i="5"/>
  <c r="H25" i="1"/>
  <c r="G97" i="5"/>
  <c r="C25" i="6"/>
  <c r="D29" i="6" s="1"/>
  <c r="H99" i="1"/>
  <c r="G57" i="1"/>
  <c r="D189" i="1"/>
  <c r="D190" i="1" s="1"/>
  <c r="D191" i="1" s="1"/>
  <c r="D7" i="5"/>
  <c r="G15" i="1"/>
  <c r="F7" i="5"/>
  <c r="H15" i="1"/>
  <c r="H57" i="1"/>
  <c r="F189" i="1"/>
  <c r="F190" i="1" s="1"/>
  <c r="G99" i="1"/>
  <c r="H28" i="6"/>
  <c r="H29" i="6"/>
  <c r="D28" i="6" l="1"/>
  <c r="H39" i="6"/>
  <c r="F208" i="5"/>
  <c r="E206" i="5"/>
  <c r="G206" i="5" s="1"/>
  <c r="C16" i="4"/>
  <c r="C17" i="4" s="1"/>
  <c r="D15" i="4"/>
  <c r="F15" i="4" s="1"/>
  <c r="F16" i="4" s="1"/>
  <c r="F17" i="4" s="1"/>
  <c r="C7" i="6"/>
  <c r="D11" i="6" s="1"/>
  <c r="E189" i="1"/>
  <c r="E190" i="1" s="1"/>
  <c r="E191" i="1" s="1"/>
  <c r="G7" i="6"/>
  <c r="H12" i="6" s="1"/>
  <c r="H19" i="6"/>
  <c r="H21" i="6"/>
  <c r="D21" i="6"/>
  <c r="D19" i="6"/>
  <c r="C17" i="6" s="1"/>
  <c r="D38" i="6"/>
  <c r="D37" i="6"/>
  <c r="D39" i="6"/>
  <c r="D30" i="6"/>
  <c r="G35" i="6"/>
  <c r="D202" i="1"/>
  <c r="G7" i="5"/>
  <c r="D197" i="1"/>
  <c r="D199" i="1"/>
  <c r="C24" i="4" s="1"/>
  <c r="D198" i="1"/>
  <c r="C23" i="4" s="1"/>
  <c r="F191" i="1"/>
  <c r="F199" i="1" s="1"/>
  <c r="G26" i="6"/>
  <c r="C26" i="6" l="1"/>
  <c r="G207" i="5"/>
  <c r="G208" i="5" s="1"/>
  <c r="E207" i="5"/>
  <c r="E208" i="5" s="1"/>
  <c r="D16" i="4"/>
  <c r="D17" i="4" s="1"/>
  <c r="H11" i="6"/>
  <c r="G189" i="1"/>
  <c r="H10" i="6"/>
  <c r="E198" i="1"/>
  <c r="D23" i="4" s="1"/>
  <c r="E199" i="1"/>
  <c r="D24" i="4" s="1"/>
  <c r="D12" i="6"/>
  <c r="D10" i="6"/>
  <c r="E197" i="1"/>
  <c r="D22" i="4" s="1"/>
  <c r="G17" i="6"/>
  <c r="C35" i="6"/>
  <c r="F198" i="1"/>
  <c r="E23" i="4" s="1"/>
  <c r="F197" i="1"/>
  <c r="D200" i="1"/>
  <c r="C25" i="4" s="1"/>
  <c r="C22" i="4"/>
  <c r="E24" i="4"/>
  <c r="G190" i="1" l="1"/>
  <c r="G191" i="1" s="1"/>
  <c r="D206" i="1" s="1"/>
  <c r="I203" i="1"/>
  <c r="C8" i="6"/>
  <c r="G8" i="6"/>
  <c r="E200" i="1"/>
  <c r="D25" i="4" s="1"/>
  <c r="G199" i="1"/>
  <c r="F24" i="4" s="1"/>
  <c r="F200" i="1"/>
  <c r="E25" i="4" s="1"/>
  <c r="G198" i="1"/>
  <c r="F23" i="4" s="1"/>
  <c r="G197" i="1"/>
  <c r="E22" i="4"/>
  <c r="D203" i="1" l="1"/>
  <c r="G200" i="1"/>
  <c r="F25" i="4" s="1"/>
  <c r="F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Deborah Gribaudo</author>
  </authors>
  <commentList>
    <comment ref="C7" authorId="0" shapeId="0" xr:uid="{05595CD5-9BA3-4002-B3F2-E8A68DB758ED}">
      <text>
        <r>
          <rPr>
            <sz val="11"/>
            <color theme="1"/>
            <rFont val="Calibri"/>
            <family val="2"/>
            <scheme val="minor"/>
          </rPr>
          <t xml:space="preserve">This cell is pre-populated according to tab 1) Budget table
</t>
        </r>
      </text>
    </comment>
    <comment ref="G7" authorId="0" shapeId="0" xr:uid="{D5C8FAA3-F612-4DF6-A7DA-A9A179F150F3}">
      <text>
        <r>
          <rPr>
            <sz val="11"/>
            <color theme="1"/>
            <rFont val="Calibri"/>
            <family val="2"/>
            <scheme val="minor"/>
          </rPr>
          <t xml:space="preserve">This cell is pre-populated according to tab 1) Budget table
</t>
        </r>
      </text>
    </comment>
    <comment ref="C8" authorId="0" shapeId="0" xr:uid="{57BC2722-BE6E-443C-8A9B-A2AAE1242410}">
      <text>
        <r>
          <rPr>
            <sz val="11"/>
            <color theme="1"/>
            <rFont val="Calibri"/>
            <family val="2"/>
            <scheme val="minor"/>
          </rPr>
          <t xml:space="preserve">this amount is calculated according to the % per SDG target that you need to enter in the cells below, highlighted in yellow </t>
        </r>
      </text>
    </comment>
    <comment ref="G8" authorId="0" shapeId="0" xr:uid="{4587ADE9-EACA-466E-9CC7-EB9C247BA11E}">
      <text>
        <r>
          <rPr>
            <sz val="11"/>
            <color theme="1"/>
            <rFont val="Calibri"/>
            <family val="2"/>
            <scheme val="minor"/>
          </rPr>
          <t xml:space="preserve">this amount is calculated according to the % per Peacebuilding priority, that you need to enter in the cells below, highlighted in yellow. 
</t>
        </r>
      </text>
    </comment>
    <comment ref="B10" authorId="0" shapeId="0" xr:uid="{41D44E62-A763-4894-A29A-DE80B10844B3}">
      <text>
        <r>
          <rPr>
            <sz val="11"/>
            <color theme="1"/>
            <rFont val="Calibri"/>
            <family val="2"/>
            <scheme val="minor"/>
          </rPr>
          <t xml:space="preserve">Please use the drop down meanu, to select the relevant SDGs targets (maximum 3 SDGs targets per outcome) 
</t>
        </r>
      </text>
    </comment>
    <comment ref="F10" authorId="0" shapeId="0" xr:uid="{8E74368F-F349-4090-883A-6EEA67A5521E}">
      <text>
        <r>
          <rPr>
            <sz val="11"/>
            <color theme="1"/>
            <rFont val="Calibri"/>
            <family val="2"/>
            <scheme val="minor"/>
          </rPr>
          <t xml:space="preserve">Please use the drop-down menu, to select the relevant Peacebuilding Priority areas (maximum 2 Peacebuilding priority area per outcome) Please see the PBP descriptions in the next tabs, for more details
</t>
        </r>
      </text>
    </comment>
  </commentList>
</comments>
</file>

<file path=xl/sharedStrings.xml><?xml version="1.0" encoding="utf-8"?>
<sst xmlns="http://schemas.openxmlformats.org/spreadsheetml/2006/main" count="1222" uniqueCount="890">
  <si>
    <t>Annex D - PBF Project Budget</t>
  </si>
  <si>
    <r>
      <rPr>
        <b/>
        <u/>
        <sz val="18"/>
        <color theme="1"/>
        <rFont val="Calibri"/>
        <family val="2"/>
        <scheme val="minor"/>
      </rPr>
      <t>Instructions</t>
    </r>
    <r>
      <rPr>
        <b/>
        <sz val="28"/>
        <color theme="1"/>
        <rFont val="Calibri"/>
        <family val="2"/>
        <scheme val="minor"/>
      </rPr>
      <t xml:space="preserve">
</t>
    </r>
    <r>
      <rPr>
        <b/>
        <sz val="12"/>
        <color theme="1"/>
        <rFont val="Calibri"/>
        <family val="2"/>
        <scheme val="minor"/>
      </rPr>
      <t xml:space="preserve">1. Only fill in white cells. Grey cells are locked and/or contain spreadsheet formulas.
2. Complete both Sheet 1 and Sheet 2. 
   </t>
    </r>
    <r>
      <rPr>
        <sz val="12"/>
        <color theme="1"/>
        <rFont val="Calibri"/>
        <family val="2"/>
        <scheme val="minor"/>
      </rPr>
      <t xml:space="preserve">  a)</t>
    </r>
    <r>
      <rPr>
        <b/>
        <sz val="12"/>
        <color theme="1"/>
        <rFont val="Calibri"/>
        <family val="2"/>
        <scheme val="minor"/>
      </rPr>
      <t xml:space="preserve"> </t>
    </r>
    <r>
      <rPr>
        <sz val="12"/>
        <color theme="1"/>
        <rFont val="Calibri"/>
        <family val="2"/>
        <scheme val="minor"/>
      </rPr>
      <t xml:space="preserve">First, prepare a budget </t>
    </r>
    <r>
      <rPr>
        <b/>
        <sz val="12"/>
        <color theme="1"/>
        <rFont val="Calibri"/>
        <family val="2"/>
        <scheme val="minor"/>
      </rPr>
      <t>organized by activity/output/outcome in Sheet 1</t>
    </r>
    <r>
      <rPr>
        <sz val="12"/>
        <color theme="1"/>
        <rFont val="Calibri"/>
        <family val="2"/>
        <scheme val="minor"/>
      </rPr>
      <t xml:space="preserve">. (Activity amounts can be indicative estimates.)  </t>
    </r>
    <r>
      <rPr>
        <b/>
        <sz val="12"/>
        <color theme="1"/>
        <rFont val="Calibri"/>
        <family val="2"/>
        <scheme val="minor"/>
      </rPr>
      <t xml:space="preserve">
     </t>
    </r>
    <r>
      <rPr>
        <sz val="12"/>
        <color theme="1"/>
        <rFont val="Calibri"/>
        <family val="2"/>
        <scheme val="minor"/>
      </rPr>
      <t xml:space="preserve">b) Then, divide each output budget </t>
    </r>
    <r>
      <rPr>
        <b/>
        <sz val="12"/>
        <color theme="1"/>
        <rFont val="Calibri"/>
        <family val="2"/>
        <scheme val="minor"/>
      </rPr>
      <t>along UN Budget Categories in Sheet 2.</t>
    </r>
    <r>
      <rPr>
        <sz val="12"/>
        <color theme="1"/>
        <rFont val="Calibri"/>
        <family val="2"/>
        <scheme val="minor"/>
      </rPr>
      <t xml:space="preserve">
3.</t>
    </r>
    <r>
      <rPr>
        <b/>
        <sz val="12"/>
        <color theme="1"/>
        <rFont val="Calibri"/>
        <family val="2"/>
        <scheme val="minor"/>
      </rPr>
      <t xml:space="preserve"> Do not use Sheet 4 or 5</t>
    </r>
    <r>
      <rPr>
        <sz val="12"/>
        <color theme="1"/>
        <rFont val="Calibri"/>
        <family val="2"/>
        <scheme val="minor"/>
      </rPr>
      <t xml:space="preserve">, which are for MPTF and PBF use. 
4. Leave blank or hide any Organizations/Outcomes/Outputs/Activities that aren't needed. </t>
    </r>
    <r>
      <rPr>
        <b/>
        <sz val="12"/>
        <color theme="1"/>
        <rFont val="Calibri"/>
        <family val="2"/>
        <scheme val="minor"/>
      </rPr>
      <t>DO NOT delete cells.</t>
    </r>
    <r>
      <rPr>
        <sz val="12"/>
        <color theme="1"/>
        <rFont val="Calibri"/>
        <family val="2"/>
        <scheme val="minor"/>
      </rPr>
      <t xml:space="preserve">
</t>
    </r>
    <r>
      <rPr>
        <sz val="14"/>
        <color theme="1"/>
        <rFont val="Calibri"/>
        <family val="2"/>
        <scheme val="minor"/>
      </rPr>
      <t xml:space="preserve">
</t>
    </r>
    <r>
      <rPr>
        <i/>
        <sz val="14"/>
        <color theme="1"/>
        <rFont val="Calibri"/>
        <family val="2"/>
        <scheme val="minor"/>
      </rPr>
      <t>For Table 1</t>
    </r>
    <r>
      <rPr>
        <b/>
        <sz val="14"/>
        <color theme="1"/>
        <rFont val="Calibri"/>
        <family val="2"/>
        <scheme val="minor"/>
      </rPr>
      <t xml:space="preserve">
</t>
    </r>
    <r>
      <rPr>
        <sz val="12"/>
        <color theme="1"/>
        <rFont val="Calibri"/>
        <family val="2"/>
        <scheme val="minor"/>
      </rPr>
      <t>1. Be sure to</t>
    </r>
    <r>
      <rPr>
        <b/>
        <sz val="12"/>
        <color theme="1"/>
        <rFont val="Calibri"/>
        <family val="2"/>
        <scheme val="minor"/>
      </rPr>
      <t xml:space="preserve"> include % towards Gender Equality and Women's Empowerment, as well as a justification. 
2. Do not adjust tranche amounts </t>
    </r>
    <r>
      <rPr>
        <sz val="12"/>
        <color theme="1"/>
        <rFont val="Calibri"/>
        <family val="2"/>
        <scheme val="minor"/>
      </rPr>
      <t xml:space="preserve">without consulting PBSO.
</t>
    </r>
    <r>
      <rPr>
        <sz val="14"/>
        <color theme="1"/>
        <rFont val="Calibri"/>
        <family val="2"/>
        <scheme val="minor"/>
      </rPr>
      <t xml:space="preserve">
</t>
    </r>
    <r>
      <rPr>
        <i/>
        <sz val="14"/>
        <color theme="1"/>
        <rFont val="Calibri"/>
        <family val="2"/>
        <scheme val="minor"/>
      </rPr>
      <t>For Table 2</t>
    </r>
    <r>
      <rPr>
        <b/>
        <sz val="14"/>
        <color theme="1"/>
        <rFont val="Calibri"/>
        <family val="2"/>
        <scheme val="minor"/>
      </rPr>
      <t xml:space="preserve">
</t>
    </r>
    <r>
      <rPr>
        <b/>
        <sz val="12"/>
        <color theme="1"/>
        <rFont val="Calibri"/>
        <family val="2"/>
        <scheme val="minor"/>
      </rPr>
      <t xml:space="preserve">1. Divide each output budget total along the relevant UN budget categories.
2. </t>
    </r>
    <r>
      <rPr>
        <sz val="12"/>
        <color theme="1"/>
        <rFont val="Calibri"/>
        <family val="2"/>
        <scheme val="minor"/>
      </rPr>
      <t xml:space="preserve">For reference, output totals from the outcome/output/activity breakdown have been transferred from Table 1. </t>
    </r>
    <r>
      <rPr>
        <b/>
        <sz val="12"/>
        <color theme="1"/>
        <rFont val="Calibri"/>
        <family val="2"/>
        <scheme val="minor"/>
      </rPr>
      <t xml:space="preserve">The output totals should match, and will show as </t>
    </r>
    <r>
      <rPr>
        <b/>
        <sz val="12"/>
        <color rgb="FFFF0000"/>
        <rFont val="Calibri"/>
        <family val="2"/>
        <scheme val="minor"/>
      </rPr>
      <t>red</t>
    </r>
    <r>
      <rPr>
        <b/>
        <sz val="12"/>
        <color theme="1"/>
        <rFont val="Calibri"/>
        <family val="2"/>
        <scheme val="minor"/>
      </rPr>
      <t xml:space="preserve"> if not.</t>
    </r>
  </si>
  <si>
    <t>Table 1 - PBF project budget by outcome, output and activity</t>
  </si>
  <si>
    <r>
      <rPr>
        <b/>
        <sz val="12"/>
        <color theme="1"/>
        <rFont val="Calibri"/>
        <family val="2"/>
        <scheme val="minor"/>
      </rPr>
      <t>Outcome/ Output</t>
    </r>
    <r>
      <rPr>
        <sz val="12"/>
        <color theme="1"/>
        <rFont val="Calibri"/>
        <family val="2"/>
        <scheme val="minor"/>
      </rPr>
      <t xml:space="preserve"> number</t>
    </r>
  </si>
  <si>
    <r>
      <rPr>
        <b/>
        <sz val="12"/>
        <color theme="1"/>
        <rFont val="Calibri"/>
        <family val="2"/>
        <scheme val="minor"/>
      </rPr>
      <t>Description</t>
    </r>
    <r>
      <rPr>
        <sz val="12"/>
        <color theme="1"/>
        <rFont val="Calibri"/>
        <family val="2"/>
        <scheme val="minor"/>
      </rPr>
      <t xml:space="preserve"> (Text)</t>
    </r>
  </si>
  <si>
    <t>PNUD</t>
  </si>
  <si>
    <t>ONU Mujeres</t>
  </si>
  <si>
    <t>OIT</t>
  </si>
  <si>
    <t>Total</t>
  </si>
  <si>
    <r>
      <rPr>
        <b/>
        <sz val="12"/>
        <color theme="1"/>
        <rFont val="Calibri"/>
        <family val="2"/>
        <scheme val="minor"/>
      </rPr>
      <t>% of budget</t>
    </r>
    <r>
      <rPr>
        <sz val="12"/>
        <color theme="1"/>
        <rFont val="Calibri"/>
        <family val="2"/>
        <scheme val="minor"/>
      </rPr>
      <t xml:space="preserve"> per activity  allocated to </t>
    </r>
    <r>
      <rPr>
        <b/>
        <sz val="12"/>
        <color theme="1"/>
        <rFont val="Calibri"/>
        <family val="2"/>
        <scheme val="minor"/>
      </rPr>
      <t>Gender Equality and Women's Empowerment (GEWE)</t>
    </r>
    <r>
      <rPr>
        <sz val="12"/>
        <color theme="1"/>
        <rFont val="Calibri"/>
        <family val="2"/>
        <scheme val="minor"/>
      </rPr>
      <t xml:space="preserve"> (if any):</t>
    </r>
  </si>
  <si>
    <r>
      <t xml:space="preserve">Current level of </t>
    </r>
    <r>
      <rPr>
        <b/>
        <sz val="12"/>
        <color theme="1"/>
        <rFont val="Calibri"/>
        <family val="2"/>
        <scheme val="minor"/>
      </rPr>
      <t xml:space="preserve">expenditure/ commitment </t>
    </r>
    <r>
      <rPr>
        <sz val="12"/>
        <color theme="1"/>
        <rFont val="Calibri"/>
        <family val="2"/>
        <scheme val="minor"/>
      </rPr>
      <t>(To be completed at time of project progress reporting)</t>
    </r>
    <r>
      <rPr>
        <b/>
        <sz val="12"/>
        <color theme="1"/>
        <rFont val="Calibri"/>
        <family val="2"/>
        <scheme val="minor"/>
      </rPr>
      <t xml:space="preserve"> </t>
    </r>
  </si>
  <si>
    <r>
      <rPr>
        <b/>
        <sz val="12"/>
        <color theme="1"/>
        <rFont val="Calibri"/>
        <family val="2"/>
        <scheme val="minor"/>
      </rPr>
      <t xml:space="preserve">GEWE justification </t>
    </r>
    <r>
      <rPr>
        <sz val="12"/>
        <color theme="1"/>
        <rFont val="Calibri"/>
        <family val="2"/>
        <scheme val="minor"/>
      </rPr>
      <t>(e.g. training includes session on gender equality, specific efforts made to ensure equal representation of women and men etc.)</t>
    </r>
  </si>
  <si>
    <r>
      <t xml:space="preserve">Any other </t>
    </r>
    <r>
      <rPr>
        <b/>
        <sz val="12"/>
        <color theme="1"/>
        <rFont val="Calibri"/>
        <family val="2"/>
        <scheme val="minor"/>
      </rPr>
      <t>remarks</t>
    </r>
    <r>
      <rPr>
        <sz val="12"/>
        <color theme="1"/>
        <rFont val="Calibri"/>
        <family val="2"/>
        <scheme val="minor"/>
      </rPr>
      <t xml:space="preserve"> (e.g. on types of inputs provided or budget justification, esp. for TA or travel costs)</t>
    </r>
  </si>
  <si>
    <t xml:space="preserve">OUTCOME 1: </t>
  </si>
  <si>
    <t>Las instituciones del Ejecutivo y autoridades de pueblos indígenas interactúan de manera más equitativa, informada y colaborativa en los espacios de diálogo político y en los procesos de consulta previa, libre e informada</t>
  </si>
  <si>
    <t>Output 1.1:</t>
  </si>
  <si>
    <t xml:space="preserve">Fortalecidos los mecanismos de diálogo político entre el Ejecutivo y las autoridades de pueblos indígenas —que articula espacios de alto nivel, técnico y territorial— fortalece sus capacidades para analizar, organizar, dialogar, negociar y aplicar metodologías inclusivas e interculturales en los procesos de concertación, asegurando la participación sustantiva de mujeres indígenas y el seguimiento conjunto de las agendas acordadas </t>
  </si>
  <si>
    <t>Activity 1.1.1:</t>
  </si>
  <si>
    <t>Implementar procesos de fortalecimiento de capacidades y competencias de la SPP e instituciones estatales relevantes para el diseño, implementación y seguimiento de procesos de diálogo político, con pueblos indígenas, integrando enfoques de género e interculturalidad.</t>
  </si>
  <si>
    <t>Módulos y sesiones para la incorporación de un análisis sensible al género en los diálogos e intervenciones de la SPP e instituciones relevantes</t>
  </si>
  <si>
    <t>Activity 1.1.2:</t>
  </si>
  <si>
    <t>Apoyar el funcionamiento y articulación de los espacios de diálogo y articulación entre el Gobierno y las autoridades de pueblos indígenas promoviendo la coherencia entre los niveles (político, técnico y territorial) para alcanzar acuerdos y soluciones que avancen los derechos de los pueblos indígenas y la transformación de la conflictividad.</t>
  </si>
  <si>
    <t>Apoyo técnico y logístico diferenciado para lideresas indígenas como medio para asegurar su participación efectiva en los espacios de articulación , acompañado de asesoría técnica para fomentar la participación de nuevas lideresas</t>
  </si>
  <si>
    <t>Activity 1.1.3:</t>
  </si>
  <si>
    <t>Asistir técnica y operativamente para el desarrollo de procesos de diálogo a nivel nacional (Asamblea Nacional de Pueblos indígenas) y territorial (Agendas Territoriales) desarrollados por la institucionalidad pública con los diferentes niveles de representación de los pueblos indígenas</t>
  </si>
  <si>
    <t>Apoyo técnico y logístico diferenciado para lideresas indígenas como medio para asegurar su participación efectiva en la Asamblea Nacional de Pueblos Indígenas, acompañado de asesoría técnica para fomentar la participación de nuevas lideresas</t>
  </si>
  <si>
    <t>Activity 1.1.4</t>
  </si>
  <si>
    <t>Asistir técnicamente a las instituciones públicas para promover la participación de las mujeres indígenas en diálogos impulsados por la SPP a través de la coordinación institucional</t>
  </si>
  <si>
    <t>Talleres y asesorías técnicas para fortalecer las capacidades de la institucionalidad pública e incluir acciones específicas que promuevan la participación sustantiva de mujeres indígenas en los diálogos impulsados por el gobierno</t>
  </si>
  <si>
    <t>Activity 1.1.5</t>
  </si>
  <si>
    <t>Activity 1.1.6</t>
  </si>
  <si>
    <t>Activity 1.1.7</t>
  </si>
  <si>
    <t>Activity 1.1.8</t>
  </si>
  <si>
    <t>Output Total</t>
  </si>
  <si>
    <t>Output 1.2:</t>
  </si>
  <si>
    <t>Diseñada y acordada una estrategia integral por la institucionalidad pública para el cumplimiento del deber de consulta previa, libre e informada conforme a los estándares internacionales</t>
  </si>
  <si>
    <t>Activity 1.2.1</t>
  </si>
  <si>
    <t>Elaborar de forma participativa una estrategia institucional de abordaje de la consulta previa, libre e informada alineada al Convenio núm. 169 y demas estándares internacionales sobre la materia, cuya construcción debe contar con autoridades de pueblos indígenas, organizaciones y mujeres lideresas</t>
  </si>
  <si>
    <t>Activity 1.2.2</t>
  </si>
  <si>
    <t>Desarrollar instrumentos orientados a fortalecer las competencias técnicas y operativas de las instituciones responsables para implementar procesos de consulta previa mediante el uso de herramientas de gestión pública acordes con el Convenio 169 y otros marcos internacionales</t>
  </si>
  <si>
    <t xml:space="preserve">Asesoría técnica para incorporar/desarrollar lineamientos/herramientas para operativizar el enfoque de género en procesos de consulta; espacio de análisis/taller de fortalecimiento de capacidades técnicas institucionales para procesos de consulta con enfoque de género/uso de herramientas </t>
  </si>
  <si>
    <t>Activity 1.2.3</t>
  </si>
  <si>
    <t>Diseñar e implementar un sistema de monitoreo y evaluación del cumplimiento de los procedimientos de consulta, incluyendo mecanismos de verificación independiente que involucren a organizaciones indígenas. y entidades estatales</t>
  </si>
  <si>
    <t>Asesoría técnica para el diseño componente/ incorporación el enfoque de género en el sistema de monitoreo  para identificar las prioridades de desarrollo</t>
  </si>
  <si>
    <t>Activity 1.2.4</t>
  </si>
  <si>
    <t>Generar y consolidar diálogos estratégicos entre el Gobierno, representantes de pueblos indígenas, mujeres indígenas y sector privado para el cumplimiento del deber de consultar de acuerdo con los estándares y principios internacionales.</t>
  </si>
  <si>
    <t>Diálogo estratégico entre gobierno y mujeres/lideresas indígenas para el cumplimiento del deber de consulta</t>
  </si>
  <si>
    <t>Activity 1.2.5</t>
  </si>
  <si>
    <t>Asistir técnica y logísticamente para el abordaje de casos de procesos de consulta previa, libre e informada en marcha y nuevos desarrollados por la institucionalidad pública de acuerdo con los estándares y principios internacionales.</t>
  </si>
  <si>
    <t>Apoyo técnico y logístico diferenciado para lideresas indígenas como medio para asegurar su participación efectiva en los casos de consulta previa, libre e informada, acompañado de asesoría técnica para fomentar la participación de nuevas lideresas</t>
  </si>
  <si>
    <t>Activity 1.2.6</t>
  </si>
  <si>
    <t>Activity 1.2.7</t>
  </si>
  <si>
    <t>Activity 1.2.8</t>
  </si>
  <si>
    <t>Output 1.3:</t>
  </si>
  <si>
    <t>Desarrolladas las capacidades de agencia colectiva de las autoridades de pueblos indígenas —incluyendo organizaciones y liderazgos de mujeres indígenas— para actuar de manera informada, articulada e inclusiva en los espacios de diálogo político y en los procesos de consulta previa, libre e informada</t>
  </si>
  <si>
    <t>Activity 1.3.1</t>
  </si>
  <si>
    <t>Fortalecer las capacidades de las autoridades de pueblos indígenas para su participación en los espacios de diálogo y toma de decisión, incluyendo la Asamblea Nacional de Diálogo con Autoridades Indígenas y las Agendas Territoriales</t>
  </si>
  <si>
    <t>Talleres, reuniones con lideresas, indígenas para fortalecer sus conocimientos y competencias para su participación en la Asamblea Nacional de Diálogo con Autoridades Indígenas y las Agendas Territoriales</t>
  </si>
  <si>
    <t>Activity 1.3.2</t>
  </si>
  <si>
    <t>Desarrollar las competencias de las autoridades de pueblos indígenas y de organizaciones de mujeres indígenas, para su participación efectiva en procesos de consulta previa, libre e informada</t>
  </si>
  <si>
    <t>Talleres, reuniones con lideresas, mujeres organizadas y organizacoines de mujeres para fortalecer sus conocimientos y competencias para su participación en procesos de consulta previa, libre e informada</t>
  </si>
  <si>
    <t>Activity 1.3.3</t>
  </si>
  <si>
    <t>Fortalecer los conocimientos del sector privado sobre la consulta previa, libre e informada.</t>
  </si>
  <si>
    <t>Proceso de formación, que incorpore eln enfoque de genero en el sector privado para abordar la identificación de necesidad y prioridades desarrollo</t>
  </si>
  <si>
    <t>Activity 1.3.4</t>
  </si>
  <si>
    <t xml:space="preserve">Desarrollo e implementación de un programa de formación de capacidades organizativas y de incidencia de las mujeres para participar en espacios de diálogo para el avance de sus derechos y la gobernanza democrática.
</t>
  </si>
  <si>
    <t xml:space="preserve">Proceso de formación (programa) de fortalecimiento organizativo y de incidencia política para mujeres indígenas, desarrollo de materiales informativos sobre igualdad de género </t>
  </si>
  <si>
    <t>Activity 1.3.5</t>
  </si>
  <si>
    <t>Activity 1.3.6</t>
  </si>
  <si>
    <t>Activity 1.3.7</t>
  </si>
  <si>
    <t>Activity 1.3.8</t>
  </si>
  <si>
    <t>Output 1.4:</t>
  </si>
  <si>
    <t>Activity 1.4.1</t>
  </si>
  <si>
    <t>Activity 1.4.2</t>
  </si>
  <si>
    <t>Activity 1.4.3</t>
  </si>
  <si>
    <t>Activity 1.4.4</t>
  </si>
  <si>
    <t>Activity 1.4.5</t>
  </si>
  <si>
    <t>Activity 1.4.6</t>
  </si>
  <si>
    <t>Activity 1.4.7</t>
  </si>
  <si>
    <t>Activity 1.4.8</t>
  </si>
  <si>
    <t xml:space="preserve">OUTCOME 2: </t>
  </si>
  <si>
    <t>Outcome 2.1</t>
  </si>
  <si>
    <t>Activity 2.1.1</t>
  </si>
  <si>
    <t>Activity 2.1.2</t>
  </si>
  <si>
    <t>Activity 2.1.3</t>
  </si>
  <si>
    <t>Activity 2.1.4</t>
  </si>
  <si>
    <t>Activity 2.1.5</t>
  </si>
  <si>
    <t>Activity 2.1.6</t>
  </si>
  <si>
    <t>Activity 2.1.7</t>
  </si>
  <si>
    <t>Activity 2.1.8</t>
  </si>
  <si>
    <t>Output 2.2</t>
  </si>
  <si>
    <t>Activity 2.2.1</t>
  </si>
  <si>
    <t>Activity 2.2.2</t>
  </si>
  <si>
    <t>Activity 2.2.3</t>
  </si>
  <si>
    <t>Activity 2.2.4</t>
  </si>
  <si>
    <t>Activity 2.2.5</t>
  </si>
  <si>
    <t>Activity 2.2.6</t>
  </si>
  <si>
    <t>Activity 2.2.7</t>
  </si>
  <si>
    <t>Activity 2.2.8</t>
  </si>
  <si>
    <t>Output 2.3</t>
  </si>
  <si>
    <t>Activity 2.3.1</t>
  </si>
  <si>
    <t>Activity 2.3.2</t>
  </si>
  <si>
    <t>Activity 2.3.3</t>
  </si>
  <si>
    <t>Activity 2.3.4</t>
  </si>
  <si>
    <t>Activity 2.3.5</t>
  </si>
  <si>
    <t>Activity 2.3.6</t>
  </si>
  <si>
    <t>Activity 2.3.7</t>
  </si>
  <si>
    <t>Activity 2.3.8</t>
  </si>
  <si>
    <t>Output 2.4</t>
  </si>
  <si>
    <t>Activity 2.4.1</t>
  </si>
  <si>
    <t>Activity 2.4.2</t>
  </si>
  <si>
    <t>Activity 2.4.3</t>
  </si>
  <si>
    <t>Activity 2.4.4</t>
  </si>
  <si>
    <t>Activity 2.4.5</t>
  </si>
  <si>
    <t>Activity 2.4.6</t>
  </si>
  <si>
    <t>Activity 2.4.7</t>
  </si>
  <si>
    <t>Activity 2.4.8</t>
  </si>
  <si>
    <t xml:space="preserve">OUTCOME 3: </t>
  </si>
  <si>
    <t>Output 3.1</t>
  </si>
  <si>
    <t>Activity 3.1.1</t>
  </si>
  <si>
    <t>Activity 3.1.2</t>
  </si>
  <si>
    <t>Activity 3.1.3</t>
  </si>
  <si>
    <t>Activity 3.1.4</t>
  </si>
  <si>
    <t>Activity 3.1.5</t>
  </si>
  <si>
    <t>Activity 3.1.6</t>
  </si>
  <si>
    <t>Activity 3.1.7</t>
  </si>
  <si>
    <t>Activity 3.1.8</t>
  </si>
  <si>
    <t>Output 3.2:</t>
  </si>
  <si>
    <t>Activity 3.2.1</t>
  </si>
  <si>
    <t>Activity 3.2.2</t>
  </si>
  <si>
    <t>Activity 3.2.3</t>
  </si>
  <si>
    <t>Activity 3.2.4</t>
  </si>
  <si>
    <t>Activity 3.2.5</t>
  </si>
  <si>
    <t>Activity 3.2.6</t>
  </si>
  <si>
    <t>Activity 3.2.7</t>
  </si>
  <si>
    <t>Activity 3.2.8</t>
  </si>
  <si>
    <t>Output 3.3</t>
  </si>
  <si>
    <t>Activity 3.3.1</t>
  </si>
  <si>
    <t>Activity 3.3.2</t>
  </si>
  <si>
    <t>Activity 3.3.3</t>
  </si>
  <si>
    <t>Activity 3.3.4</t>
  </si>
  <si>
    <t>Activity 3.3.5</t>
  </si>
  <si>
    <t>Activity 3.3.6</t>
  </si>
  <si>
    <t>Activity 3.3.7</t>
  </si>
  <si>
    <t>Activity 3.3.8</t>
  </si>
  <si>
    <t>Output 3.4</t>
  </si>
  <si>
    <t>Activity 3.4.1</t>
  </si>
  <si>
    <t>Activity 3.4.2</t>
  </si>
  <si>
    <t>Activity 3.4.3</t>
  </si>
  <si>
    <t>Activity 3.4.4</t>
  </si>
  <si>
    <t>Activity 3.4.5</t>
  </si>
  <si>
    <t>Activity 3.4.6</t>
  </si>
  <si>
    <t>Activity 3.4.7</t>
  </si>
  <si>
    <t>Activity 3.4.8</t>
  </si>
  <si>
    <t xml:space="preserve">OUTCOME 4: </t>
  </si>
  <si>
    <t>Output 4.1</t>
  </si>
  <si>
    <t>Activity 4.1.1</t>
  </si>
  <si>
    <t>Activity 4.1.2</t>
  </si>
  <si>
    <t>Activity 4.1.3</t>
  </si>
  <si>
    <t>Activity 4.1.4</t>
  </si>
  <si>
    <t>Activity 4.1.5</t>
  </si>
  <si>
    <t>Activity 4.1.6</t>
  </si>
  <si>
    <t>Activity 4.1.7</t>
  </si>
  <si>
    <t>Activity 4.1.8</t>
  </si>
  <si>
    <t>Output 4.2</t>
  </si>
  <si>
    <t>Activity 4.2.1</t>
  </si>
  <si>
    <t>Activity 4.2.2</t>
  </si>
  <si>
    <t>Activity 4.2.3</t>
  </si>
  <si>
    <t>Activity 4.2.4</t>
  </si>
  <si>
    <t>Activity 4.2.5</t>
  </si>
  <si>
    <t>Activity 4.2.6</t>
  </si>
  <si>
    <t>Activity 4.2.7</t>
  </si>
  <si>
    <t>Activity 4.2.8</t>
  </si>
  <si>
    <t>Output 4.3</t>
  </si>
  <si>
    <t>Activity 4.3.1</t>
  </si>
  <si>
    <t>Activity 4.3.2</t>
  </si>
  <si>
    <t>Activity 4.3.3</t>
  </si>
  <si>
    <t>Activity 4.3.4</t>
  </si>
  <si>
    <t>Activity 4.3.5</t>
  </si>
  <si>
    <t>Activity 4.3.6</t>
  </si>
  <si>
    <t>Activity 4.3.7</t>
  </si>
  <si>
    <t>Activity 4.3.8</t>
  </si>
  <si>
    <t>Output 4.4</t>
  </si>
  <si>
    <t>Activity 4.4.1</t>
  </si>
  <si>
    <t>Activity 4.4.2</t>
  </si>
  <si>
    <t>Activity 4.4.3</t>
  </si>
  <si>
    <t>Activity 4.4.4</t>
  </si>
  <si>
    <t>Activity 4.4.5</t>
  </si>
  <si>
    <t>Activity 4.4.6</t>
  </si>
  <si>
    <t>Activity 4.4.7</t>
  </si>
  <si>
    <t>Activity 4.4.8</t>
  </si>
  <si>
    <t>Additional personnel costs</t>
  </si>
  <si>
    <t>Additional operational costs</t>
  </si>
  <si>
    <t>Monitoring budget</t>
  </si>
  <si>
    <t>Budget for independent final evaluation</t>
  </si>
  <si>
    <t>Total Additional Costs</t>
  </si>
  <si>
    <t>Totals</t>
  </si>
  <si>
    <t>Sub-Total Project Budget</t>
  </si>
  <si>
    <t>Indirect support costs (7%):</t>
  </si>
  <si>
    <t>Performance-Based Tranche Breakdown</t>
  </si>
  <si>
    <t>Tranche %</t>
  </si>
  <si>
    <t>First Tranche:</t>
  </si>
  <si>
    <t>Second Tranche:</t>
  </si>
  <si>
    <t>Third Tranche</t>
  </si>
  <si>
    <t>Total:</t>
  </si>
  <si>
    <r>
      <t xml:space="preserve">$ Towards GEWE </t>
    </r>
    <r>
      <rPr>
        <sz val="11"/>
        <color theme="1"/>
        <rFont val="Calibri"/>
        <family val="2"/>
        <scheme val="minor"/>
      </rPr>
      <t>(includes indirect costs)</t>
    </r>
  </si>
  <si>
    <t>Total Expenditure</t>
  </si>
  <si>
    <t>% Towards GEWE</t>
  </si>
  <si>
    <t>Delivery Rate:</t>
  </si>
  <si>
    <r>
      <t xml:space="preserve">$ Towards M&amp;E </t>
    </r>
    <r>
      <rPr>
        <sz val="11"/>
        <color theme="1"/>
        <rFont val="Calibri"/>
        <family val="2"/>
        <scheme val="minor"/>
      </rPr>
      <t>(includes indirect costs)</t>
    </r>
  </si>
  <si>
    <t>% Towards M&amp;E</t>
  </si>
  <si>
    <r>
      <t xml:space="preserve">Note: PBF does not accept projects with less than </t>
    </r>
    <r>
      <rPr>
        <b/>
        <sz val="11"/>
        <color theme="1"/>
        <rFont val="Calibri"/>
        <family val="2"/>
        <scheme val="minor"/>
      </rPr>
      <t>5%</t>
    </r>
    <r>
      <rPr>
        <sz val="11"/>
        <color theme="1"/>
        <rFont val="Calibri"/>
        <family val="2"/>
        <scheme val="minor"/>
      </rPr>
      <t xml:space="preserve"> towards M&amp;E and less than </t>
    </r>
    <r>
      <rPr>
        <b/>
        <sz val="11"/>
        <color theme="1"/>
        <rFont val="Calibri"/>
        <family val="2"/>
        <scheme val="minor"/>
      </rPr>
      <t xml:space="preserve">15% </t>
    </r>
    <r>
      <rPr>
        <sz val="11"/>
        <color theme="1"/>
        <rFont val="Calibri"/>
        <family val="2"/>
        <scheme val="minor"/>
      </rPr>
      <t xml:space="preserve">towards GEWE. These figures will show as </t>
    </r>
    <r>
      <rPr>
        <sz val="11"/>
        <color rgb="FFFF0000"/>
        <rFont val="Calibri"/>
        <family val="2"/>
        <scheme val="minor"/>
      </rPr>
      <t xml:space="preserve">red </t>
    </r>
    <r>
      <rPr>
        <sz val="11"/>
        <color theme="1"/>
        <rFont val="Calibri"/>
        <family val="2"/>
        <scheme val="minor"/>
      </rPr>
      <t xml:space="preserve">if this minimum threshold is not met.  </t>
    </r>
  </si>
  <si>
    <t>Table 2 - Output breakdown by UN budget categories</t>
  </si>
  <si>
    <t>OUTCOME 1</t>
  </si>
  <si>
    <t>Output 1.1</t>
  </si>
  <si>
    <t>Output Total from Table 1</t>
  </si>
  <si>
    <t>1. Staff and other personnel</t>
  </si>
  <si>
    <t>2. Supplies, Commodities, Materials</t>
  </si>
  <si>
    <t>3. Equipment, Vehicles, and Furniture (including Depreciation)</t>
  </si>
  <si>
    <t>4. Contractual services</t>
  </si>
  <si>
    <t>5. Travel</t>
  </si>
  <si>
    <t>6. Transfers and Grants to Counterparts</t>
  </si>
  <si>
    <t>7. General Operating and other Costs</t>
  </si>
  <si>
    <t xml:space="preserve">Total </t>
  </si>
  <si>
    <t>Output 1.2</t>
  </si>
  <si>
    <t>Output 1.3</t>
  </si>
  <si>
    <t>Output 1.4</t>
  </si>
  <si>
    <t>OUTCOME 2</t>
  </si>
  <si>
    <t>Output 2.1</t>
  </si>
  <si>
    <t>OUTCOME 3</t>
  </si>
  <si>
    <t>Output 3.2</t>
  </si>
  <si>
    <t>OUTCOME 4</t>
  </si>
  <si>
    <t>Additional Costs</t>
  </si>
  <si>
    <t>Additional Cost Totals from Table 1</t>
  </si>
  <si>
    <t xml:space="preserve">Subtotal </t>
  </si>
  <si>
    <t>7% Indirect Costs</t>
  </si>
  <si>
    <t>TOTAL</t>
  </si>
  <si>
    <t>Annex 1: MPTFO Guidance on UN Cost Categories</t>
  </si>
  <si>
    <r>
      <rPr>
        <b/>
        <sz val="11"/>
        <color theme="1"/>
        <rFont val="Calibri"/>
        <family val="2"/>
        <scheme val="minor"/>
      </rPr>
      <t xml:space="preserve">1. Staff and other personnel costs: </t>
    </r>
    <r>
      <rPr>
        <sz val="11"/>
        <color theme="1"/>
        <rFont val="Calibri"/>
        <family val="2"/>
        <scheme val="minor"/>
      </rPr>
      <t>Includes all related staff and temporary staff costs including base salary, post adjustment and all staff entitlements.</t>
    </r>
  </si>
  <si>
    <r>
      <rPr>
        <b/>
        <sz val="11"/>
        <color theme="1"/>
        <rFont val="Calibri"/>
        <family val="2"/>
        <scheme val="minor"/>
      </rPr>
      <t>2. Supplies, Commodities, Materials:</t>
    </r>
    <r>
      <rPr>
        <sz val="11"/>
        <color theme="1"/>
        <rFont val="Calibri"/>
        <family val="2"/>
        <scheme val="minor"/>
      </rPr>
      <t xml:space="preserve"> Includes all direct and indirect costs (e.g. freight, transport, delivery, distribution) associated with procurement of supplies, commodities and materials. Office supplies should be reported as "General Operating".</t>
    </r>
  </si>
  <si>
    <r>
      <rPr>
        <b/>
        <sz val="11"/>
        <color theme="1"/>
        <rFont val="Calibri"/>
        <family val="2"/>
        <scheme val="minor"/>
      </rPr>
      <t xml:space="preserve">3. Equipment, Vehicles and Furniture including Depreciation: </t>
    </r>
    <r>
      <rPr>
        <sz val="11"/>
        <color theme="1"/>
        <rFont val="Calibri"/>
        <family val="2"/>
        <scheme val="minor"/>
      </rPr>
      <t>For those reporting assets on UNSAS or modified UNSAS basis (i.e. expense up front) this would relate to all costs to put asset into service. For those who do donor reports according to IPSAS this would equal depreciation for period.</t>
    </r>
  </si>
  <si>
    <r>
      <rPr>
        <b/>
        <sz val="11"/>
        <color theme="1"/>
        <rFont val="Calibri"/>
        <family val="2"/>
        <scheme val="minor"/>
      </rPr>
      <t>4. Contractual Services:</t>
    </r>
    <r>
      <rPr>
        <sz val="11"/>
        <color theme="1"/>
        <rFont val="Calibri"/>
        <family val="2"/>
        <scheme val="minor"/>
      </rPr>
      <t xml:space="preserve"> Services contracted by an organization which follow the normal procurement processes. In IPSAS terminology this would be similar to exchange transactions. This could include contracts given to NGOs if they are more similar to procurement of services than a grant transfer.</t>
    </r>
  </si>
  <si>
    <r>
      <rPr>
        <b/>
        <sz val="11"/>
        <color theme="1"/>
        <rFont val="Calibri"/>
        <family val="2"/>
        <scheme val="minor"/>
      </rPr>
      <t>5. Travel:</t>
    </r>
    <r>
      <rPr>
        <sz val="11"/>
        <color theme="1"/>
        <rFont val="Calibri"/>
        <family val="2"/>
        <scheme val="minor"/>
      </rPr>
      <t xml:space="preserve"> Includes staff and non-staff travel paid for by the organization directly related to a project.</t>
    </r>
  </si>
  <si>
    <r>
      <rPr>
        <b/>
        <sz val="11"/>
        <color theme="1"/>
        <rFont val="Calibri"/>
        <family val="2"/>
        <scheme val="minor"/>
      </rPr>
      <t>6. Transfers and Grants to Counterparts:</t>
    </r>
    <r>
      <rPr>
        <sz val="11"/>
        <color theme="1"/>
        <rFont val="Calibri"/>
        <family val="2"/>
        <scheme val="minor"/>
      </rPr>
      <t xml:space="preserve"> Includes transfers to national counterparts and any other transfers given to an implementing partner (e.g. NGO) which is not similar to a commercial service contract as per above. In IPSAS terms this would be more similar to non-exchange transactions.</t>
    </r>
  </si>
  <si>
    <r>
      <rPr>
        <b/>
        <sz val="11"/>
        <color theme="1"/>
        <rFont val="Calibri"/>
        <family val="2"/>
        <scheme val="minor"/>
      </rPr>
      <t>7. General Operating and Other Direct Costs:</t>
    </r>
    <r>
      <rPr>
        <sz val="11"/>
        <color theme="1"/>
        <rFont val="Calibri"/>
        <family val="2"/>
        <scheme val="minor"/>
      </rPr>
      <t xml:space="preserve"> Includes all general operating costs for running an office. Examples include telecommunication, rents, finance charges and other costs which cannot be mapped to other expense categories.</t>
    </r>
  </si>
  <si>
    <r>
      <rPr>
        <b/>
        <sz val="11"/>
        <color rgb="FF000000"/>
        <rFont val="Calibri"/>
        <family val="2"/>
        <scheme val="minor"/>
      </rPr>
      <t>For project team use</t>
    </r>
    <r>
      <rPr>
        <sz val="11"/>
        <color rgb="FFFF0000"/>
        <rFont val="Calibri"/>
        <family val="2"/>
        <scheme val="minor"/>
      </rPr>
      <t xml:space="preserve"> </t>
    </r>
    <r>
      <rPr>
        <b/>
        <sz val="11"/>
        <color rgb="FFFF0000"/>
        <rFont val="Calibri"/>
        <family val="2"/>
        <scheme val="minor"/>
      </rPr>
      <t>(Before completing this section, please read the SG dasboard coding guidelines)</t>
    </r>
  </si>
  <si>
    <t>Outcome 1</t>
  </si>
  <si>
    <t>Outcome Budget</t>
  </si>
  <si>
    <t>Total Outcome Budget Towards SDGs</t>
  </si>
  <si>
    <t>Total Outcome Budget Towards Peacebuilding Priority Areas</t>
  </si>
  <si>
    <r>
      <rPr>
        <b/>
        <sz val="11"/>
        <color rgb="FF000000"/>
        <rFont val="Calibri"/>
        <family val="2"/>
        <scheme val="minor"/>
      </rPr>
      <t xml:space="preserve">SDG target </t>
    </r>
    <r>
      <rPr>
        <b/>
        <sz val="11"/>
        <color rgb="FFFF0000"/>
        <rFont val="Calibri"/>
        <family val="2"/>
        <scheme val="minor"/>
      </rPr>
      <t xml:space="preserve">( Please select a maximum of 3) </t>
    </r>
  </si>
  <si>
    <t>SDG %</t>
  </si>
  <si>
    <t>Total Towards SDG</t>
  </si>
  <si>
    <r>
      <rPr>
        <b/>
        <sz val="11"/>
        <color rgb="FF000000"/>
        <rFont val="Calibri"/>
        <family val="2"/>
      </rPr>
      <t xml:space="preserve">SG Dashboard Code </t>
    </r>
    <r>
      <rPr>
        <b/>
        <sz val="11"/>
        <color rgb="FFFF0000"/>
        <rFont val="Calibri"/>
        <family val="2"/>
      </rPr>
      <t>( Please select a maximum of 2)</t>
    </r>
  </si>
  <si>
    <t>PB Areas %</t>
  </si>
  <si>
    <t>Total Towards PB Areas</t>
  </si>
  <si>
    <t>1.1 By 2030, eradicate extreme poverty for all people everywhere, currently measured as people living on less than $1.25 a day</t>
  </si>
  <si>
    <t>Outcome 2</t>
  </si>
  <si>
    <t>Outcome 3</t>
  </si>
  <si>
    <t>Outcome 4</t>
  </si>
  <si>
    <r>
      <rPr>
        <b/>
        <sz val="11"/>
        <color rgb="FF000000"/>
        <rFont val="Calibri"/>
        <family val="2"/>
        <scheme val="minor"/>
      </rPr>
      <t xml:space="preserve">SG Dashboard Code </t>
    </r>
    <r>
      <rPr>
        <b/>
        <sz val="11"/>
        <color rgb="FFFF0000"/>
        <rFont val="Calibri"/>
        <family val="2"/>
        <scheme val="minor"/>
      </rPr>
      <t>( Please select a maximum of 2)</t>
    </r>
  </si>
  <si>
    <t>SG Dashboard codes (yellow = proposed additions)</t>
  </si>
  <si>
    <t>Coverage/description</t>
  </si>
  <si>
    <t>OECD DAC CRS "Purpose" Code</t>
  </si>
  <si>
    <t>PB1</t>
  </si>
  <si>
    <t>Political process</t>
  </si>
  <si>
    <t>Electoral processes</t>
  </si>
  <si>
    <t>Support electoral management bodies and processes, election preparation and observation, voters' education.</t>
  </si>
  <si>
    <t>15151: Elections</t>
  </si>
  <si>
    <t>Facilitating and promoting inclusive dialogue</t>
  </si>
  <si>
    <t>Promote inclusive dialogue, enable different groups in society (e.g. youth, women, marginalized) to make their voices heard through participation in dialogue processes.</t>
  </si>
  <si>
    <t>15220: Civilian peace-building, conflict prevention and resolution</t>
  </si>
  <si>
    <t>Reconciliation</t>
  </si>
  <si>
    <t>Support reconciliation among groups in society, and between the state and the population by building or rebuilding relationships damaged by violence, which may include trauma healing, truth telling, truth and reconciliation commissions, defining a shared vision, addressing long-standing grievances and dialogue with the main goal to reconcile dialogue partners.</t>
  </si>
  <si>
    <t>Conflict management capacities, mediation and dialogue capacities and infrastructures for peace at national and subnational level</t>
  </si>
  <si>
    <t>Capacity building, monitoring, information exchange. Support formal mediation and dialogue mechanisms. Support to the implementation of peace agreements generally. Support conflict management institutions, such as ombudsmen, alternative dispute resolution, arbitration and mediation, traditional authorities (see also category “Access to justice”). Deliver equipment and training of civilian and military conflict management personnel. Participation in international civilian peace missions such as those supported by the UN Department of Political and Peacebuilding Affairs (UNDPPA) or the European Union (European Security and Defense Policy).</t>
  </si>
  <si>
    <t>1.4.1</t>
  </si>
  <si>
    <t>Peace agreement implementation</t>
  </si>
  <si>
    <t>Sub-category from the above description: "Support to the implementation of peace agreements generally."</t>
  </si>
  <si>
    <t>1.4.2</t>
  </si>
  <si>
    <t>Mediation</t>
  </si>
  <si>
    <t>Sub-category from the above description: "Support conflict management institutions, such as...mediation."</t>
  </si>
  <si>
    <t>1.4.3</t>
  </si>
  <si>
    <t>Early warning mechanisms</t>
  </si>
  <si>
    <t>Sub-category from the above description: "Support conflict management institutions, such as...alternative dispute resolution."</t>
  </si>
  <si>
    <t>1.4.4</t>
  </si>
  <si>
    <t>Community violence reduction (CVR)</t>
  </si>
  <si>
    <t>1.4.5</t>
  </si>
  <si>
    <t>Peace infrastructures</t>
  </si>
  <si>
    <t>Sub-category from the above description: "Support conflict management institutions...Deliver equipment and training of civilian...conflict management personnel..."</t>
  </si>
  <si>
    <t>Legislatures and political parties</t>
  </si>
  <si>
    <t>Strengthen key functions of legislatures/parliaments, including subnational assemblies and councils (representation; oversight; legislation); capacity building to improve legislatures’ committees and administrative procedures; research and information management systems; provide training programmes for legislators and support personnel. Strengthen party systems and assist political parties.</t>
  </si>
  <si>
    <t>15152: Legislatures and political parties</t>
  </si>
  <si>
    <t>Democratic participation</t>
  </si>
  <si>
    <t xml:space="preserve">Support the exercise of democracy and diverse forms of participation of citizens beyond elections; direct democracy instruments, such as referenda and citizens’ initiatives; curricula and teaching for democratic education at various levels. </t>
  </si>
  <si>
    <t>15150: Democratic participation and civil society</t>
  </si>
  <si>
    <t>Civil society, communities and civic engagement</t>
  </si>
  <si>
    <t>Support peacebuilding activities of civil society. Support organizations that support, represent and advocate for their members and/or social groups/communities (e.g. women, youth) and monitor, engage and hold governments accountable. Enable the population to participate and act in the public sphere, support the development and protection of a civic space beyond state-oriented democratic participation, mobilize communities for a specific cause.</t>
  </si>
  <si>
    <t>1.7.1</t>
  </si>
  <si>
    <t>Inter-community relationships</t>
  </si>
  <si>
    <t>Sub-category from the above description: "Support peacebuilding activities of civil society. Support organizations that support, represent and advocate for their members and/or social groups/communities...support the development and protection of a civic space beyond state-oriented democratic participation, mobilize communities for a specific cause."</t>
  </si>
  <si>
    <t>1.7.2</t>
  </si>
  <si>
    <t>State-society relationships</t>
  </si>
  <si>
    <t>Sub-category from the above description: "Support organizations that...monitor, engage and hold governments accountable. Enable the population to participate and act in the public sphere..."</t>
  </si>
  <si>
    <t>Women empowerment and gender equality</t>
  </si>
  <si>
    <t>Support women and girls (as well as men and boys) and institutions and organizations (governmental and non-governmental) working for gender equality and women’s empowerment.</t>
  </si>
  <si>
    <t>15170: Women's rights organisations and movements, and government institutions</t>
  </si>
  <si>
    <t>Youth empowerment and participation</t>
  </si>
  <si>
    <t>Support children, adolescents and young adults as well as institutions and organizations (governmental and non-governmental) working for youth empowerment and participation.</t>
  </si>
  <si>
    <t>N/A - When developing SG Dashboard codes, PBSO observed that there is no matching OECD DAC CRS Code for the youth empowerment and participation peacebuilding priority.</t>
  </si>
  <si>
    <t>Media and free flow of information</t>
  </si>
  <si>
    <t xml:space="preserve">Support free and uncensored flow of information on public issues; activities that increase the editorial and technical skills and the integrity of the print and broadcast media, e.g. training of journalists. </t>
  </si>
  <si>
    <t>15153: Media and free flow of information</t>
  </si>
  <si>
    <t>Other</t>
  </si>
  <si>
    <t>PB2</t>
  </si>
  <si>
    <t>Safety and Security</t>
  </si>
  <si>
    <t>Mine action</t>
  </si>
  <si>
    <t>All activities, related to land mines, explosive remnants of war, and improvised explosive devices (IEDs) which have benefits to developing countries as their main objective, including removal of land mines and explosive remnants of war, training on IED threat mitigation, and stockpile destruction and management; risk education and awareness raising; rehabilitation, reintegration and assistance to victims (if medical, see also category 5.2 "Health"); and research and development on demining and clearance, as well as capacity development of national institutions in the area of mine action.</t>
  </si>
  <si>
    <t>15250: Removal of land mines and explosive remnants of war</t>
  </si>
  <si>
    <t>Small arms and light weapons</t>
  </si>
  <si>
    <t>Control, prevent and/or reduce the proliferation of small arms and light weapons (SALW); support governmental and non-governmental initiatives in this area; conversion of production facilities from military to civilian outputs.</t>
  </si>
  <si>
    <t>15240: Reintegration and SALW control</t>
  </si>
  <si>
    <t>Sexual and gender-based violence</t>
  </si>
  <si>
    <t>Support programmes designed to prevent and eliminate all forms of violence against women and girls/gender-based violence, which encompasses a broad range of forms of physical, sexual and psychological violence, including but not limited to: intimate partner violence (domestic violence); sexual violence; female genital mutilation/cutting (FGM/C); child, early and forced marriage; acid throwing; honour killings; and trafficking of women and girls). Prevention activities may include efforts to empower women and girls (see also category "Women empowerment and gender equality); change attitudes, norms and behaviour (see also category 1.7 "Civil society, communities and civic engagement"); adopt and enact legal reforms and strengthen implementation of laws and policies on ending violence against women and girls (see also category 3.1 "Rule of law"), including through strengthening institutional capacity (see also category 3.4 "Capacity of justice institutions").
Interventions to respond to violence against women and girls/gender-based violence may include expanding access to services, including legal assistance (see also category 3.2 "Access to justice"), psychosocial counselling and health care (see also category 5.2 "Health"); training personnel to respond more effectively to the needs of survivors; and ensuring investigation, prosecution and punishment of perpetrators of violence (see also category "Performance and independence of justice institutions").</t>
  </si>
  <si>
    <t>15180: Ending violence against women and girls</t>
  </si>
  <si>
    <t>Child soldiers</t>
  </si>
  <si>
    <t>Support adoption and application of legislation designed to prevent the recruitment of child soldiers, and to demobilize, disarm, reintegrate, repatriate and resettle (DDR) child soldiers (see also category 6.1 "Employment generation and livelihoods, particularly for youth and demobilized former combatants"); support governmental and non-governmental initiatives in this area.</t>
  </si>
  <si>
    <t>15261: Child soldiers (prevention and demobilisation)</t>
  </si>
  <si>
    <t>Disarmament, demobilization and reintegration  (DDR)</t>
  </si>
  <si>
    <t>Support the implementation of integrated disarmament, demobilization and reintegration processes, targeting former combatants, including women and children, persons formerly associated with armed forces and groups, as well as receiving communities. Support the development of national and local capacities on DDR, including coordination mechanisms and national strategies. Advance gender-responsive initiatives to ensure women’s meaningful participation across all stages of the DDR process. Promote the sustainable social, economic and political reintegration of former members of armed groups into society. Develop community-based initiatives aimed at reducing violence, promoting community resilience, preventing recruitment into armed groups, and increasing communities’ capacity to absorb ex-combatants. Promote effective weapons and ammunition management to reduce arms proliferation and increase security conditions. Support the rehabilitation and reintegration of combatants who voluntarily disengage from armed groups. Provide technical support to mediation processes, particularly on DDR provisions. Support the implementation of transitional security arrangements (other than "child soldiers"; see also category 6.1 "Employment generation and livelihoods, particularly for youth and demobilized former combatants").</t>
  </si>
  <si>
    <t>Police</t>
  </si>
  <si>
    <t>Support police affairs and services; improve police-community relations inland and at borders. Support the maintenance of law and order and public safety.</t>
  </si>
  <si>
    <t>15132: Police</t>
  </si>
  <si>
    <t>Security sector governance</t>
  </si>
  <si>
    <t>Assist parliament and government entities in reviewing and reforming the security system to improve democratic governance and civilian control as well as its ability to sustain peace; assist the legislature in improving civilian oversight and democratic control of budgeting, management, accountability and auditing of security expenditure, including military budgets, as part of a public expenditure management programme; assist civil society in enhancing its competence and capacity to scrutinize the security system so that it is managed in accordance with democratic norms and principles of accountability, transparency and good governance. Improving security sector-community relations (other than police), including of border security forces.</t>
  </si>
  <si>
    <t>15210: Security system management and reform</t>
  </si>
  <si>
    <t>2.7.1</t>
  </si>
  <si>
    <t>PVE</t>
  </si>
  <si>
    <t>Support preventative approaches to the underlying drivers that create vulnerabilities to violent extremism by enhancing the capacity of individuals and communities to resist it. Learn more here: www.international-alert.org/publications/preventing-violent-extremism-toolkit/</t>
  </si>
  <si>
    <t>N/A - No corresponding "purpose code" exists among OECD DAC CRS Codes</t>
  </si>
  <si>
    <t>PB3</t>
  </si>
  <si>
    <t>Rule of Law and Human Rights</t>
  </si>
  <si>
    <t>Rule of law</t>
  </si>
  <si>
    <t>Promote the equality of all persons before the law and prevent arbitrary use of power. Improve legal frameworks, constitutions, laws and regulations; legislative and constitutional drafting and review; legal reform; integration of formal and informal systems of law.</t>
  </si>
  <si>
    <t>3.1.1</t>
  </si>
  <si>
    <t>Constitutional reform</t>
  </si>
  <si>
    <t>Sub-category from the above description: "...Measures that support the improvement of legal frameworks, constitutions, laws and regulations; legislative and constitutional drafting and review; legal reform; integration of formal and informal systems of law..."</t>
  </si>
  <si>
    <t>15130: Legal and judicial development</t>
  </si>
  <si>
    <t>Acces to justice (including informal or traditional mechanisms)</t>
  </si>
  <si>
    <t>Improve individuals' access to justice, especially of marginalized groups, including displaced persons. Includes legal aid and counsel; public legal education; dissemination of information on entitlements and remedies for injustice; awareness campaigns. Includes access to traditional, indigenous and paralegal practices that fall outside the formal legal system, Ombudsmen, alternative dispute resolution, arbitration and mediation mechanisms.</t>
  </si>
  <si>
    <t>Performance and independence of justice institutions</t>
  </si>
  <si>
    <t>Support the performance and independence of institutions, systems and procedures of the justice sector, both formal and informal, including ministries of justice, the interior and home affairs. Strengthen the performance of judges and courts; legal drafting services; bar and lawyers associations. Including traditional, indigenous and paralegal practices that fall outside the formal legal system. Measures to enhance public trust in justice institutions.</t>
  </si>
  <si>
    <t>Capacity of justice institutions, including prisons</t>
  </si>
  <si>
    <t>Improve capacity of institutions, systems and procedures of the justice sector, including (but not limited to) prisons, e.g. through professional legal education; equipment.</t>
  </si>
  <si>
    <t>15137: Prisons</t>
  </si>
  <si>
    <t>3.4.1</t>
  </si>
  <si>
    <t>Penitentiary system</t>
  </si>
  <si>
    <t>Sub-category from the above description: "Improve capacity of...prisons." Support the improvement of penitentiary system and respond to protection needs, supporting resilience in places of detention, including prisons.</t>
  </si>
  <si>
    <t>Transitional justice, including mechanisms for truth seeking, accountability, reparation and guarantee of non-recurrence</t>
  </si>
  <si>
    <t>Support transitional justice arrangements and institutions, including mechanisms for truth seeking, accountability, reparation and guarantee of non-recurrence.</t>
  </si>
  <si>
    <t>15130: Legal and judicial development
15220: Civilian peace-building, conflict prevention and resolution</t>
  </si>
  <si>
    <t>Protection of civilians</t>
  </si>
  <si>
    <t>Activities aimed at protecting civilians from physical harm, protecting their lives and dignity, preventing destruction of livelihoods through violence and conflict, creating an environment conducive to the prevention of violence against civilians (e.g. community alert networks, non-armed protection force, reporting systems); includes compliance with and accountability for applicable international humanitarian and refugee law. Actions aimed at preventing forced displacement, and at protecting internally displaced persons (IDPs) and refugees, as well as migrants (see also category 5.5 “Safe and sustainable return and (re-) integration of internally displaced persons, refugees and migrants ).</t>
  </si>
  <si>
    <t>N/A - When developing SG Dashboard codes, PBSO observed that there is no matching OECD DAC CRS Code for the protection of civilians peacebuilding priority.</t>
  </si>
  <si>
    <t>Human Rights</t>
  </si>
  <si>
    <t>Support specialized official human rights institutions and mechanisms at universal, regional, national and local levels in their statutory roles to promote and protect civil and political, economic, social and cultural rights as defined in international treaties, conventions and covenants; translation of international human rights commitments into national legislation; reporting and follow-up; human rights dialogue. Support human rights defenders and human rights NGOs; human rights advocacy, activism, mobilization; awareness raising and public human rights education. Human rights programming targeting specific groups, e.g. children, persons with disabilities, migrants, ethnic, religious, linguistic and sexual minorities, indigenous people and those suffering from caste discrimination, victims of trafficking, victims of torture.</t>
  </si>
  <si>
    <t>15160: Human rights</t>
  </si>
  <si>
    <t>3.7.1</t>
  </si>
  <si>
    <t>Hate speech</t>
  </si>
  <si>
    <t>Sub-category from the above description: "...Human rights programming targeting specific groups, e.g. children, persons with disabilities, migrants, ethnic, religious, linguistic and sexual minorities, indigenous people and those suffering from caste discrimination, victims of trafficking, victims of torture."</t>
  </si>
  <si>
    <t>3.7.2</t>
  </si>
  <si>
    <t>Protection of human rights defenders</t>
  </si>
  <si>
    <t>Sub-category from the above description: "...Support human rights defenders and human rights NGOs..."</t>
  </si>
  <si>
    <t>PB4</t>
  </si>
  <si>
    <t>Core Government Functions</t>
  </si>
  <si>
    <t>Center of government and executive coordination</t>
  </si>
  <si>
    <t>Support the administration and operation of executive office. Capacity building in executive branch and office of the chief executive at all levels of government (monarch, governor-general, president, prime minister, governor, mayor, etc.).</t>
  </si>
  <si>
    <t>15154: Executive office</t>
  </si>
  <si>
    <t>Basic public administration at the national and subnational level</t>
  </si>
  <si>
    <t>Institution-building assistance to strengthen core public sector management systems and capacities, including human resource management. This includes support to ministries and all levels of public administration for the delivery of basic public services, interaction between civil servants and the population, including e-government.</t>
  </si>
  <si>
    <t>15110: Public sector policy and administrative management</t>
  </si>
  <si>
    <t>Multi-dimensional risk management (violence, disasters, climate change, etc.)</t>
  </si>
  <si>
    <t>Build the responsiveness, capability and capacity of international, regional, national and local actors to crises. Support institutional capacities of national and local government, specialized humanitarian bodies and civil society organizations to anticipate, respond and recover from the impact of potential, imminent and current risks, hazardous events and emergency situations that pose threats of humanitarian crisis or social/political destabilization. Including early-warning systems, risk analysis and assessment, mitigation, preparedness, such as stockpiling of emergency items and training and capacity building aimed to increase the speed and effectiveness of relevant action in the occurrence of crisis (see also category 6.3 “Management of natural resources and climate change”).</t>
  </si>
  <si>
    <t>74020: Multi-hazard response preparedness</t>
  </si>
  <si>
    <t>Anti-corruption organizations, institutions, measures and transparency</t>
  </si>
  <si>
    <t>Support specialized organizations, institutions and frameworks for the prevention of and combat against corruption, bribery, money-laundering and other aspects of organized crime, with or without law enforcement powers, e.g. anti-corruption commissions and monitoring bodies, special investigation services, institutions and initiatives of integrity and ethics oversight, specialized NGOs, other civil society and citizens’ organizations directly concerned with corruption. Awareness-raising among the population, civil society, local and national, formal and informal authorities.</t>
  </si>
  <si>
    <t>15113: Anti-corruption organisations and institutions</t>
  </si>
  <si>
    <t>4.4.1</t>
  </si>
  <si>
    <t>Organized crime</t>
  </si>
  <si>
    <t>Sub-category from the above description: "Support specialized organizations, institutions and frameworks for the prevention of and combat against...organized crime..."</t>
  </si>
  <si>
    <t>Public sector policy and administrative management</t>
  </si>
  <si>
    <t>Support the development and implementation of government policies, including support to ministries and all levels of public administration. This includes general public policy management, coordination, planning and reform; organizational development; civil service reform; development planning, monitoring and evaluation</t>
  </si>
  <si>
    <t>Public finance management at national and subnational level</t>
  </si>
  <si>
    <t>Support fiscal policy and planning; support to ministries of finance; strengthen financial and managerial accountability; public expenditure management; improve financial management systems; budget planning; inter-governmental fiscal relations, public audit, public debt. Including local and subnational government financial management.</t>
  </si>
  <si>
    <t>15111: Public finance management (PFM)</t>
  </si>
  <si>
    <t>Decentralization and subnational governance</t>
  </si>
  <si>
    <t>Decentralization processes (including political, administrative and fiscal dimensions); intergovernmental relations and federalism; strengthening departments of regional and local government, regional and local authorities and their national associations.</t>
  </si>
  <si>
    <t>15112: Decentralisation and support to subnational government</t>
  </si>
  <si>
    <t>PB5</t>
  </si>
  <si>
    <t>Basic Services</t>
  </si>
  <si>
    <t>Water and sanitation</t>
  </si>
  <si>
    <t>Water sector policy and administrative management; water resources conservation; water supply and sanitation; drinking water; waste management; education and training in water supply and sanitation.</t>
  </si>
  <si>
    <t>140: Water Supply &amp; Sanitation</t>
  </si>
  <si>
    <t>Health</t>
  </si>
  <si>
    <t>Health policy and administrative management; medical education, training, research; medical services; basic health care and infrastructure; disease control; control and treatment of substance abuse; mental health; population policy, reproductive health care; health education.</t>
  </si>
  <si>
    <t>120: Health
130: Population Policies/Programmes &amp; Reproductive Health</t>
  </si>
  <si>
    <t>5.2.1</t>
  </si>
  <si>
    <t>MHPSS/Trauma</t>
  </si>
  <si>
    <t>Promotion of programmes and interventions which support mental health and well-being resiliency; prevention, care and support to individuals vulnerable to suicide.</t>
  </si>
  <si>
    <t>12340: Promotion of mental health and well-being</t>
  </si>
  <si>
    <t>Education</t>
  </si>
  <si>
    <t>Support basic education of youth and adults through various means: Education policy and administrative management; education facilities and training; primary education for youth and adults; school feeding; secondary education; vocational training; tertiary education.</t>
  </si>
  <si>
    <t>110: Education</t>
  </si>
  <si>
    <t>Food security</t>
  </si>
  <si>
    <t>Food security policy, programs and activities; institution capacity strengthening; policies, programmes for the reduction of food loss/waste; food security information systems, data collection, statistics, analysis tools, methods; coordination and governance mechanism. Short- or longer-term household food security programmes and activities that improve the access of households to nutritionally adequate diets, and increase household resilience. Emergency food assistance, including provision and distribution of food; cash and vouchers for the purchase of food; non-medical nutritional interventions for the benefit of crisis-affected people, including refugees and internally displaced people in developing countries in emergency situations. Includes logistical costs.</t>
  </si>
  <si>
    <t>43071: Food security policy and administrative management
43072: Household food security programmes
52010: Food assistance
72040: Emergency food assistance</t>
  </si>
  <si>
    <t>Safe and sustainable return and (re-)integration of internally displaced persons, refugees and migrants</t>
  </si>
  <si>
    <t>Assist IDPs and refugees with their integration in host communities; assist refugees with their safe, dignified, informed and voluntary return to their country of origin; assist refugees with their sustainable reintegration in their country of origin (see also categories 3.2 “Access to justice” and 3.6 “Protection of civilians”); capacity building of for better (re-)integration of displaced persons; support governmental and non-governmental initiatives in this area. Supporting durable solutions for refugees and IDPs. Assist countries and communities to support orderly, safe, regular and responsible migration and mobility of people, including assistance to migrants for their sustainable integration, return and reintegration in their country of origin.</t>
  </si>
  <si>
    <t>15190: Facilitation of orderly, safe, regular and responsible migration and mobility</t>
  </si>
  <si>
    <t>PB6</t>
  </si>
  <si>
    <t>Economy</t>
  </si>
  <si>
    <t xml:space="preserve">Employment generation and livelihoods (e.g., in agriculture and public works), particularly for women, youth and demobilized </t>
  </si>
  <si>
    <t>Support conflict-sensitive and peacebuilding-relevant employment policy and planning; institution capacity building and advice; employment creation and income-generation programmes (e.g., in agriculture and public works), contributing to increased resilience; skills programmes, vocational training and apprenticeships, including activities specifically designed for the needs of women and vulnerable groups, such as youth and demobilized former combatants. Includes programmes on micro finance and credit co-operatives, etc. (see also category 2.5 “Disarmament, demobilization and reintegration (DDR)”).</t>
  </si>
  <si>
    <t>16020: Employment creation</t>
  </si>
  <si>
    <t>6.1.1</t>
  </si>
  <si>
    <t>Small grants facility</t>
  </si>
  <si>
    <t>Sub-category from the above description: "...Includes programmes on micro finance..."</t>
  </si>
  <si>
    <t>Economic recovery through enterprise recovery, including value chain</t>
  </si>
  <si>
    <t>Support economic recovery, enterprise recovery through conflict-sensitive and peacebuilding-relevant public sector policies and institutional support to the business environment and investment climate; public and private provision of business development services, including support to private organizations representing businesses. Direct support to improve the productive capacity and business management of micro, small and medium-sized enterprises, including accounting, auditing, advisory services, technological transfer and skill upgrading.</t>
  </si>
  <si>
    <t>250: Business &amp; Other Services
320: Industry, Mining, Construction</t>
  </si>
  <si>
    <t>6.2.1</t>
  </si>
  <si>
    <t>Public-private partnership</t>
  </si>
  <si>
    <t>Sub-category from the above description: "Support economic recovery, enterprise recovery through conflict-sensitive and peacebuilding-relevant public sector policies and institutional support to the business environment and investment climate; public and private provision of business development services..."</t>
  </si>
  <si>
    <t>250: Business &amp; Other Services</t>
  </si>
  <si>
    <t>6.2.2</t>
  </si>
  <si>
    <t>Innovative/blended finance</t>
  </si>
  <si>
    <t>Sub-category from the above description: "Support economic recovery, enterprise recovery through conflict-sensitive and peacebuilding-relevant...support to private organizations representing businesses. Direct support to improve the productive capacity...of micro, small and medium-sized enterprises..."</t>
  </si>
  <si>
    <t>Management of natural resources (including land and extractives) and climate change</t>
  </si>
  <si>
    <t>Support sustainable management of natural resources with a view to managing conflicts and sustaining peace. Fair and sustainable agricultural development and use of land resources, including land reform and land (use) rights; land inventories, cadastre and information systems, institution capacity building and advice; soil degradation control; soil improvement; drainage of water logged areas; soil desalination; agricultural land surveys; land reclamation; erosion control, desertification control. Sustainable forestry development, including afforestation, erosion and desertification control. Sustainable water management, including fishery development, river basins development. Sustainable mineral resource management, including mineral and mining sector policy, planning and programmes; mining legislation, mining cadastre, mineral resources inventory, information systems, transparency (e.g. on concessions, contracts, tenders, revenues, royalties), institution capacity building and advice; mineral extraction and processing, infrastructure, technology, economics, safety and environment management. Support activities related to adaptation and mitigation to the impacts of climate change with a view to managing conflicts and sustaining peace.</t>
  </si>
  <si>
    <t>310: Agriculture, Forestry, Fishing
32210: Mineral/mining policy and administrative management
32220: Mineral prospection and exploration</t>
  </si>
  <si>
    <t>6.3.1</t>
  </si>
  <si>
    <t>Transhumance</t>
  </si>
  <si>
    <t>Sub-category from the above description: "Support sustainable management of natural resources with a view to managing conflicts and sustaining peace..."
"Agricultural sector policy, planning and programmes; aid to agricultural ministries;  institution capacity building and advice."
"Animal health and management, genetic resources, feed resources."</t>
  </si>
  <si>
    <t>310: Agriculture, Forestry, Fishing
31110: Agricultural policy and administrative management
31195: Livestock/veterinary services</t>
  </si>
  <si>
    <t>6.3.2</t>
  </si>
  <si>
    <t>Land</t>
  </si>
  <si>
    <t>Sub-category from the above description: "Fair and sustainable agricultural development and use of land resources, including land reform and land (use) rights; land inventories, cadastre and information systems, institution capacity building and advice; soil degradation control; soil improvement; drainage of water logged areas; soil desalination; agricultural land surveys; land reclamation; erosion control, desertification control. Sustainable forestry development, including afforestation, erosion and desertification control."</t>
  </si>
  <si>
    <t>6.3.3</t>
  </si>
  <si>
    <t>Water</t>
  </si>
  <si>
    <t>Sub-category from the above description: "Sustainable water management, including fishery development, river basins development."
"Water sector policy and governance, including legislation, regulation, planning and management as well as transboundary management of water; institutional capacity development; activities supporting the Integrated Water Resource Management approach (IWRM)."</t>
  </si>
  <si>
    <t>310: Agriculture, Forestry, Fishing
14010: Water sector policy and administrative management</t>
  </si>
  <si>
    <t>6.3.4</t>
  </si>
  <si>
    <t>Renewable energy</t>
  </si>
  <si>
    <t>Sub-category from the above description: "Sustainable mineral resource management, including mineral and mining sector policy, planning and programmes; mining legislation, mining cadastre, mineral resources inventory, information systems, transparency (e.g. on concessions, contracts, tenders, revenues, royalties), institution capacity building and advice; mineral extraction and processing, infrastructure, technology, economics, safety and environment management."
"Renewable energy generation programmes."</t>
  </si>
  <si>
    <t>32210: Mineral/mining policy and administrative management
32220: Mineral prospection and exploration
23210: Energy generation, renewable sources</t>
  </si>
  <si>
    <t>6.3.5</t>
  </si>
  <si>
    <t>Climate change adaptation</t>
  </si>
  <si>
    <t>Sub-category from the above description: "Support activities related to adaptation and mitigation to the impacts of climate change with a view to managing conflicts and sustaining peace."
"Environmental policy and administrative management;…Biodiversity;...Environmental education/training; Environmental research."</t>
  </si>
  <si>
    <t>310: Agriculture, Forestry, Fishing
32210: Mineral/mining policy and administrative management
32220: Mineral prospection and exploration
410: General Environment Protection</t>
  </si>
  <si>
    <t>Basic infrastructure rehabilitation and development</t>
  </si>
  <si>
    <t xml:space="preserve">Infrastructure rehabilitation and development to facilitate recovery and resilience building and enable populations to restore their livelihoods in the wake of an emergency situation: restoring pre-existing and building essential infrastructure and facilities (e.g. roads, bridges, irrigation, water and sanitation, shelter, health care services, education). Includes longer-term reconstruction (“build back better”) or construction of new infrastructure (see also categories 5.1 “Water and sanitation”, 5.2 “Health”, 5.3 “Education”, and other categories for relevant sectors). </t>
  </si>
  <si>
    <t>73010: Immediate post-emergency reconstruction and rehabilitation</t>
  </si>
  <si>
    <t>For MPTFO Use</t>
  </si>
  <si>
    <t xml:space="preserve">Sub-Total </t>
  </si>
  <si>
    <t>Third Tranche:</t>
  </si>
  <si>
    <t>Other peacebuilding objectives not related to specific SDG target</t>
  </si>
  <si>
    <t>Other PB activities - Not PB areas related</t>
  </si>
  <si>
    <t>1.1</t>
  </si>
  <si>
    <t>1.1 Electoral processes</t>
  </si>
  <si>
    <t>PB1 Political Process</t>
  </si>
  <si>
    <t>1.2 By 2030, reduce at least by half the proportion of men, women and children of all ages living in poverty in all its dimensions according to national definitions</t>
  </si>
  <si>
    <t>1.2</t>
  </si>
  <si>
    <t>1.2 Facilitating and promoting inclusive dialogue</t>
  </si>
  <si>
    <t>1.3 Implement nationally appropriate social protection systems and measures for all, including floors, and by 2030 achieve substantial coverage of the poor and the vulnerable</t>
  </si>
  <si>
    <t>1.3</t>
  </si>
  <si>
    <t>1.3 Reconciliation</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</si>
  <si>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</si>
  <si>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t>
  </si>
  <si>
    <t>1.4 Conflict management capacities, mediation and dialogue capacities and infrastructures for peace at national and subnational level</t>
  </si>
  <si>
    <t>1.5 By 2030, build the resilience of the poor and those in vulnerable situations and reduce their exposure and vulnerability to climate-related extreme events and other economic, social and environmental shocks and disasters</t>
  </si>
  <si>
    <t>1.5</t>
  </si>
  <si>
    <t>1.4.1 Peace agreement implementation</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</si>
  <si>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</si>
  <si>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 xml:space="preserve">1.a </t>
  </si>
  <si>
    <t>1.4.2 Mediation</t>
  </si>
  <si>
    <t>1.b Create sound policy frameworks at the national, regional and international levels, based on pro-poor and gender-sensitive development strategies, to support accelerated investment in poverty eradication actions</t>
  </si>
  <si>
    <t>1.b</t>
  </si>
  <si>
    <t>1.4.3 Early warning mechanisms</t>
  </si>
  <si>
    <t>2.1 By 2030, end hunger and ensure access by all people, in particular the poor and people in vulnerable situations, including infants, to safe, nutritious and sufficient food all year round</t>
  </si>
  <si>
    <t>2.1</t>
  </si>
  <si>
    <t>1.4.4 Community violence reduction (CVR)</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</si>
  <si>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</si>
  <si>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t>
  </si>
  <si>
    <t>1.4.5 Peace infrastructures</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</si>
  <si>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</si>
  <si>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2.3</t>
  </si>
  <si>
    <t>1.4.6 Other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</si>
  <si>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</si>
  <si>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2.4</t>
  </si>
  <si>
    <t>1.5 Legislatures and political parties</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</si>
  <si>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</si>
  <si>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t>
  </si>
  <si>
    <t>1.6 Democratic participation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</si>
  <si>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</si>
  <si>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t>
  </si>
  <si>
    <t>1.7 Civil society, communities and civic engagement</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</si>
  <si>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</si>
  <si>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t>
  </si>
  <si>
    <t>1.7.1 Inter-community relationships</t>
  </si>
  <si>
    <t>2.c Adopt measures to ensure the proper functioning of food commodity markets and their derivatives and facilitate timely access to market information, including on food reserves, in order to help limit extreme food price volatility</t>
  </si>
  <si>
    <t>2.c</t>
  </si>
  <si>
    <t>1.7.2 State-society relationships</t>
  </si>
  <si>
    <t>3.1 By 2030, reduce the global maternal mortality ratio to less than 70 per 100,000 live births</t>
  </si>
  <si>
    <t>3.1</t>
  </si>
  <si>
    <t>1.7.3 Other</t>
  </si>
  <si>
    <t>3.2 By 2030, end preventable deaths of newborns and children under 5 years of age, with all countries aiming to reduce neonatal mortality to at least as low as 12 per 1,000 live births and under-5 mortality to at least as low as 25 per 1,000 live births</t>
  </si>
  <si>
    <t>3.2</t>
  </si>
  <si>
    <t>1.8 Women empowerment and gender equality</t>
  </si>
  <si>
    <t>3.3 By 2030, end the epidemics of AIDS, tuberculosis, malaria and neglected tropical diseases and combat hepatitis, water-borne diseases and other communicable diseases</t>
  </si>
  <si>
    <t>3.3</t>
  </si>
  <si>
    <t>1.9 Youth empowerment and participation</t>
  </si>
  <si>
    <t>3.4  By 2030, reduce by one third premature mortality from non-communicable diseases through prevention and treatment and promote mental health and well-being</t>
  </si>
  <si>
    <t>3.4</t>
  </si>
  <si>
    <t>1.10 Media and free flow of information</t>
  </si>
  <si>
    <t>3.5 Strengthen the prevention and treatment of substance abuse, including narcotic drug abuse and harmful use of alcohol</t>
  </si>
  <si>
    <t>3.5</t>
  </si>
  <si>
    <t>1.11 Other</t>
  </si>
  <si>
    <t>3.6 By 2020, halve the number of global deaths and injuries from road traffic accidents</t>
  </si>
  <si>
    <t>3.6</t>
  </si>
  <si>
    <t>2.1 Mine action</t>
  </si>
  <si>
    <t>PB2 Safety and Security</t>
  </si>
  <si>
    <t>3.7 By 2030, ensure universal access to sexual and reproductive health-care services, including for family planning, information and education, and the integration of reproductive health into national strategies and programmes</t>
  </si>
  <si>
    <t>3.7</t>
  </si>
  <si>
    <t>2.2 Small arms and light weapons</t>
  </si>
  <si>
    <t>3.8 Achieve universal health coverage, including financial risk protection, access to quality essential health-care services and access to safe, effective, quality and affordable essential medicines and vaccines for all</t>
  </si>
  <si>
    <t>3.8</t>
  </si>
  <si>
    <t>2.3 Sexual and gender-based violence</t>
  </si>
  <si>
    <t>3.9 By 2030, substantially reduce the number of deaths and illnesses from hazardous chemicals and air, water and soil pollution and contamination</t>
  </si>
  <si>
    <t>3.9</t>
  </si>
  <si>
    <t>2.4 Child soldiers</t>
  </si>
  <si>
    <t>3.a Strengthen the implementation of the World Health Organization Framework Convention on Tobacco Control in all countries, as appropriate</t>
  </si>
  <si>
    <t>3.a</t>
  </si>
  <si>
    <t>2.5 Disarmament, demobilization and reintegration (DDR)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</si>
  <si>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</si>
  <si>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t>
  </si>
  <si>
    <t>2.6 Police</t>
  </si>
  <si>
    <t>3.c Substantially increase health financing and the recruitment, development, training and retention of the health workforce in developing countries, especially in least developed countries and small island developing States</t>
  </si>
  <si>
    <t>3.c</t>
  </si>
  <si>
    <t>2.7 Security sector governance</t>
  </si>
  <si>
    <t>3.d Strengthen the capacity of all countries, in particular developing countries, for early warning, risk reduction and management of national and global health risks</t>
  </si>
  <si>
    <t>3.d</t>
  </si>
  <si>
    <t>2.7.1 PVE</t>
  </si>
  <si>
    <t>4.1 By 2030, ensure that all girls and boys complete free, equitable and quality primary and secondary education leading to relevant and effective learning outcomes</t>
  </si>
  <si>
    <t>4.1</t>
  </si>
  <si>
    <t>2.7.2 Other</t>
  </si>
  <si>
    <t>4.2 By 2030, ensure that all girls and boys have access to quality early childhood development, care and pre-primary education so that they are ready for primary education</t>
  </si>
  <si>
    <t>4.2</t>
  </si>
  <si>
    <t>2.8 Other</t>
  </si>
  <si>
    <t>4.3 By 2030, ensure equal access for all women and men to affordable and quality technical, vocational and tertiary education, including university</t>
  </si>
  <si>
    <t>4.3</t>
  </si>
  <si>
    <t>3.1 Rule of law</t>
  </si>
  <si>
    <t>PB3 Rule of Law and Human Rights</t>
  </si>
  <si>
    <t>4.4 By 2030, substantially increase the number of youth and adults who have relevant skills, including technical and vocational skills, for employment, decent jobs and entrepreneurship</t>
  </si>
  <si>
    <t>4.4</t>
  </si>
  <si>
    <t>3.1.1 Constitutional reform</t>
  </si>
  <si>
    <t>4.5 By 2030, eliminate gender disparities in education and ensure equal access to all levels of education and vocational training for the vulnerable, including persons with disabilities, indigenous peoples and children in vulnerable situations</t>
  </si>
  <si>
    <t>4.5</t>
  </si>
  <si>
    <t>3.1.2 Other</t>
  </si>
  <si>
    <t>4.6 By 2030, ensure that all youth and a substantial proportion of adults, both men and women, achieve literacy and numeracy</t>
  </si>
  <si>
    <t>4.6</t>
  </si>
  <si>
    <t>3.2 Access to justice (including informal or traditional mechanisms)</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</si>
  <si>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</si>
  <si>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t>
  </si>
  <si>
    <t>3.3 Performance and independence of justice institutions</t>
  </si>
  <si>
    <t>4.a Build and upgrade education facilities that are child, disability and gender sensitive and provide safe, non-violent, inclusive and effective learning environments for all</t>
  </si>
  <si>
    <t>4.a</t>
  </si>
  <si>
    <t>3.4 Capacity of justice institutions, including prisons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</si>
  <si>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</si>
  <si>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t>
  </si>
  <si>
    <t>3.4.1 Penitentiary system</t>
  </si>
  <si>
    <t>4.c By 2030, substantially increase the supply of qualified teachers, including through international cooperation for teacher training in developing countries, especially least developed countries and small island developing States</t>
  </si>
  <si>
    <t>4.c</t>
  </si>
  <si>
    <t>3.4.2 Other</t>
  </si>
  <si>
    <t>5.1 End all forms of discrimination against all women and girls everywhere</t>
  </si>
  <si>
    <t>5.1</t>
  </si>
  <si>
    <t>3.5 Transitional justice, including mechanisms for truth seeking, accountability, reparation and guarantee of non-recurrence</t>
  </si>
  <si>
    <t>5.2 Eliminate all forms of violence against all women and girls in the public and private spheres, including trafficking and sexual and other types of exploitation</t>
  </si>
  <si>
    <t>5.2</t>
  </si>
  <si>
    <t>3.6 Protection of civilians</t>
  </si>
  <si>
    <t>5.3 Eliminate all harmful practices, such as child, early and forced marriage and female genital mutilation</t>
  </si>
  <si>
    <t>5.3</t>
  </si>
  <si>
    <t>3.7 Human Rights</t>
  </si>
  <si>
    <t>5.4 Recognize and value unpaid care and domestic work through the provision of public services, infrastructure and social protection policies and the promotion of shared responsibility within the household and the family as nationally appropriate</t>
  </si>
  <si>
    <t>5.4</t>
  </si>
  <si>
    <t>3.7.1 Hate speech</t>
  </si>
  <si>
    <t>5.5 Ensure women’s full and effective participation and equal opportunities for leadership at all levels of decision-making in political, economic and public life</t>
  </si>
  <si>
    <t>5.5</t>
  </si>
  <si>
    <t>3.7.2 Protection of human rights defenders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</si>
  <si>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</si>
  <si>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t>
  </si>
  <si>
    <t>3.7.3 Other</t>
  </si>
  <si>
    <t>5.a Undertake reforms to give women equal rights to economic resources, as well as access to ownership and control over land and other forms of property, financial services, inheritance and natural resources, in accordance with national laws</t>
  </si>
  <si>
    <t>5.a</t>
  </si>
  <si>
    <t>3.8 Other</t>
  </si>
  <si>
    <t>5.b Enhance the use of enabling technology, in particular information and communications technology, to promote the empowerment of women</t>
  </si>
  <si>
    <t>5.b</t>
  </si>
  <si>
    <t>4.1 Center of government and executive coordination</t>
  </si>
  <si>
    <t>PB4 Core Government Functions</t>
  </si>
  <si>
    <t>5.c Adopt and strengthen sound policies and enforceable legislation for the promotion of gender equality and the empowerment of all women and girls at all levels</t>
  </si>
  <si>
    <t>5.c</t>
  </si>
  <si>
    <t>4.2 Basic public administration at the national and subnational level</t>
  </si>
  <si>
    <t>6.1 By 2030, achieve universal and equitable access to safe and affordable drinking water for all</t>
  </si>
  <si>
    <t>6.1</t>
  </si>
  <si>
    <t>4.3 Multi-dimensional risk management (violence, disasters, climate change, etc.)</t>
  </si>
  <si>
    <t>6.2 By 2030, achieve access to adequate and equitable sanitation and hygiene for all and end open defecation, paying special attention to the needs of women and girls and those in vulnerable situations</t>
  </si>
  <si>
    <t>6.2</t>
  </si>
  <si>
    <t>4.4 Anti-corruption organizations, institutions, measures and transparency</t>
  </si>
  <si>
    <t>6.3 By 2030, improve water quality by reducing pollution, eliminating dumping and minimizing release of hazardous chemicals and materials, halving the proportion of untreated wastewater and substantially increasing recycling and safe reuse globally</t>
  </si>
  <si>
    <t>6.3</t>
  </si>
  <si>
    <t>4.4.1 Organized crime</t>
  </si>
  <si>
    <t>6.4 By 2030, substantially increase water-use efficiency across all sectors and ensure sustainable withdrawals and supply of freshwater to address water scarcity and substantially reduce the number of people suffering from water scarcity</t>
  </si>
  <si>
    <t>6.4</t>
  </si>
  <si>
    <t>4.4.2 Other</t>
  </si>
  <si>
    <t>6.5 By 2030, implement integrated water resources management at all levels, including through transboundary cooperation as appropriate</t>
  </si>
  <si>
    <t>6.5</t>
  </si>
  <si>
    <t>4.5 Public sector policy and administrative management</t>
  </si>
  <si>
    <t>6.6 By 2020, protect and restore water-related ecosystems, including mountains, forests, wetlands, rivers, aquifers and lakes</t>
  </si>
  <si>
    <t>6.6</t>
  </si>
  <si>
    <t>4.6 Public finance management at national and subnational level</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</si>
  <si>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</si>
  <si>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t>
  </si>
  <si>
    <t>4.7 Decentralization and subnational governance</t>
  </si>
  <si>
    <t>6.b Support and strengthen the participation of local communities in improving water and sanitation management</t>
  </si>
  <si>
    <t>6.b</t>
  </si>
  <si>
    <t>4.8 Other</t>
  </si>
  <si>
    <t>7.1 By 2030, ensure universal access to affordable, reliable and modern energy services</t>
  </si>
  <si>
    <t>7.1</t>
  </si>
  <si>
    <t>5.1 Water and sanitation</t>
  </si>
  <si>
    <t>PB5 Basic Services</t>
  </si>
  <si>
    <t>7.2 By 2030, increase substantially the share of renewable energy in the global energy mix</t>
  </si>
  <si>
    <t>7.2</t>
  </si>
  <si>
    <t>5.2 Health</t>
  </si>
  <si>
    <t>7.3 By 2030, double the global rate of improvement in energy efficiency</t>
  </si>
  <si>
    <t>7.3</t>
  </si>
  <si>
    <t>5.2.1 MHPSS/Trauma</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</si>
  <si>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</si>
  <si>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t>
  </si>
  <si>
    <t>5.2.2 Other</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</si>
  <si>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</si>
  <si>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t>
  </si>
  <si>
    <t>5.3 Education</t>
  </si>
  <si>
    <t>8.1 Sustain per capita economic growth in accordance with national circumstances and, in particular, at least 7 per cent gross domestic product growth per annum in the least developed countries</t>
  </si>
  <si>
    <t>8.1</t>
  </si>
  <si>
    <t>5.4 Food security</t>
  </si>
  <si>
    <t>8.2 Achieve higher levels of economic productivity through diversification, technological upgrading and innovation, including through a focus on high-value added and labour-intensive sectors</t>
  </si>
  <si>
    <t>8.2</t>
  </si>
  <si>
    <t>5.5 Safe and sustainable return and (re-)integration of internally displaced persons, refugees and migrants</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</si>
  <si>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</si>
  <si>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t>
  </si>
  <si>
    <t>5.6 Other</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</si>
  <si>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</si>
  <si>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t>
  </si>
  <si>
    <t>6.1 Employment generation and livelihoods (e.g., in agriculture and public works), particularly for women, youth and demobilized former combatants</t>
  </si>
  <si>
    <t>PB6 Economy</t>
  </si>
  <si>
    <t>8.5 By 2030, achieve full and productive employment and decent work for all women and men, including for young people and persons with disabilities, and equal pay for work of equal value</t>
  </si>
  <si>
    <t>8.5</t>
  </si>
  <si>
    <t>6.1.1 Small grants facility</t>
  </si>
  <si>
    <t>8.6 By 2020, substantially reduce the proportion of youth not in employment, education or training</t>
  </si>
  <si>
    <t>8.6</t>
  </si>
  <si>
    <t>6.1.2 Other</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</si>
  <si>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</si>
  <si>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8.7</t>
  </si>
  <si>
    <t>6.2 Economic recovery through enterprise recovery, including value chain</t>
  </si>
  <si>
    <t>8.8  Protect labour rights and promote safe and secure working environments for all workers, including migrant workers, in particular women migrants, and those in precarious employment</t>
  </si>
  <si>
    <t>8.8</t>
  </si>
  <si>
    <t>6.2.1 Public-private partnership</t>
  </si>
  <si>
    <t>8.9 By 2030, devise and implement policies to promote sustainable tourism that creates jobs and promotes local culture and products</t>
  </si>
  <si>
    <t>8.9</t>
  </si>
  <si>
    <t>6.2.2 Innovative/blended finance</t>
  </si>
  <si>
    <t>8.10 Strengthen the capacity of domestic financial institutions to encourage and expand access to banking, insurance and financial services for all</t>
  </si>
  <si>
    <t>8.10</t>
  </si>
  <si>
    <t>6.2.3 Other</t>
  </si>
  <si>
    <t>8.a Increase Aid for Trade support for developing countries, in particular least developed countries, including through the Enhanced Integrated Framework for Trade-related Technical Assistance to Least Developed Countries</t>
  </si>
  <si>
    <t>8.a</t>
  </si>
  <si>
    <t>6.3 Management of natural resources (including land and extractives) and climate change</t>
  </si>
  <si>
    <t>8.b By 2020, develop and operationalize a global strategy for youth employment and implement the Global Jobs Pact of the International Labour Organization</t>
  </si>
  <si>
    <t>8.b</t>
  </si>
  <si>
    <t>6.3.1 Transhumance</t>
  </si>
  <si>
    <t>9.1 Develop quality, reliable, sustainable and resilient infrastructure, including regional and trans-border infrastructure, to support economic development and human well-being, with a focus on affordable and equitable access for all</t>
  </si>
  <si>
    <t>9.1</t>
  </si>
  <si>
    <t>6.3.2 Land</t>
  </si>
  <si>
    <t>9.2 Promote inclusive and sustainable industrialization and, by 2030, significantly raise industry’s share of employment and gross domestic product, in line with national circumstances, and double its share in least developed countries</t>
  </si>
  <si>
    <t>9.2</t>
  </si>
  <si>
    <t>6.3.3 Water</t>
  </si>
  <si>
    <t>9.3 Increase the access of small-scale industrial and other enterprises, in particular in developing countries, to financial services, including affordable credit, and their integration into value chains and markets</t>
  </si>
  <si>
    <t>9.3</t>
  </si>
  <si>
    <t>6.3.4 Renewable energy</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</si>
  <si>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</si>
  <si>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9.4</t>
  </si>
  <si>
    <t>6.3.5 Climate change adaptation</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</si>
  <si>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</si>
  <si>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t>
  </si>
  <si>
    <t>6.3.6 Other</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</si>
  <si>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</si>
  <si>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t>
  </si>
  <si>
    <t>6.4 Basic infrastructure rehabilitation and development</t>
  </si>
  <si>
    <t>9.b Support domestic technology development, research and innovation in developing countries, including by ensuring a conducive policy environment for, inter alia, industrial diversification and value addition to commodities</t>
  </si>
  <si>
    <t>9.b</t>
  </si>
  <si>
    <t>6.5 Other</t>
  </si>
  <si>
    <t>9.c Significantly increase access to information and communications technology and strive to provide universal and affordable access to the Internet in least developed countries by 2020</t>
  </si>
  <si>
    <t>9.c</t>
  </si>
  <si>
    <t>10.1 By 2030, progressively achieve and sustain income growth of the bottom 40 per cent of the population at a rate higher than the national average</t>
  </si>
  <si>
    <t>10.1</t>
  </si>
  <si>
    <t>10.2 By 2030, empower and promote the social, economic and political inclusion of all, irrespective of age, sex, disability, race, ethnicity, origin, religion or economic or other status</t>
  </si>
  <si>
    <t>10.2</t>
  </si>
  <si>
    <t>10.3 Ensure equal opportunity and reduce inequalities of outcome, including by eliminating discriminatory laws, policies and practices and promoting appropriate legislation, policies and action in this regard</t>
  </si>
  <si>
    <t>10.3</t>
  </si>
  <si>
    <t>10.4 Adopt policies, especially fiscal, wage and social protection policies, and progressively achieve greater equality</t>
  </si>
  <si>
    <t>10.4</t>
  </si>
  <si>
    <t>10.5 Improve the regulation and monitoring of global financial markets and institutions and strengthen the implementation of such regulations</t>
  </si>
  <si>
    <t>10.5</t>
  </si>
  <si>
    <t>10.6 Ensure enhanced representation and voice for developing countries in decision-making in global international economic and financial institutions in order to deliver more effective, credible, accountable and legitimate institutions</t>
  </si>
  <si>
    <t>10.6</t>
  </si>
  <si>
    <t>10.7 Facilitate orderly, safe, regular and responsible migration and mobility of people, including through the implementation of planned and well-managed migration policies</t>
  </si>
  <si>
    <t>10.7</t>
  </si>
  <si>
    <t>10.a Implement the principle of special and differential treatment for developing countries, in particular least developed countries, in accordance with World Trade Organization agreements</t>
  </si>
  <si>
    <t>10.a</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</si>
  <si>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</si>
  <si>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t>
  </si>
  <si>
    <t>10.c By 2030, reduce to less than 3 per cent the transaction costs of migrant remittances and eliminate remittance corridors with costs higher than 5 per cent</t>
  </si>
  <si>
    <t>10.c</t>
  </si>
  <si>
    <t>11.1 By 2030, ensure access for all to adequate, safe and affordable housing and basic services and upgrade slums</t>
  </si>
  <si>
    <t>11.1</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</si>
  <si>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</si>
  <si>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t>
  </si>
  <si>
    <t>11.3 By 2030, enhance inclusive and sustainable urbanization and capacity for participatory, integrated and sustainable human settlement planning and management in all countries</t>
  </si>
  <si>
    <t>11.3</t>
  </si>
  <si>
    <t>11.4 Strengthen efforts to protect and safeguard the world’s cultural and natural heritage</t>
  </si>
  <si>
    <t>11.4</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</si>
  <si>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</si>
  <si>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t>
  </si>
  <si>
    <t>11.6 By 2030, reduce the adverse per capita environmental impact of cities, including by paying special attention to air quality and municipal and other waste management</t>
  </si>
  <si>
    <t>11.6</t>
  </si>
  <si>
    <t>11.7 By 2030, provide universal access to safe, inclusive and accessible, green and public spaces, in particular for women and children, older persons and persons with disabilities</t>
  </si>
  <si>
    <t>11.7</t>
  </si>
  <si>
    <t>11.a Support positive economic, social and environmental links between urban, peri-urban and rural areas by strengthening national and regional development planning</t>
  </si>
  <si>
    <t>11.a</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</si>
  <si>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</si>
  <si>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t>
  </si>
  <si>
    <t>11.c Support least developed countries, including through financial and technical assistance, in building sustainable and resilient buildings utilizing local materials</t>
  </si>
  <si>
    <t>11.c</t>
  </si>
  <si>
    <t>12.1 Implement the 10-Year Framework of Programmes on Sustainable Consumption and Production Patterns, all countries taking action, with developed countries taking the lead, taking into account the development and capabilities of developing countries</t>
  </si>
  <si>
    <t>12.1</t>
  </si>
  <si>
    <t>12.2 By 2030, achieve the sustainable management and efficient use of natural resources</t>
  </si>
  <si>
    <t>12.2</t>
  </si>
  <si>
    <t>12.3 By 2030, halve per capita global food waste at the retail and consumer levels and reduce food losses along production and supply chains, including post-harvest losses</t>
  </si>
  <si>
    <t>12.3</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</si>
  <si>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</si>
  <si>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12.4</t>
  </si>
  <si>
    <t>12.5 By 2030, substantially reduce waste generation through prevention, reduction, recycling and reuse</t>
  </si>
  <si>
    <t>12.5</t>
  </si>
  <si>
    <t>12.6 Encourage companies, especially large and transnational companies, to adopt sustainable practices and to integrate sustainability information into their reporting cycle</t>
  </si>
  <si>
    <t>12.6</t>
  </si>
  <si>
    <t>12.7 Promote public procurement practices that are sustainable, in accordance with national policies and priorities</t>
  </si>
  <si>
    <t>12.7</t>
  </si>
  <si>
    <t>12.8 By 2030, ensure that people everywhere have the relevant information and awareness for sustainable development and lifestyles in harmony with nature</t>
  </si>
  <si>
    <t>12.8</t>
  </si>
  <si>
    <t>12.a Support developing countries to strengthen their scientific and technological capacity to move towards more sustainable patterns of consumption and production</t>
  </si>
  <si>
    <t>12.a</t>
  </si>
  <si>
    <t>12.b Develop and implement tools to monitor sustainable development impacts for sustainable tourism that creates jobs and promotes local culture and products</t>
  </si>
  <si>
    <t>12.b</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</si>
  <si>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</si>
  <si>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t>
  </si>
  <si>
    <t>13.1 Strengthen resilience and adaptive capacity to climate-related hazards and natural disasters in all countries</t>
  </si>
  <si>
    <t>13.1</t>
  </si>
  <si>
    <t>13.2 Integrate climate change measures into national policies, strategies and planning</t>
  </si>
  <si>
    <t>13.2</t>
  </si>
  <si>
    <t>13.3 Improve education, awareness-raising and human and institutional capacity on climate change mitigation, adaptation, impact reduction and early warning</t>
  </si>
  <si>
    <t>13.3</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</si>
  <si>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</si>
  <si>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t>
  </si>
  <si>
    <t>13.b Promote mechanisms for raising capacity for effective climate change-related planning and management in least developed countries and small island developing States, including focusing on women, youth and local and marginalized communities</t>
  </si>
  <si>
    <t>13.b</t>
  </si>
  <si>
    <t>14.1 By 2025, prevent and significantly reduce marine pollution of all kinds, in particular from land-based activities, including marine debris and nutrient pollution</t>
  </si>
  <si>
    <t>14.1</t>
  </si>
  <si>
    <t>14.2 By 2020, sustainably manage and protect marine and coastal ecosystems to avoid significant adverse impacts, including by strengthening their resilience, and take action for their restoration in order to achieve healthy and productive oceans</t>
  </si>
  <si>
    <t>14.2</t>
  </si>
  <si>
    <t>14.3 Minimize and address the impacts of ocean acidification, including through enhanced scientific cooperation at all levels</t>
  </si>
  <si>
    <t>14.3</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</si>
  <si>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</si>
  <si>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t>
  </si>
  <si>
    <t>14.5 By 2020, conserve at least 10 per cent of coastal and marine areas, consistent with national and international law and based on the best available scientific information</t>
  </si>
  <si>
    <t>14.5</t>
  </si>
  <si>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negotiation[c]</t>
  </si>
  <si>
    <t>14.6</t>
  </si>
  <si>
    <t>14.7 By 2030, increase the economic benefits to small island developing States and least developed countries from the sustainable use of marine resources, including through sustainable management of fisheries, aquaculture and tourism</t>
  </si>
  <si>
    <t>14.7</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</si>
  <si>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</si>
  <si>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t>
  </si>
  <si>
    <t>14.b Provide access for small-scale artisanal fishers to marine resources and markets</t>
  </si>
  <si>
    <t>14.b</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</si>
  <si>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</si>
  <si>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t>
  </si>
  <si>
    <t>15.1 By 2020, ensure the conservation, restoration and sustainable use of terrestrial and inland freshwater ecosystems and their services, in particular forests, wetlands, mountains and drylands, in line with obligations under international agreements</t>
  </si>
  <si>
    <t>15.1</t>
  </si>
  <si>
    <t>15.2 By 2020, promote the implementation of sustainable management of all types of forests, halt deforestation, restore degraded forests and substantially increase afforestation and reforestation globally</t>
  </si>
  <si>
    <t>15.2</t>
  </si>
  <si>
    <t>15.3 By 2030, combat desertification, restore degraded land and soil, including land affected by desertification, drought and floods, and strive to achieve a land degradation-neutral world</t>
  </si>
  <si>
    <t>15.3</t>
  </si>
  <si>
    <t>15.4 By 2030, ensure the conservation of mountain ecosystems, including their biodiversity, in order to enhance their capacity to provide benefits that are essential for sustainable development</t>
  </si>
  <si>
    <t>15.4</t>
  </si>
  <si>
    <t>15.5 Take urgent and significant action to reduce the degradation of natural habitats, halt the loss of biodiversity and, by 2020, protect and prevent the extinction of threatened species</t>
  </si>
  <si>
    <t>15.5</t>
  </si>
  <si>
    <t>15.6 Promote fair and equitable sharing of the benefits arising from the utilization of genetic resources and promote appropriate access to such resources, as internationally agreed</t>
  </si>
  <si>
    <t>15.6</t>
  </si>
  <si>
    <t>15.7 Take urgent action to end poaching and trafficking of protected species of flora and fauna and address both demand and supply of illegal wildlife products</t>
  </si>
  <si>
    <t>15.7</t>
  </si>
  <si>
    <t>15.8 By 2020, introduce measures to prevent the introduction and significantly reduce the impact of invasive alien species on land and water ecosystems and control or eradicate the priority species</t>
  </si>
  <si>
    <t>15.8</t>
  </si>
  <si>
    <t>15.9 By 2020, integrate ecosystem and biodiversity values into national and local planning, development processes, poverty reduction strategies and accounts</t>
  </si>
  <si>
    <t>15.9</t>
  </si>
  <si>
    <t>15.a Mobilize and significantly increase financial resources from all sources to conserve and sustainably use biodiversity and ecosystems</t>
  </si>
  <si>
    <t>15.a</t>
  </si>
  <si>
    <t>15.b Mobilize significant resources from all sources and at all levels to finance sustainable forest management and provide adequate incentives to developing countries to advance such management, including for conservation and reforestation</t>
  </si>
  <si>
    <t>15.b</t>
  </si>
  <si>
    <t>15.c Enhance global support for efforts to combat poaching and trafficking of protected species, including by increasing the capacity of local communities to pursue sustainable livelihood opportunities</t>
  </si>
  <si>
    <t>15.c</t>
  </si>
  <si>
    <t>16.1 Significantly reduce all forms of violence and related death rates everywhere</t>
  </si>
  <si>
    <t>16.1</t>
  </si>
  <si>
    <t>16.2 End abuse, exploitation, trafficking and all forms of violence against and torture of children</t>
  </si>
  <si>
    <t>16.2</t>
  </si>
  <si>
    <t>16.3 Promote the rule of law at the national and international levels and ensure equal access to justice for all</t>
  </si>
  <si>
    <t>16.3</t>
  </si>
  <si>
    <t>16.4 By 2030, significantly reduce illicit financial and arms flows, strengthen the recovery and return of stolen assets and combat all forms of organized crime</t>
  </si>
  <si>
    <t>16.4</t>
  </si>
  <si>
    <t>16.5 Substantially reduce corruption and bribery in all their forms</t>
  </si>
  <si>
    <t>16.5</t>
  </si>
  <si>
    <t>16.6 Develop effective, accountable and transparent institutions at all levels</t>
  </si>
  <si>
    <t>16.6</t>
  </si>
  <si>
    <t>16.7 Ensure responsive, inclusive, participatory and representative decision-making at all levels</t>
  </si>
  <si>
    <t>16.7</t>
  </si>
  <si>
    <t>16.8 Broaden and strengthen the participation of developing countries in the institutions of global governance</t>
  </si>
  <si>
    <t>16.8</t>
  </si>
  <si>
    <t>16.9 By 2030, provide legal identity for all, including birth registration</t>
  </si>
  <si>
    <t>16.9</t>
  </si>
  <si>
    <t>16.10 Ensure public access to information and protect fundamental freedoms, in accordance with national legislation and international agreements</t>
  </si>
  <si>
    <t>16.10</t>
  </si>
  <si>
    <t>16.a Strengthen relevant national institutions, including through international cooperation, for building capacity at all levels, in particular in developing countries, to prevent violence and combat terrorism and crime</t>
  </si>
  <si>
    <t>16.a</t>
  </si>
  <si>
    <t>16.b Promote and enforce non-discriminatory laws and policies for sustainable development</t>
  </si>
  <si>
    <t>16.b</t>
  </si>
  <si>
    <t>17.1 Strengthen domestic resource mobilization, including through international support to developing countries, to improve domestic capacity for tax and other revenue collection</t>
  </si>
  <si>
    <t>17.1</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</si>
  <si>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</si>
  <si>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t>
  </si>
  <si>
    <t>17.3 Mobilize additional financial resources for developing countries from multiple sources</t>
  </si>
  <si>
    <t>17.3</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</si>
  <si>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</si>
  <si>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t>
  </si>
  <si>
    <t>17.5 Adopt and implement investment promotion regimes for least developed countries</t>
  </si>
  <si>
    <t>17.5</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</si>
  <si>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</si>
  <si>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17.6</t>
  </si>
  <si>
    <t>17.7 Promote the development, transfer, dissemination and diffusion of environmentally sound technologies to developing countries on favourable terms, including on concessional and preferential terms, as mutually agreed</t>
  </si>
  <si>
    <t>17.7</t>
  </si>
  <si>
    <t>17.8 Fully operationalize the technology bank and science, technology and innovation capacity-building mechanism for least developed countries by 2017 and enhance the use of enabling technology, in particular information and communications technology</t>
  </si>
  <si>
    <t>17.8</t>
  </si>
  <si>
    <t>17.9 Enhance international support for implementing effective and targeted capacity-building in developing countries to support national plans to implement all the Sustainable Development Goals, including through North-South, South-South and triangular cooperation</t>
  </si>
  <si>
    <t>17.9</t>
  </si>
  <si>
    <t>17.10 Promote a universal, rules-based, open, non‑discriminatory and equitable multilateral trading system under the World Trade Organization, including through the conclusion of negotiations under its Doha Development Agenda</t>
  </si>
  <si>
    <t>17.10</t>
  </si>
  <si>
    <t>17.11 Significantly increase the exports of developing countries, in particular with a view to doubling the least developed countries’ share of global exports by 2020</t>
  </si>
  <si>
    <t>17.11</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</si>
  <si>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</si>
  <si>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t>
  </si>
  <si>
    <t>17.13 Enhance global macroeconomic stability, including through policy coordination and policy coherence</t>
  </si>
  <si>
    <t>17.13</t>
  </si>
  <si>
    <t>17.14 Enhance policy coherence for sustainable development</t>
  </si>
  <si>
    <t>17.14</t>
  </si>
  <si>
    <t>17.15 Respect each country’s policy space and leadership to establish and implement policies for poverty eradication and sustainable development</t>
  </si>
  <si>
    <t>17.15</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</si>
  <si>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</si>
  <si>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t>
  </si>
  <si>
    <t>17.17 Encourage and promote effective public, public-private and civil society partnerships, building on the experience and resourcing strategies of partnerships</t>
  </si>
  <si>
    <t>17.17</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</si>
  <si>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</si>
  <si>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t>
  </si>
  <si>
    <t>17.19 By 2030, build on existing initiatives to develop measurements of progress on sustainable development that complement gross domestic product, and support statistical capacity-building in developing countries</t>
  </si>
  <si>
    <t>17.19</t>
  </si>
  <si>
    <t xml:space="preserve">Espacios de análisis con lideresas indígenas y asesoría técnica para incorporar el enfoque de género en la estrategia instituconal de abordaje de la consulta previa, libre e informada.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</si>
</sst>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quot;$&quot;* #,##0.00_-;\-&quot;$&quot;* #,##0.00_-;_-&quot;$&quot;* &quot;-&quot;??_-;_-@_-"/>
  </numFmts>
  <fonts count="34"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sz val="11"/>
      <color rgb="FFFF0000"/>
      <name val="Calibri"/>
      <family val="2"/>
      <scheme val="minor"/>
    </font>
    <font>
      <b/>
      <sz val="12"/>
      <color rgb="FFFF0000"/>
      <name val="Calibri"/>
      <family val="2"/>
      <scheme val="minor"/>
    </font>
    <font>
      <sz val="12"/>
      <color rgb="FFFF0000"/>
      <name val="Calibri"/>
      <family val="2"/>
      <scheme val="minor"/>
    </font>
    <font>
      <b/>
      <sz val="28"/>
      <color theme="1"/>
      <name val="Calibri"/>
      <family val="2"/>
      <scheme val="minor"/>
    </font>
    <font>
      <b/>
      <sz val="20"/>
      <color theme="1"/>
      <name val="Calibri"/>
      <family val="2"/>
      <scheme val="minor"/>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12"/>
      <color rgb="FF000000"/>
      <name val="Calibri"/>
      <family val="2"/>
      <scheme val="minor"/>
    </font>
    <font>
      <b/>
      <sz val="14"/>
      <color theme="1"/>
      <name val="Calibri"/>
      <family val="2"/>
      <scheme val="minor"/>
    </font>
    <font>
      <sz val="14"/>
      <color theme="1"/>
      <name val="Calibri"/>
      <family val="2"/>
      <scheme val="minor"/>
    </font>
    <font>
      <b/>
      <sz val="24"/>
      <color rgb="FF00B0F0"/>
      <name val="Calibri"/>
      <family val="2"/>
      <scheme val="minor"/>
    </font>
    <font>
      <b/>
      <u/>
      <sz val="18"/>
      <color theme="1"/>
      <name val="Calibri"/>
      <family val="2"/>
      <scheme val="minor"/>
    </font>
    <font>
      <i/>
      <sz val="14"/>
      <color theme="1"/>
      <name val="Calibri"/>
      <family val="2"/>
      <scheme val="minor"/>
    </font>
    <font>
      <sz val="10"/>
      <color rgb="FF000000"/>
      <name val="Arial"/>
      <family val="2"/>
    </font>
    <font>
      <u/>
      <sz val="11"/>
      <color theme="10"/>
      <name val="Calibri"/>
      <family val="2"/>
      <scheme val="minor"/>
    </font>
    <font>
      <i/>
      <sz val="11"/>
      <color theme="1"/>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
      <b/>
      <sz val="11"/>
      <color rgb="FF000000"/>
      <name val="Calibri"/>
      <family val="2"/>
    </font>
    <font>
      <b/>
      <sz val="11"/>
      <color rgb="FFFF0000"/>
      <name val="Calibri"/>
      <family val="2"/>
    </font>
    <font>
      <b/>
      <sz val="11"/>
      <color theme="1"/>
      <name val="Calibri"/>
      <family val="2"/>
    </font>
    <font>
      <sz val="12"/>
      <name val="Calibri"/>
      <family val="2"/>
      <scheme val="minor"/>
    </font>
    <font>
      <b/>
      <sz val="12"/>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D9D9D9"/>
        <bgColor rgb="FF000000"/>
      </patternFill>
    </fill>
    <fill>
      <patternFill patternType="solid">
        <fgColor theme="0"/>
        <bgColor rgb="FF000000"/>
      </patternFill>
    </fill>
    <fill>
      <patternFill patternType="solid">
        <fgColor theme="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6E0B4"/>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5" tint="0.39997558519241921"/>
        <bgColor indexed="64"/>
      </patternFill>
    </fill>
  </fills>
  <borders count="5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24" fillId="0" borderId="0" applyNumberFormat="0" applyFill="0" applyBorder="0" applyAlignment="0" applyProtection="0"/>
  </cellStyleXfs>
  <cellXfs count="324">
    <xf numFmtId="0" fontId="0" fillId="0" borderId="0" xfId="0"/>
    <xf numFmtId="0" fontId="2" fillId="0" borderId="0" xfId="0" applyFont="1" applyAlignment="1">
      <alignment vertical="center" wrapText="1"/>
    </xf>
    <xf numFmtId="0" fontId="2" fillId="0" borderId="0" xfId="0" applyFont="1" applyAlignment="1" applyProtection="1">
      <alignment vertical="center" wrapText="1"/>
      <protection locked="0"/>
    </xf>
    <xf numFmtId="0" fontId="6" fillId="0" borderId="0" xfId="0" applyFont="1" applyAlignment="1">
      <alignment vertical="center" wrapText="1"/>
    </xf>
    <xf numFmtId="0" fontId="2" fillId="3" borderId="0" xfId="0" applyFont="1" applyFill="1" applyAlignment="1">
      <alignment vertical="center" wrapText="1"/>
    </xf>
    <xf numFmtId="164" fontId="2" fillId="0" borderId="0" xfId="0" applyNumberFormat="1" applyFont="1" applyAlignment="1">
      <alignment vertical="center" wrapText="1"/>
    </xf>
    <xf numFmtId="9" fontId="2" fillId="2" borderId="9" xfId="2" applyFont="1" applyFill="1" applyBorder="1" applyAlignment="1">
      <alignment vertical="center" wrapText="1"/>
    </xf>
    <xf numFmtId="0" fontId="2" fillId="2" borderId="12" xfId="0" applyFont="1" applyFill="1" applyBorder="1" applyAlignment="1">
      <alignment vertical="center" wrapText="1"/>
    </xf>
    <xf numFmtId="0" fontId="2" fillId="3" borderId="0" xfId="0" applyFont="1" applyFill="1" applyAlignment="1" applyProtection="1">
      <alignment vertical="center" wrapText="1"/>
      <protection locked="0"/>
    </xf>
    <xf numFmtId="164" fontId="10" fillId="0" borderId="0" xfId="1" applyFont="1" applyFill="1" applyBorder="1" applyAlignment="1" applyProtection="1">
      <alignment vertical="center" wrapText="1"/>
    </xf>
    <xf numFmtId="164" fontId="2" fillId="2" borderId="3" xfId="1" applyFont="1" applyFill="1" applyBorder="1" applyAlignment="1" applyProtection="1">
      <alignment horizontal="center" vertical="center" wrapText="1"/>
    </xf>
    <xf numFmtId="0" fontId="7" fillId="2" borderId="8" xfId="0" applyFont="1" applyFill="1" applyBorder="1" applyAlignment="1">
      <alignment vertical="center" wrapText="1"/>
    </xf>
    <xf numFmtId="164" fontId="7" fillId="3" borderId="0" xfId="1" applyFont="1" applyFill="1" applyBorder="1" applyAlignment="1" applyProtection="1">
      <alignment vertical="center" wrapText="1"/>
    </xf>
    <xf numFmtId="164" fontId="2" fillId="2" borderId="5" xfId="1" applyFont="1" applyFill="1" applyBorder="1" applyAlignment="1" applyProtection="1">
      <alignment horizontal="center" vertical="center" wrapText="1"/>
    </xf>
    <xf numFmtId="0" fontId="2" fillId="2" borderId="8" xfId="0" applyFont="1" applyFill="1" applyBorder="1" applyAlignment="1">
      <alignment vertical="center" wrapText="1"/>
    </xf>
    <xf numFmtId="0" fontId="7" fillId="2" borderId="8" xfId="0" applyFont="1" applyFill="1" applyBorder="1" applyAlignment="1" applyProtection="1">
      <alignment vertical="center" wrapText="1"/>
      <protection locked="0"/>
    </xf>
    <xf numFmtId="164" fontId="2" fillId="3" borderId="0" xfId="0" applyNumberFormat="1" applyFont="1" applyFill="1" applyAlignment="1">
      <alignment vertical="center" wrapText="1"/>
    </xf>
    <xf numFmtId="0" fontId="0" fillId="3" borderId="0" xfId="0" applyFill="1" applyAlignment="1">
      <alignment horizontal="center" vertical="center" wrapText="1"/>
    </xf>
    <xf numFmtId="0" fontId="13" fillId="0" borderId="0" xfId="0" applyFont="1" applyAlignment="1">
      <alignment wrapText="1"/>
    </xf>
    <xf numFmtId="0" fontId="14" fillId="0" borderId="0" xfId="0" applyFont="1" applyAlignment="1">
      <alignment wrapText="1"/>
    </xf>
    <xf numFmtId="0" fontId="0" fillId="0" borderId="0" xfId="0" applyAlignment="1">
      <alignment wrapText="1"/>
    </xf>
    <xf numFmtId="0" fontId="0" fillId="3" borderId="0" xfId="0" applyFill="1" applyAlignment="1">
      <alignment wrapText="1"/>
    </xf>
    <xf numFmtId="0" fontId="2" fillId="0" borderId="0" xfId="0" applyFont="1" applyAlignment="1">
      <alignment horizontal="center" vertical="center" wrapText="1"/>
    </xf>
    <xf numFmtId="9" fontId="2" fillId="3" borderId="0" xfId="2" applyFont="1" applyFill="1" applyBorder="1" applyAlignment="1">
      <alignment wrapText="1"/>
    </xf>
    <xf numFmtId="0" fontId="3" fillId="3" borderId="0" xfId="0" applyFont="1" applyFill="1" applyAlignment="1">
      <alignment horizontal="center" vertical="center" wrapText="1"/>
    </xf>
    <xf numFmtId="164" fontId="2" fillId="3" borderId="0" xfId="2" applyNumberFormat="1" applyFont="1" applyFill="1" applyBorder="1" applyAlignment="1">
      <alignment wrapText="1"/>
    </xf>
    <xf numFmtId="0" fontId="9" fillId="0" borderId="0" xfId="0" applyFont="1" applyAlignment="1">
      <alignment horizontal="center" vertical="center" wrapText="1"/>
    </xf>
    <xf numFmtId="0" fontId="2" fillId="3" borderId="0" xfId="0" applyFont="1" applyFill="1" applyAlignment="1">
      <alignment horizontal="left" wrapText="1"/>
    </xf>
    <xf numFmtId="164" fontId="2" fillId="0" borderId="0" xfId="1" applyFont="1" applyFill="1" applyBorder="1" applyAlignment="1" applyProtection="1">
      <alignment vertical="center" wrapText="1"/>
    </xf>
    <xf numFmtId="164" fontId="2" fillId="0" borderId="0" xfId="1" applyFont="1" applyFill="1" applyBorder="1" applyAlignment="1" applyProtection="1">
      <alignment horizontal="center" vertical="center" wrapText="1"/>
    </xf>
    <xf numFmtId="0" fontId="6" fillId="2" borderId="3" xfId="0" applyFont="1" applyFill="1" applyBorder="1" applyAlignment="1">
      <alignment vertical="center" wrapText="1"/>
    </xf>
    <xf numFmtId="0" fontId="6" fillId="2" borderId="3" xfId="0" applyFont="1" applyFill="1" applyBorder="1" applyAlignment="1" applyProtection="1">
      <alignment vertical="center" wrapText="1"/>
      <protection locked="0"/>
    </xf>
    <xf numFmtId="0" fontId="5" fillId="0" borderId="0" xfId="0" applyFont="1" applyAlignment="1">
      <alignment wrapText="1"/>
    </xf>
    <xf numFmtId="0" fontId="5" fillId="3" borderId="0" xfId="0" applyFont="1" applyFill="1" applyAlignment="1">
      <alignment wrapText="1"/>
    </xf>
    <xf numFmtId="164" fontId="2" fillId="4" borderId="3" xfId="1" applyFont="1" applyFill="1" applyBorder="1" applyAlignment="1" applyProtection="1">
      <alignment wrapText="1"/>
    </xf>
    <xf numFmtId="164" fontId="2" fillId="0" borderId="0" xfId="0" applyNumberFormat="1" applyFont="1" applyAlignment="1">
      <alignment wrapText="1"/>
    </xf>
    <xf numFmtId="164" fontId="6" fillId="0" borderId="0" xfId="1" applyFont="1" applyFill="1" applyBorder="1" applyAlignment="1">
      <alignment horizontal="right" vertical="center" wrapText="1"/>
    </xf>
    <xf numFmtId="164" fontId="2" fillId="2" borderId="3" xfId="0" applyNumberFormat="1" applyFont="1" applyFill="1" applyBorder="1" applyAlignment="1">
      <alignment wrapText="1"/>
    </xf>
    <xf numFmtId="0" fontId="6" fillId="2" borderId="39" xfId="0" applyFont="1" applyFill="1" applyBorder="1" applyAlignment="1">
      <alignment vertical="center" wrapText="1"/>
    </xf>
    <xf numFmtId="164" fontId="2" fillId="2" borderId="39" xfId="0" applyNumberFormat="1" applyFont="1" applyFill="1" applyBorder="1" applyAlignment="1">
      <alignment wrapText="1"/>
    </xf>
    <xf numFmtId="0" fontId="2" fillId="2" borderId="13" xfId="0" applyFont="1" applyFill="1" applyBorder="1" applyAlignment="1">
      <alignment horizontal="left" wrapText="1"/>
    </xf>
    <xf numFmtId="164" fontId="2" fillId="2" borderId="13" xfId="0" applyNumberFormat="1" applyFont="1" applyFill="1" applyBorder="1" applyAlignment="1">
      <alignment horizontal="center" wrapText="1"/>
    </xf>
    <xf numFmtId="164" fontId="2" fillId="2" borderId="13" xfId="0" applyNumberFormat="1" applyFont="1" applyFill="1" applyBorder="1" applyAlignment="1">
      <alignment wrapText="1"/>
    </xf>
    <xf numFmtId="164" fontId="2" fillId="4" borderId="3" xfId="1" applyFont="1" applyFill="1" applyBorder="1" applyAlignment="1">
      <alignment wrapText="1"/>
    </xf>
    <xf numFmtId="0" fontId="2" fillId="3" borderId="40" xfId="0" applyFont="1" applyFill="1" applyBorder="1" applyAlignment="1">
      <alignment horizontal="left" wrapText="1"/>
    </xf>
    <xf numFmtId="0" fontId="2" fillId="3" borderId="41" xfId="0" applyFont="1" applyFill="1" applyBorder="1" applyAlignment="1">
      <alignment horizontal="left" wrapText="1"/>
    </xf>
    <xf numFmtId="0" fontId="2" fillId="3" borderId="42" xfId="0" applyFont="1" applyFill="1" applyBorder="1" applyAlignment="1">
      <alignment horizontal="left" wrapText="1"/>
    </xf>
    <xf numFmtId="164" fontId="2" fillId="3" borderId="4" xfId="1" applyFont="1" applyFill="1" applyBorder="1" applyAlignment="1" applyProtection="1">
      <alignment wrapText="1"/>
    </xf>
    <xf numFmtId="164" fontId="2" fillId="3" borderId="1" xfId="1" applyFont="1" applyFill="1" applyBorder="1" applyAlignment="1">
      <alignment wrapText="1"/>
    </xf>
    <xf numFmtId="164" fontId="2" fillId="3" borderId="2" xfId="0" applyNumberFormat="1" applyFont="1" applyFill="1" applyBorder="1" applyAlignment="1">
      <alignment wrapText="1"/>
    </xf>
    <xf numFmtId="164" fontId="2" fillId="3" borderId="1" xfId="1" applyFont="1" applyFill="1" applyBorder="1" applyAlignment="1" applyProtection="1">
      <alignment wrapText="1"/>
    </xf>
    <xf numFmtId="0" fontId="2" fillId="3" borderId="3" xfId="0" applyFont="1" applyFill="1" applyBorder="1" applyAlignment="1" applyProtection="1">
      <alignment horizontal="center" vertical="center" wrapText="1"/>
      <protection locked="0"/>
    </xf>
    <xf numFmtId="164" fontId="2" fillId="2" borderId="38" xfId="0" applyNumberFormat="1" applyFont="1" applyFill="1" applyBorder="1" applyAlignment="1">
      <alignment wrapText="1"/>
    </xf>
    <xf numFmtId="164" fontId="2" fillId="2" borderId="9" xfId="0" applyNumberFormat="1" applyFont="1" applyFill="1" applyBorder="1" applyAlignment="1">
      <alignment wrapText="1"/>
    </xf>
    <xf numFmtId="0" fontId="2" fillId="2" borderId="11" xfId="0" applyFont="1" applyFill="1" applyBorder="1" applyAlignment="1">
      <alignment horizontal="center" wrapText="1"/>
    </xf>
    <xf numFmtId="164" fontId="2" fillId="2" borderId="34" xfId="0" applyNumberFormat="1" applyFont="1" applyFill="1" applyBorder="1" applyAlignment="1">
      <alignment wrapText="1"/>
    </xf>
    <xf numFmtId="0" fontId="5" fillId="0" borderId="0" xfId="0" applyFont="1"/>
    <xf numFmtId="0" fontId="2" fillId="2" borderId="3"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164" fontId="2" fillId="2" borderId="3" xfId="1" applyFont="1" applyFill="1" applyBorder="1" applyAlignment="1" applyProtection="1">
      <alignment vertical="center" wrapText="1"/>
    </xf>
    <xf numFmtId="164" fontId="2" fillId="2" borderId="4" xfId="1" applyFont="1" applyFill="1" applyBorder="1" applyAlignment="1" applyProtection="1">
      <alignment vertical="center" wrapText="1"/>
    </xf>
    <xf numFmtId="164" fontId="2" fillId="2" borderId="13" xfId="1" applyFont="1" applyFill="1" applyBorder="1" applyAlignment="1" applyProtection="1">
      <alignment vertical="center" wrapText="1"/>
    </xf>
    <xf numFmtId="9" fontId="2" fillId="2" borderId="14" xfId="2" applyFont="1" applyFill="1" applyBorder="1" applyAlignment="1" applyProtection="1">
      <alignment vertical="center" wrapText="1"/>
    </xf>
    <xf numFmtId="0" fontId="3" fillId="2" borderId="28" xfId="0" applyFont="1" applyFill="1" applyBorder="1" applyAlignment="1">
      <alignment horizontal="left" vertical="center" wrapText="1"/>
    </xf>
    <xf numFmtId="164" fontId="2" fillId="2" borderId="16" xfId="0" applyNumberFormat="1" applyFont="1" applyFill="1" applyBorder="1" applyAlignment="1">
      <alignment vertical="center" wrapText="1"/>
    </xf>
    <xf numFmtId="0" fontId="3" fillId="2" borderId="8" xfId="0" applyFont="1" applyFill="1" applyBorder="1" applyAlignment="1">
      <alignment horizontal="left" vertical="center" wrapText="1"/>
    </xf>
    <xf numFmtId="164" fontId="2" fillId="2" borderId="9" xfId="2" applyNumberFormat="1" applyFont="1" applyFill="1" applyBorder="1" applyAlignment="1" applyProtection="1">
      <alignment wrapText="1"/>
    </xf>
    <xf numFmtId="164" fontId="2" fillId="2" borderId="14" xfId="1" applyFont="1" applyFill="1" applyBorder="1" applyAlignment="1" applyProtection="1">
      <alignment vertical="center" wrapText="1"/>
    </xf>
    <xf numFmtId="0" fontId="2" fillId="2" borderId="39" xfId="0" applyFont="1" applyFill="1" applyBorder="1" applyAlignment="1">
      <alignment vertical="center" wrapText="1"/>
    </xf>
    <xf numFmtId="0" fontId="2" fillId="4" borderId="3" xfId="0" applyFont="1" applyFill="1" applyBorder="1" applyAlignment="1" applyProtection="1">
      <alignment vertical="center" wrapText="1"/>
      <protection locked="0"/>
    </xf>
    <xf numFmtId="0" fontId="2" fillId="2" borderId="35" xfId="0" applyFont="1" applyFill="1" applyBorder="1" applyAlignment="1">
      <alignment vertical="center" wrapText="1"/>
    </xf>
    <xf numFmtId="164" fontId="2" fillId="2" borderId="40" xfId="1" applyFont="1" applyFill="1" applyBorder="1" applyAlignment="1" applyProtection="1">
      <alignment vertical="center" wrapText="1"/>
    </xf>
    <xf numFmtId="164" fontId="2" fillId="4" borderId="3" xfId="1" applyFont="1" applyFill="1" applyBorder="1" applyAlignment="1" applyProtection="1">
      <alignment vertical="center" wrapText="1"/>
    </xf>
    <xf numFmtId="164" fontId="2" fillId="2" borderId="4" xfId="0" applyNumberFormat="1" applyFont="1" applyFill="1" applyBorder="1" applyAlignment="1">
      <alignment wrapText="1"/>
    </xf>
    <xf numFmtId="164" fontId="2" fillId="3" borderId="1" xfId="0" applyNumberFormat="1" applyFont="1" applyFill="1" applyBorder="1" applyAlignment="1">
      <alignment wrapText="1"/>
    </xf>
    <xf numFmtId="0" fontId="2" fillId="2" borderId="32" xfId="0" applyFont="1" applyFill="1" applyBorder="1" applyAlignment="1">
      <alignment wrapText="1"/>
    </xf>
    <xf numFmtId="164" fontId="2" fillId="2" borderId="33" xfId="0" applyNumberFormat="1" applyFont="1" applyFill="1" applyBorder="1" applyAlignment="1">
      <alignment wrapText="1"/>
    </xf>
    <xf numFmtId="9" fontId="2" fillId="3" borderId="9" xfId="2" applyFont="1" applyFill="1" applyBorder="1" applyAlignment="1" applyProtection="1">
      <alignment vertical="center" wrapText="1"/>
      <protection locked="0"/>
    </xf>
    <xf numFmtId="9" fontId="2" fillId="3" borderId="31" xfId="2" applyFont="1" applyFill="1" applyBorder="1" applyAlignment="1" applyProtection="1">
      <alignment vertical="center" wrapText="1"/>
      <protection locked="0"/>
    </xf>
    <xf numFmtId="9" fontId="2" fillId="3" borderId="31" xfId="2" applyFont="1" applyFill="1" applyBorder="1" applyAlignment="1" applyProtection="1">
      <alignment horizontal="right" vertical="center" wrapText="1"/>
      <protection locked="0"/>
    </xf>
    <xf numFmtId="9" fontId="0" fillId="0" borderId="0" xfId="2" applyFont="1"/>
    <xf numFmtId="0" fontId="3" fillId="7" borderId="6" xfId="0" applyFont="1" applyFill="1" applyBorder="1"/>
    <xf numFmtId="0" fontId="0" fillId="7" borderId="22" xfId="0" applyFill="1" applyBorder="1"/>
    <xf numFmtId="0" fontId="0" fillId="7" borderId="23" xfId="0" applyFill="1" applyBorder="1" applyAlignment="1">
      <alignment wrapText="1"/>
    </xf>
    <xf numFmtId="0" fontId="0" fillId="7" borderId="24" xfId="0" applyFill="1" applyBorder="1" applyAlignment="1">
      <alignment wrapText="1"/>
    </xf>
    <xf numFmtId="0" fontId="7" fillId="2" borderId="12" xfId="0" applyFont="1" applyFill="1" applyBorder="1" applyAlignment="1">
      <alignment vertical="center" wrapText="1"/>
    </xf>
    <xf numFmtId="164" fontId="2" fillId="2" borderId="14" xfId="0" applyNumberFormat="1" applyFont="1" applyFill="1" applyBorder="1" applyAlignment="1">
      <alignment wrapText="1"/>
    </xf>
    <xf numFmtId="164" fontId="2" fillId="2" borderId="52" xfId="1" applyFont="1" applyFill="1" applyBorder="1" applyAlignment="1">
      <alignment wrapText="1"/>
    </xf>
    <xf numFmtId="164" fontId="2" fillId="2" borderId="29" xfId="0" applyNumberFormat="1" applyFont="1" applyFill="1" applyBorder="1" applyAlignment="1">
      <alignment wrapText="1"/>
    </xf>
    <xf numFmtId="164" fontId="2" fillId="2" borderId="3" xfId="1" applyFont="1" applyFill="1" applyBorder="1" applyAlignment="1">
      <alignment wrapText="1"/>
    </xf>
    <xf numFmtId="164" fontId="2" fillId="2" borderId="12" xfId="1" applyFont="1" applyFill="1" applyBorder="1" applyAlignment="1" applyProtection="1">
      <alignment wrapText="1"/>
    </xf>
    <xf numFmtId="164" fontId="2" fillId="2" borderId="13" xfId="1" applyFont="1" applyFill="1" applyBorder="1" applyAlignment="1">
      <alignment wrapText="1"/>
    </xf>
    <xf numFmtId="10" fontId="2" fillId="2" borderId="9" xfId="2" applyNumberFormat="1" applyFont="1" applyFill="1" applyBorder="1" applyAlignment="1" applyProtection="1">
      <alignment wrapText="1"/>
    </xf>
    <xf numFmtId="164" fontId="14" fillId="0" borderId="0" xfId="1" applyFont="1" applyBorder="1" applyAlignment="1">
      <alignment wrapText="1"/>
    </xf>
    <xf numFmtId="164" fontId="0" fillId="0" borderId="0" xfId="1" applyFont="1" applyBorder="1" applyAlignment="1">
      <alignment wrapText="1"/>
    </xf>
    <xf numFmtId="164" fontId="0" fillId="0" borderId="0" xfId="1" applyFont="1" applyFill="1" applyBorder="1" applyAlignment="1">
      <alignment wrapText="1"/>
    </xf>
    <xf numFmtId="164" fontId="2" fillId="3" borderId="0" xfId="1" applyFont="1" applyFill="1" applyBorder="1" applyAlignment="1" applyProtection="1">
      <alignment vertical="center" wrapText="1"/>
      <protection locked="0"/>
    </xf>
    <xf numFmtId="164" fontId="2" fillId="3" borderId="0" xfId="1" applyFont="1" applyFill="1" applyBorder="1" applyAlignment="1">
      <alignment vertical="center" wrapText="1"/>
    </xf>
    <xf numFmtId="164" fontId="2" fillId="3" borderId="0" xfId="1" applyFont="1" applyFill="1" applyBorder="1" applyAlignment="1" applyProtection="1">
      <alignment horizontal="right" vertical="center" wrapText="1"/>
      <protection locked="0"/>
    </xf>
    <xf numFmtId="164" fontId="2" fillId="0" borderId="0" xfId="1" applyFont="1" applyFill="1" applyBorder="1" applyAlignment="1">
      <alignment vertical="center" wrapText="1"/>
    </xf>
    <xf numFmtId="164" fontId="17" fillId="8" borderId="3" xfId="0" applyNumberFormat="1" applyFont="1" applyFill="1" applyBorder="1" applyAlignment="1">
      <alignment horizontal="center" vertical="center" wrapText="1"/>
    </xf>
    <xf numFmtId="164" fontId="2" fillId="3" borderId="0" xfId="1" applyFont="1" applyFill="1" applyBorder="1" applyAlignment="1" applyProtection="1">
      <alignment horizontal="center" vertical="center" wrapText="1"/>
    </xf>
    <xf numFmtId="164" fontId="2" fillId="3" borderId="0" xfId="1" applyFont="1" applyFill="1" applyBorder="1" applyAlignment="1" applyProtection="1">
      <alignment vertical="center" wrapText="1"/>
    </xf>
    <xf numFmtId="164" fontId="12" fillId="3" borderId="0" xfId="1" applyFont="1" applyFill="1" applyBorder="1" applyAlignment="1">
      <alignment horizontal="left" wrapText="1"/>
    </xf>
    <xf numFmtId="164" fontId="2" fillId="2" borderId="28" xfId="0" applyNumberFormat="1" applyFont="1" applyFill="1" applyBorder="1" applyAlignment="1">
      <alignment vertical="center" wrapText="1"/>
    </xf>
    <xf numFmtId="164" fontId="0" fillId="2" borderId="16" xfId="1" applyFont="1" applyFill="1" applyBorder="1" applyAlignment="1">
      <alignment vertical="center" wrapText="1"/>
    </xf>
    <xf numFmtId="0" fontId="0" fillId="2" borderId="12" xfId="0" applyFill="1" applyBorder="1" applyAlignment="1">
      <alignment wrapText="1"/>
    </xf>
    <xf numFmtId="9" fontId="0" fillId="2" borderId="14" xfId="2" applyFont="1" applyFill="1" applyBorder="1" applyAlignment="1">
      <alignment wrapText="1"/>
    </xf>
    <xf numFmtId="164" fontId="3" fillId="2" borderId="13" xfId="0" applyNumberFormat="1" applyFont="1" applyFill="1" applyBorder="1"/>
    <xf numFmtId="164" fontId="2" fillId="2" borderId="4" xfId="2" applyNumberFormat="1" applyFont="1" applyFill="1" applyBorder="1" applyAlignment="1">
      <alignment vertical="center" wrapText="1"/>
    </xf>
    <xf numFmtId="164" fontId="3" fillId="2" borderId="53" xfId="0" applyNumberFormat="1" applyFont="1" applyFill="1" applyBorder="1"/>
    <xf numFmtId="0" fontId="0" fillId="2" borderId="14" xfId="0" applyFill="1" applyBorder="1"/>
    <xf numFmtId="0" fontId="2" fillId="2" borderId="5" xfId="0" applyFont="1" applyFill="1" applyBorder="1" applyAlignment="1">
      <alignment horizontal="center" vertical="center" wrapText="1"/>
    </xf>
    <xf numFmtId="164" fontId="14" fillId="3" borderId="0" xfId="1" applyFont="1" applyFill="1" applyBorder="1" applyAlignment="1">
      <alignment wrapText="1"/>
    </xf>
    <xf numFmtId="164" fontId="0" fillId="3" borderId="0" xfId="1" applyFont="1" applyFill="1" applyBorder="1" applyAlignment="1">
      <alignment wrapText="1"/>
    </xf>
    <xf numFmtId="164" fontId="2" fillId="3" borderId="3" xfId="1" applyFont="1" applyFill="1" applyBorder="1" applyAlignment="1" applyProtection="1">
      <alignment horizontal="center" vertical="center" wrapText="1"/>
    </xf>
    <xf numFmtId="164" fontId="17" fillId="9" borderId="3" xfId="0" applyNumberFormat="1" applyFont="1" applyFill="1" applyBorder="1" applyAlignment="1">
      <alignment horizontal="center" vertical="center" wrapText="1"/>
    </xf>
    <xf numFmtId="164" fontId="0" fillId="3" borderId="0" xfId="1" applyFont="1" applyFill="1" applyBorder="1" applyAlignment="1">
      <alignment vertical="center" wrapText="1"/>
    </xf>
    <xf numFmtId="9" fontId="0" fillId="3" borderId="0" xfId="2" applyFont="1" applyFill="1" applyBorder="1" applyAlignment="1">
      <alignment wrapText="1"/>
    </xf>
    <xf numFmtId="0" fontId="1" fillId="2" borderId="3" xfId="0" applyFont="1" applyFill="1" applyBorder="1" applyAlignment="1">
      <alignment horizontal="center" vertical="center" wrapText="1"/>
    </xf>
    <xf numFmtId="164" fontId="2" fillId="2" borderId="5" xfId="1" applyFont="1" applyFill="1" applyBorder="1" applyAlignment="1" applyProtection="1">
      <alignment horizontal="center" vertical="center" wrapText="1"/>
      <protection locked="0"/>
    </xf>
    <xf numFmtId="0" fontId="11" fillId="6" borderId="6" xfId="0" applyFont="1" applyFill="1" applyBorder="1" applyAlignment="1">
      <alignment vertical="top" wrapText="1"/>
    </xf>
    <xf numFmtId="0" fontId="2" fillId="0" borderId="0" xfId="0" applyFont="1" applyAlignment="1">
      <alignment wrapText="1"/>
    </xf>
    <xf numFmtId="0" fontId="18" fillId="0" borderId="0" xfId="0" applyFont="1" applyAlignment="1">
      <alignment wrapText="1"/>
    </xf>
    <xf numFmtId="0" fontId="3" fillId="0" borderId="3" xfId="0" applyFont="1" applyBorder="1" applyAlignment="1">
      <alignment horizontal="center" vertical="center"/>
    </xf>
    <xf numFmtId="0" fontId="24" fillId="0" borderId="3" xfId="4" applyBorder="1" applyAlignment="1">
      <alignment horizontal="center" vertical="center" wrapText="1"/>
    </xf>
    <xf numFmtId="0" fontId="3" fillId="11" borderId="3" xfId="0" applyFont="1" applyFill="1" applyBorder="1" applyAlignment="1">
      <alignment horizontal="center" vertical="top" wrapText="1"/>
    </xf>
    <xf numFmtId="0" fontId="0" fillId="11" borderId="3" xfId="0" applyFill="1" applyBorder="1" applyAlignment="1">
      <alignment vertical="center"/>
    </xf>
    <xf numFmtId="0" fontId="0" fillId="11" borderId="3" xfId="0" applyFill="1" applyBorder="1" applyAlignment="1">
      <alignment horizontal="center" vertical="center" wrapText="1"/>
    </xf>
    <xf numFmtId="0" fontId="0" fillId="12" borderId="3" xfId="0" applyFill="1" applyBorder="1" applyAlignment="1">
      <alignment vertical="top"/>
    </xf>
    <xf numFmtId="0" fontId="0" fillId="12" borderId="3" xfId="0" applyFill="1" applyBorder="1" applyAlignment="1">
      <alignment vertical="top" wrapText="1"/>
    </xf>
    <xf numFmtId="0" fontId="0" fillId="12" borderId="3" xfId="0" applyFill="1" applyBorder="1" applyAlignment="1">
      <alignment vertical="center"/>
    </xf>
    <xf numFmtId="0" fontId="0" fillId="12" borderId="3" xfId="0" applyFill="1" applyBorder="1" applyAlignment="1">
      <alignment horizontal="center" vertical="center" wrapText="1"/>
    </xf>
    <xf numFmtId="0" fontId="0" fillId="13" borderId="3" xfId="0" applyFill="1" applyBorder="1" applyAlignment="1">
      <alignment vertical="top" wrapText="1"/>
    </xf>
    <xf numFmtId="0" fontId="0" fillId="12" borderId="5" xfId="0" applyFill="1" applyBorder="1" applyAlignment="1">
      <alignment vertical="top"/>
    </xf>
    <xf numFmtId="0" fontId="0" fillId="12" borderId="5" xfId="0" applyFill="1" applyBorder="1" applyAlignment="1">
      <alignment vertical="top" wrapText="1"/>
    </xf>
    <xf numFmtId="0" fontId="25" fillId="14" borderId="40" xfId="0" applyFont="1" applyFill="1" applyBorder="1" applyAlignment="1">
      <alignment horizontal="right" vertical="top"/>
    </xf>
    <xf numFmtId="0" fontId="25" fillId="14" borderId="42" xfId="0" applyFont="1" applyFill="1" applyBorder="1" applyAlignment="1">
      <alignment vertical="top" wrapText="1"/>
    </xf>
    <xf numFmtId="0" fontId="0" fillId="14" borderId="3" xfId="0" applyFill="1" applyBorder="1" applyAlignment="1">
      <alignment vertical="center"/>
    </xf>
    <xf numFmtId="0" fontId="0" fillId="14" borderId="3" xfId="0" applyFill="1" applyBorder="1" applyAlignment="1">
      <alignment horizontal="center" vertical="center" wrapText="1"/>
    </xf>
    <xf numFmtId="0" fontId="25" fillId="14" borderId="56" xfId="0" applyFont="1" applyFill="1" applyBorder="1" applyAlignment="1">
      <alignment horizontal="right" vertical="top"/>
    </xf>
    <xf numFmtId="0" fontId="25" fillId="14" borderId="57" xfId="0" applyFont="1" applyFill="1" applyBorder="1" applyAlignment="1">
      <alignment vertical="top" wrapText="1"/>
    </xf>
    <xf numFmtId="0" fontId="25" fillId="14" borderId="46" xfId="0" applyFont="1" applyFill="1" applyBorder="1" applyAlignment="1">
      <alignment horizontal="right" vertical="top"/>
    </xf>
    <xf numFmtId="0" fontId="25" fillId="14" borderId="58" xfId="0" applyFont="1" applyFill="1" applyBorder="1" applyAlignment="1">
      <alignment vertical="top" wrapText="1"/>
    </xf>
    <xf numFmtId="0" fontId="0" fillId="12" borderId="39" xfId="0" applyFill="1" applyBorder="1" applyAlignment="1">
      <alignment vertical="top"/>
    </xf>
    <xf numFmtId="0" fontId="0" fillId="12" borderId="39" xfId="0" applyFill="1" applyBorder="1" applyAlignment="1">
      <alignment vertical="top" wrapText="1"/>
    </xf>
    <xf numFmtId="2" fontId="0" fillId="12" borderId="3" xfId="0" applyNumberFormat="1" applyFill="1" applyBorder="1" applyAlignment="1">
      <alignment vertical="top"/>
    </xf>
    <xf numFmtId="2" fontId="3" fillId="11" borderId="3" xfId="0" applyNumberFormat="1" applyFont="1" applyFill="1" applyBorder="1" applyAlignment="1">
      <alignment horizontal="center" vertical="top"/>
    </xf>
    <xf numFmtId="0" fontId="0" fillId="12" borderId="3" xfId="0" applyFill="1" applyBorder="1" applyAlignment="1">
      <alignment vertical="center" wrapText="1"/>
    </xf>
    <xf numFmtId="0" fontId="25" fillId="14" borderId="3" xfId="0" applyFont="1" applyFill="1" applyBorder="1" applyAlignment="1">
      <alignment horizontal="right" vertical="top"/>
    </xf>
    <xf numFmtId="0" fontId="25" fillId="14" borderId="3" xfId="0" applyFont="1" applyFill="1" applyBorder="1" applyAlignment="1">
      <alignment vertical="top" wrapText="1"/>
    </xf>
    <xf numFmtId="0" fontId="3" fillId="11" borderId="3" xfId="0" applyFont="1" applyFill="1" applyBorder="1" applyAlignment="1">
      <alignment horizontal="center" vertical="top"/>
    </xf>
    <xf numFmtId="0" fontId="25" fillId="14" borderId="3" xfId="0" applyFont="1" applyFill="1" applyBorder="1" applyAlignment="1">
      <alignment horizontal="left" vertical="top" wrapText="1"/>
    </xf>
    <xf numFmtId="0" fontId="16" fillId="12" borderId="3" xfId="0" applyFont="1" applyFill="1" applyBorder="1" applyAlignment="1">
      <alignment vertical="center"/>
    </xf>
    <xf numFmtId="0" fontId="26" fillId="12" borderId="3" xfId="0" applyFont="1" applyFill="1" applyBorder="1" applyAlignment="1">
      <alignment vertical="center"/>
    </xf>
    <xf numFmtId="0" fontId="26" fillId="11" borderId="3" xfId="0" applyFont="1" applyFill="1" applyBorder="1" applyAlignment="1">
      <alignment vertical="center"/>
    </xf>
    <xf numFmtId="46" fontId="0" fillId="12" borderId="3" xfId="0" applyNumberFormat="1" applyFill="1" applyBorder="1" applyAlignment="1">
      <alignment horizontal="center" vertical="center" wrapText="1"/>
    </xf>
    <xf numFmtId="0" fontId="0" fillId="14" borderId="3" xfId="0" applyFill="1" applyBorder="1" applyAlignment="1">
      <alignment vertical="center" wrapText="1"/>
    </xf>
    <xf numFmtId="0" fontId="26" fillId="14" borderId="3" xfId="0" applyFont="1" applyFill="1" applyBorder="1" applyAlignment="1">
      <alignment vertical="center"/>
    </xf>
    <xf numFmtId="0" fontId="25" fillId="14" borderId="5" xfId="0" applyFont="1" applyFill="1" applyBorder="1" applyAlignment="1">
      <alignment horizontal="right" vertical="top"/>
    </xf>
    <xf numFmtId="0" fontId="25" fillId="14" borderId="5" xfId="0" applyFont="1" applyFill="1" applyBorder="1" applyAlignment="1">
      <alignment horizontal="left" vertical="top" wrapText="1"/>
    </xf>
    <xf numFmtId="9" fontId="0" fillId="0" borderId="0" xfId="0" applyNumberFormat="1"/>
    <xf numFmtId="0" fontId="1" fillId="2" borderId="3" xfId="0" applyFont="1" applyFill="1" applyBorder="1" applyAlignment="1">
      <alignment vertical="center" wrapText="1"/>
    </xf>
    <xf numFmtId="0" fontId="1" fillId="0" borderId="3" xfId="0" applyFont="1" applyBorder="1" applyAlignment="1" applyProtection="1">
      <alignment horizontal="left" vertical="top" wrapText="1"/>
      <protection locked="0"/>
    </xf>
    <xf numFmtId="164" fontId="1" fillId="0" borderId="3" xfId="1" applyFont="1" applyBorder="1" applyAlignment="1" applyProtection="1">
      <alignment horizontal="center" vertical="center" wrapText="1"/>
      <protection locked="0"/>
    </xf>
    <xf numFmtId="164" fontId="1" fillId="2" borderId="3" xfId="1" applyFont="1" applyFill="1" applyBorder="1" applyAlignment="1" applyProtection="1">
      <alignment horizontal="center" vertical="center" wrapText="1"/>
    </xf>
    <xf numFmtId="9" fontId="1" fillId="0" borderId="3" xfId="2" applyFont="1" applyBorder="1" applyAlignment="1" applyProtection="1">
      <alignment horizontal="center" vertical="center" wrapText="1"/>
      <protection locked="0"/>
    </xf>
    <xf numFmtId="164" fontId="1" fillId="3" borderId="3" xfId="1" applyFont="1" applyFill="1" applyBorder="1" applyAlignment="1" applyProtection="1">
      <alignment horizontal="center" vertical="center" wrapText="1"/>
      <protection locked="0"/>
    </xf>
    <xf numFmtId="49" fontId="1" fillId="0" borderId="3" xfId="1" applyNumberFormat="1" applyFont="1" applyBorder="1" applyAlignment="1" applyProtection="1">
      <alignment horizontal="left" wrapText="1"/>
      <protection locked="0"/>
    </xf>
    <xf numFmtId="164" fontId="1" fillId="0" borderId="0" xfId="1" applyFont="1" applyFill="1" applyBorder="1" applyAlignment="1" applyProtection="1">
      <alignment horizontal="center" vertical="center" wrapText="1"/>
    </xf>
    <xf numFmtId="0" fontId="1" fillId="3" borderId="3" xfId="0" applyFont="1" applyFill="1" applyBorder="1" applyAlignment="1" applyProtection="1">
      <alignment horizontal="left" vertical="top" wrapText="1"/>
      <protection locked="0"/>
    </xf>
    <xf numFmtId="9" fontId="1" fillId="3" borderId="3" xfId="2" applyFont="1" applyFill="1" applyBorder="1" applyAlignment="1" applyProtection="1">
      <alignment horizontal="center" vertical="center" wrapText="1"/>
      <protection locked="0"/>
    </xf>
    <xf numFmtId="49" fontId="1" fillId="3" borderId="3" xfId="1" applyNumberFormat="1" applyFont="1" applyFill="1" applyBorder="1" applyAlignment="1" applyProtection="1">
      <alignment horizontal="left" wrapText="1"/>
      <protection locked="0"/>
    </xf>
    <xf numFmtId="0" fontId="1" fillId="3" borderId="0" xfId="0" applyFont="1" applyFill="1" applyAlignment="1" applyProtection="1">
      <alignment vertical="center" wrapText="1"/>
      <protection locked="0"/>
    </xf>
    <xf numFmtId="0" fontId="1" fillId="3" borderId="0" xfId="0" applyFont="1" applyFill="1" applyAlignment="1" applyProtection="1">
      <alignment horizontal="left" vertical="top" wrapText="1"/>
      <protection locked="0"/>
    </xf>
    <xf numFmtId="164" fontId="1" fillId="3" borderId="0" xfId="1" applyFont="1" applyFill="1" applyBorder="1" applyAlignment="1" applyProtection="1">
      <alignment horizontal="center" vertical="center" wrapText="1"/>
      <protection locked="0"/>
    </xf>
    <xf numFmtId="164" fontId="1" fillId="3" borderId="0" xfId="1"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1" fillId="3" borderId="3" xfId="0" applyFont="1" applyFill="1" applyBorder="1" applyAlignment="1" applyProtection="1">
      <alignment vertical="center" wrapText="1"/>
      <protection locked="0"/>
    </xf>
    <xf numFmtId="164" fontId="1" fillId="0" borderId="3" xfId="1" applyFont="1" applyBorder="1" applyAlignment="1" applyProtection="1">
      <alignment vertical="center" wrapText="1"/>
      <protection locked="0"/>
    </xf>
    <xf numFmtId="164" fontId="1" fillId="2" borderId="3" xfId="1" applyFont="1" applyFill="1" applyBorder="1" applyAlignment="1" applyProtection="1">
      <alignment vertical="center" wrapText="1"/>
    </xf>
    <xf numFmtId="164" fontId="1" fillId="3" borderId="3" xfId="1" applyFont="1" applyFill="1" applyBorder="1" applyAlignment="1" applyProtection="1">
      <alignment vertical="center" wrapText="1"/>
      <protection locked="0"/>
    </xf>
    <xf numFmtId="49" fontId="1" fillId="0" borderId="3" xfId="0" applyNumberFormat="1" applyFont="1" applyBorder="1" applyAlignment="1" applyProtection="1">
      <alignment horizontal="left" wrapText="1"/>
      <protection locked="0"/>
    </xf>
    <xf numFmtId="0" fontId="1" fillId="3" borderId="2" xfId="0" applyFont="1" applyFill="1" applyBorder="1" applyAlignment="1" applyProtection="1">
      <alignment vertical="center" wrapText="1"/>
      <protection locked="0"/>
    </xf>
    <xf numFmtId="0" fontId="1" fillId="3" borderId="0" xfId="0" applyFont="1" applyFill="1" applyAlignment="1">
      <alignment vertical="center" wrapText="1"/>
    </xf>
    <xf numFmtId="0" fontId="1" fillId="2" borderId="8" xfId="0" applyFont="1" applyFill="1" applyBorder="1" applyAlignment="1">
      <alignment vertical="center" wrapText="1"/>
    </xf>
    <xf numFmtId="164" fontId="1" fillId="2" borderId="3" xfId="0" applyNumberFormat="1" applyFont="1" applyFill="1" applyBorder="1" applyAlignment="1">
      <alignment vertical="center" wrapText="1"/>
    </xf>
    <xf numFmtId="164" fontId="1" fillId="2" borderId="9" xfId="0" applyNumberFormat="1" applyFont="1" applyFill="1" applyBorder="1" applyAlignment="1">
      <alignment vertical="center" wrapText="1"/>
    </xf>
    <xf numFmtId="164" fontId="1" fillId="0" borderId="0" xfId="1" applyFont="1" applyFill="1" applyBorder="1" applyAlignment="1" applyProtection="1">
      <alignment vertical="center" wrapText="1"/>
      <protection locked="0"/>
    </xf>
    <xf numFmtId="0" fontId="1" fillId="0" borderId="0" xfId="0" applyFont="1" applyAlignment="1" applyProtection="1">
      <alignment vertical="center" wrapText="1"/>
      <protection locked="0"/>
    </xf>
    <xf numFmtId="0" fontId="1" fillId="0" borderId="0" xfId="0" applyFont="1" applyAlignment="1">
      <alignment vertical="center" wrapText="1"/>
    </xf>
    <xf numFmtId="0" fontId="1" fillId="0" borderId="0" xfId="0" applyFont="1" applyAlignment="1">
      <alignment wrapText="1"/>
    </xf>
    <xf numFmtId="164" fontId="1" fillId="0" borderId="39" xfId="0" applyNumberFormat="1" applyFont="1" applyBorder="1" applyAlignment="1" applyProtection="1">
      <alignment wrapText="1"/>
      <protection locked="0"/>
    </xf>
    <xf numFmtId="164" fontId="1" fillId="3" borderId="39" xfId="1" applyFont="1" applyFill="1" applyBorder="1" applyAlignment="1" applyProtection="1">
      <alignment horizontal="center" vertical="center" wrapText="1"/>
      <protection locked="0"/>
    </xf>
    <xf numFmtId="164" fontId="1" fillId="0" borderId="3" xfId="0" applyNumberFormat="1" applyFont="1" applyBorder="1" applyAlignment="1" applyProtection="1">
      <alignment wrapText="1"/>
      <protection locked="0"/>
    </xf>
    <xf numFmtId="0" fontId="1" fillId="3" borderId="0" xfId="0" applyFont="1" applyFill="1" applyAlignment="1">
      <alignment wrapText="1"/>
    </xf>
    <xf numFmtId="164" fontId="1" fillId="2" borderId="39" xfId="0" applyNumberFormat="1" applyFont="1" applyFill="1" applyBorder="1" applyAlignment="1">
      <alignment wrapText="1"/>
    </xf>
    <xf numFmtId="164" fontId="1" fillId="3" borderId="0" xfId="1" applyFont="1" applyFill="1" applyBorder="1" applyAlignment="1" applyProtection="1">
      <alignment vertical="center" wrapText="1"/>
    </xf>
    <xf numFmtId="164" fontId="1" fillId="2" borderId="3" xfId="0" applyNumberFormat="1" applyFont="1" applyFill="1" applyBorder="1" applyAlignment="1">
      <alignment wrapText="1"/>
    </xf>
    <xf numFmtId="164" fontId="1" fillId="2" borderId="8" xfId="1" applyFont="1" applyFill="1" applyBorder="1" applyAlignment="1" applyProtection="1">
      <alignment wrapText="1"/>
    </xf>
    <xf numFmtId="164" fontId="1" fillId="2" borderId="3" xfId="1" applyFont="1" applyFill="1" applyBorder="1" applyAlignment="1">
      <alignment wrapText="1"/>
    </xf>
    <xf numFmtId="0" fontId="1" fillId="2" borderId="12" xfId="0" applyFont="1" applyFill="1" applyBorder="1" applyAlignment="1">
      <alignment wrapText="1"/>
    </xf>
    <xf numFmtId="164" fontId="1" fillId="2" borderId="13" xfId="0" applyNumberFormat="1" applyFont="1" applyFill="1" applyBorder="1" applyAlignment="1">
      <alignment wrapText="1"/>
    </xf>
    <xf numFmtId="164" fontId="1" fillId="3" borderId="0" xfId="0" applyNumberFormat="1" applyFont="1" applyFill="1" applyAlignment="1">
      <alignment vertical="center" wrapText="1"/>
    </xf>
    <xf numFmtId="0" fontId="1" fillId="3" borderId="0" xfId="0" applyFont="1" applyFill="1" applyAlignment="1">
      <alignment horizontal="center" vertical="center" wrapText="1"/>
    </xf>
    <xf numFmtId="0" fontId="1" fillId="0" borderId="0" xfId="0" applyFont="1"/>
    <xf numFmtId="164" fontId="1" fillId="2" borderId="51" xfId="1" applyFont="1" applyFill="1" applyBorder="1" applyAlignment="1" applyProtection="1">
      <alignment wrapText="1"/>
    </xf>
    <xf numFmtId="0" fontId="1" fillId="2" borderId="16" xfId="0" applyFont="1" applyFill="1" applyBorder="1"/>
    <xf numFmtId="164" fontId="1" fillId="2" borderId="3" xfId="1" applyFont="1" applyFill="1" applyBorder="1" applyAlignment="1">
      <alignment vertical="center" wrapText="1"/>
    </xf>
    <xf numFmtId="2" fontId="8" fillId="12" borderId="3" xfId="0" applyNumberFormat="1" applyFont="1" applyFill="1" applyBorder="1" applyAlignment="1">
      <alignment vertical="top"/>
    </xf>
    <xf numFmtId="0" fontId="8" fillId="12" borderId="3" xfId="0" applyFont="1" applyFill="1" applyBorder="1" applyAlignment="1">
      <alignment vertical="top" wrapText="1"/>
    </xf>
    <xf numFmtId="9" fontId="0" fillId="15" borderId="3" xfId="2" applyFont="1" applyFill="1" applyBorder="1" applyAlignment="1" applyProtection="1">
      <alignment vertical="center" wrapText="1"/>
      <protection locked="0"/>
    </xf>
    <xf numFmtId="164" fontId="0" fillId="2" borderId="9" xfId="0" applyNumberFormat="1" applyFill="1" applyBorder="1" applyAlignment="1">
      <alignment vertical="center" wrapText="1"/>
    </xf>
    <xf numFmtId="9" fontId="0" fillId="15" borderId="13" xfId="2" applyFont="1" applyFill="1" applyBorder="1" applyAlignment="1" applyProtection="1">
      <alignment vertical="center" wrapText="1"/>
      <protection locked="0"/>
    </xf>
    <xf numFmtId="164" fontId="0" fillId="2" borderId="14" xfId="0" applyNumberFormat="1" applyFill="1" applyBorder="1" applyAlignment="1">
      <alignment vertical="center" wrapText="1"/>
    </xf>
    <xf numFmtId="0" fontId="0" fillId="0" borderId="0" xfId="0" applyAlignment="1">
      <alignment vertical="center" wrapText="1"/>
    </xf>
    <xf numFmtId="0" fontId="3" fillId="2" borderId="10"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0" fillId="0" borderId="0" xfId="0" applyAlignment="1">
      <alignment horizontal="left" vertical="top"/>
    </xf>
    <xf numFmtId="0" fontId="15" fillId="0" borderId="0" xfId="0" applyFont="1" applyAlignment="1">
      <alignment horizontal="left" vertical="top"/>
    </xf>
    <xf numFmtId="49" fontId="0" fillId="0" borderId="0" xfId="0" applyNumberFormat="1" applyAlignment="1">
      <alignment horizontal="left" vertical="top"/>
    </xf>
    <xf numFmtId="0" fontId="4" fillId="0" borderId="0" xfId="3" applyAlignment="1">
      <alignment horizontal="left" vertical="top"/>
    </xf>
    <xf numFmtId="49" fontId="16" fillId="0" borderId="0" xfId="0" applyNumberFormat="1" applyFont="1" applyAlignment="1">
      <alignment horizontal="left" vertical="top"/>
    </xf>
    <xf numFmtId="0" fontId="23" fillId="10" borderId="0" xfId="0" applyFont="1" applyFill="1" applyAlignment="1">
      <alignment horizontal="left" vertical="top"/>
    </xf>
    <xf numFmtId="0" fontId="23" fillId="0" borderId="0" xfId="0" applyFont="1" applyAlignment="1">
      <alignment horizontal="left" vertical="top"/>
    </xf>
    <xf numFmtId="49" fontId="16" fillId="0" borderId="0" xfId="0" applyNumberFormat="1" applyFont="1" applyAlignment="1">
      <alignment horizontal="left" vertical="top" wrapText="1"/>
    </xf>
    <xf numFmtId="0" fontId="0" fillId="16" borderId="8" xfId="0" applyFill="1" applyBorder="1" applyAlignment="1" applyProtection="1">
      <alignment horizontal="left" vertical="top" wrapText="1"/>
      <protection locked="0"/>
    </xf>
    <xf numFmtId="0" fontId="0" fillId="16" borderId="12" xfId="0" applyFill="1" applyBorder="1" applyAlignment="1" applyProtection="1">
      <alignment horizontal="left" vertical="top" wrapText="1"/>
      <protection locked="0"/>
    </xf>
    <xf numFmtId="0" fontId="29" fillId="18" borderId="11" xfId="0" applyFont="1" applyFill="1" applyBorder="1" applyAlignment="1">
      <alignment vertical="center" wrapText="1"/>
    </xf>
    <xf numFmtId="0" fontId="31" fillId="18" borderId="8" xfId="0" applyFont="1" applyFill="1" applyBorder="1" applyAlignment="1">
      <alignment vertical="center" wrapText="1"/>
    </xf>
    <xf numFmtId="164" fontId="1" fillId="0" borderId="3" xfId="1" quotePrefix="1" applyFont="1" applyBorder="1" applyAlignment="1" applyProtection="1">
      <alignment horizontal="center" vertical="center" wrapText="1"/>
      <protection locked="0"/>
    </xf>
    <xf numFmtId="0" fontId="3" fillId="17" borderId="8" xfId="0" applyFont="1" applyFill="1" applyBorder="1" applyAlignment="1">
      <alignment vertical="center" wrapText="1"/>
    </xf>
    <xf numFmtId="0" fontId="3" fillId="18" borderId="8" xfId="0" applyFont="1" applyFill="1" applyBorder="1" applyAlignment="1">
      <alignment vertical="center" wrapText="1"/>
    </xf>
    <xf numFmtId="164" fontId="10" fillId="0" borderId="3" xfId="1" applyFont="1" applyBorder="1" applyAlignment="1" applyProtection="1">
      <alignment horizontal="center" vertical="center" wrapText="1"/>
      <protection locked="0"/>
    </xf>
    <xf numFmtId="164" fontId="32" fillId="0" borderId="3" xfId="1" applyFont="1" applyBorder="1" applyAlignment="1" applyProtection="1">
      <alignment horizontal="center" vertical="center" wrapText="1"/>
      <protection locked="0"/>
    </xf>
    <xf numFmtId="164" fontId="1" fillId="0" borderId="3" xfId="1" applyFont="1" applyFill="1" applyBorder="1" applyAlignment="1" applyProtection="1">
      <alignment horizontal="center" vertical="center" wrapText="1"/>
      <protection locked="0"/>
    </xf>
    <xf numFmtId="164" fontId="10" fillId="0" borderId="3" xfId="1" applyFont="1" applyFill="1" applyBorder="1" applyAlignment="1" applyProtection="1">
      <alignment horizontal="center" vertical="center" wrapText="1"/>
      <protection locked="0"/>
    </xf>
    <xf numFmtId="0" fontId="0" fillId="0" borderId="0" xfId="0" applyAlignment="1" applyProtection="1">
      <alignment wrapText="1"/>
      <protection locked="0"/>
    </xf>
    <xf numFmtId="165" fontId="1" fillId="0" borderId="0" xfId="0" applyNumberFormat="1" applyFont="1" applyAlignment="1" applyProtection="1">
      <alignment vertical="center" wrapText="1"/>
      <protection locked="0"/>
    </xf>
    <xf numFmtId="49" fontId="1" fillId="3" borderId="3" xfId="1" applyNumberFormat="1" applyFont="1" applyFill="1" applyBorder="1" applyAlignment="1" applyProtection="1">
      <alignment horizontal="center" vertical="center" wrapText="1"/>
      <protection locked="0"/>
    </xf>
    <xf numFmtId="164" fontId="2" fillId="0" borderId="3" xfId="1" applyFont="1" applyBorder="1" applyAlignment="1" applyProtection="1">
      <alignment horizontal="center" vertical="center" wrapText="1"/>
      <protection locked="0"/>
    </xf>
    <xf numFmtId="0" fontId="1" fillId="3" borderId="0" xfId="0" applyFont="1" applyFill="1" applyAlignment="1" applyProtection="1">
      <alignment wrapText="1"/>
      <protection locked="0"/>
    </xf>
    <xf numFmtId="164" fontId="1" fillId="3" borderId="0" xfId="0" applyNumberFormat="1" applyFont="1" applyFill="1" applyAlignment="1">
      <alignment wrapText="1"/>
    </xf>
    <xf numFmtId="164" fontId="33" fillId="2" borderId="9" xfId="0" applyNumberFormat="1" applyFont="1" applyFill="1" applyBorder="1" applyAlignment="1">
      <alignment wrapText="1"/>
    </xf>
    <xf numFmtId="164" fontId="33" fillId="2" borderId="14" xfId="0" applyNumberFormat="1" applyFont="1" applyFill="1" applyBorder="1" applyAlignment="1">
      <alignment wrapText="1"/>
    </xf>
    <xf numFmtId="0" fontId="20" fillId="0" borderId="0" xfId="0" applyFont="1" applyAlignment="1">
      <alignment horizontal="left" vertical="top" wrapText="1"/>
    </xf>
    <xf numFmtId="0" fontId="1" fillId="3" borderId="4"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0" fontId="2" fillId="0" borderId="0" xfId="0" applyFont="1" applyAlignment="1">
      <alignment horizontal="center" vertical="center" wrapText="1"/>
    </xf>
    <xf numFmtId="0" fontId="2" fillId="2" borderId="43"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4" xfId="0"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10" xfId="0" applyFont="1" applyFill="1" applyBorder="1" applyAlignment="1">
      <alignment horizontal="center" vertical="center" wrapText="1"/>
    </xf>
    <xf numFmtId="164" fontId="2" fillId="2" borderId="31" xfId="1" applyFont="1" applyFill="1" applyBorder="1" applyAlignment="1" applyProtection="1">
      <alignment horizontal="center" vertical="center" wrapText="1"/>
    </xf>
    <xf numFmtId="164" fontId="2" fillId="2" borderId="38" xfId="1" applyFont="1" applyFill="1" applyBorder="1" applyAlignment="1" applyProtection="1">
      <alignment horizontal="center" vertical="center" wrapText="1"/>
    </xf>
    <xf numFmtId="0" fontId="2" fillId="2" borderId="5"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164" fontId="2" fillId="2" borderId="5" xfId="1" applyFont="1" applyFill="1" applyBorder="1" applyAlignment="1" applyProtection="1">
      <alignment horizontal="center" vertical="center" wrapText="1"/>
      <protection locked="0"/>
    </xf>
    <xf numFmtId="164" fontId="2" fillId="2" borderId="39" xfId="1"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2" borderId="39" xfId="0" applyFont="1" applyFill="1" applyBorder="1" applyAlignment="1" applyProtection="1">
      <alignment horizontal="center" vertical="center" wrapText="1"/>
      <protection locked="0"/>
    </xf>
    <xf numFmtId="49" fontId="1" fillId="3" borderId="4" xfId="0" applyNumberFormat="1" applyFont="1" applyFill="1" applyBorder="1" applyAlignment="1" applyProtection="1">
      <alignment horizontal="left" vertical="top" wrapText="1"/>
      <protection locked="0"/>
    </xf>
    <xf numFmtId="49" fontId="1" fillId="3" borderId="1" xfId="0" applyNumberFormat="1" applyFont="1" applyFill="1" applyBorder="1" applyAlignment="1" applyProtection="1">
      <alignment horizontal="left" vertical="top" wrapText="1"/>
      <protection locked="0"/>
    </xf>
    <xf numFmtId="49" fontId="1" fillId="3" borderId="2" xfId="0" applyNumberFormat="1" applyFont="1" applyFill="1" applyBorder="1" applyAlignment="1" applyProtection="1">
      <alignment horizontal="left" vertical="top" wrapText="1"/>
      <protection locked="0"/>
    </xf>
    <xf numFmtId="0" fontId="18" fillId="0" borderId="55" xfId="0" applyFont="1" applyBorder="1" applyAlignment="1">
      <alignment horizontal="left" wrapText="1"/>
    </xf>
    <xf numFmtId="0" fontId="2" fillId="3" borderId="4" xfId="0" applyFont="1" applyFill="1" applyBorder="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0" fontId="2" fillId="3" borderId="2" xfId="0" applyFont="1" applyFill="1" applyBorder="1" applyAlignment="1" applyProtection="1">
      <alignment horizontal="left" vertical="top" wrapText="1"/>
      <protection locked="0"/>
    </xf>
    <xf numFmtId="0" fontId="2" fillId="2" borderId="4" xfId="0" applyFont="1" applyFill="1" applyBorder="1" applyAlignment="1">
      <alignment horizontal="left" wrapText="1"/>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2" fillId="2" borderId="54" xfId="0" applyFont="1" applyFill="1" applyBorder="1" applyAlignment="1" applyProtection="1">
      <alignment horizontal="center" wrapText="1"/>
      <protection locked="0"/>
    </xf>
    <xf numFmtId="0" fontId="2" fillId="2" borderId="39" xfId="0" applyFont="1" applyFill="1" applyBorder="1" applyAlignment="1" applyProtection="1">
      <alignment horizontal="center" wrapText="1"/>
      <protection locked="0"/>
    </xf>
    <xf numFmtId="0" fontId="2" fillId="2" borderId="29" xfId="0" applyFont="1" applyFill="1" applyBorder="1" applyAlignment="1">
      <alignment horizontal="center" vertical="center" wrapText="1"/>
    </xf>
    <xf numFmtId="0" fontId="2" fillId="2" borderId="26" xfId="0" applyFont="1" applyFill="1" applyBorder="1" applyAlignment="1">
      <alignment horizontal="center" wrapText="1"/>
    </xf>
    <xf numFmtId="0" fontId="2" fillId="2" borderId="27" xfId="0" applyFont="1" applyFill="1" applyBorder="1" applyAlignment="1">
      <alignment horizontal="center" wrapText="1"/>
    </xf>
    <xf numFmtId="0" fontId="2" fillId="2" borderId="21" xfId="0" applyFont="1" applyFill="1" applyBorder="1" applyAlignment="1">
      <alignment horizontal="center" wrapText="1"/>
    </xf>
    <xf numFmtId="164" fontId="3" fillId="2" borderId="4" xfId="0" applyNumberFormat="1" applyFont="1" applyFill="1" applyBorder="1" applyAlignment="1">
      <alignment horizontal="center" vertical="center" wrapText="1"/>
    </xf>
    <xf numFmtId="164" fontId="3" fillId="2" borderId="36" xfId="0" applyNumberFormat="1" applyFont="1" applyFill="1" applyBorder="1" applyAlignment="1">
      <alignment horizontal="center" vertical="center" wrapText="1"/>
    </xf>
    <xf numFmtId="164" fontId="3" fillId="2" borderId="46" xfId="0" applyNumberFormat="1" applyFont="1" applyFill="1" applyBorder="1" applyAlignment="1">
      <alignment horizontal="center" vertical="center" wrapText="1"/>
    </xf>
    <xf numFmtId="164" fontId="3" fillId="2" borderId="47" xfId="0" applyNumberFormat="1" applyFont="1" applyFill="1" applyBorder="1" applyAlignment="1">
      <alignment horizontal="center" vertical="center" wrapText="1"/>
    </xf>
    <xf numFmtId="0" fontId="3" fillId="2" borderId="43" xfId="0" applyFont="1" applyFill="1" applyBorder="1" applyAlignment="1">
      <alignment horizontal="left" vertical="center" wrapText="1"/>
    </xf>
    <xf numFmtId="0" fontId="3" fillId="2" borderId="44" xfId="0" applyFont="1" applyFill="1" applyBorder="1" applyAlignment="1">
      <alignment horizontal="left" vertical="center" wrapText="1"/>
    </xf>
    <xf numFmtId="0" fontId="3" fillId="2" borderId="45" xfId="0" applyFont="1" applyFill="1" applyBorder="1" applyAlignment="1">
      <alignment horizontal="left" vertical="center" wrapText="1"/>
    </xf>
    <xf numFmtId="49" fontId="0" fillId="2" borderId="48" xfId="0" applyNumberFormat="1" applyFill="1" applyBorder="1" applyAlignment="1">
      <alignment horizontal="center" vertical="center" wrapText="1"/>
    </xf>
    <xf numFmtId="49" fontId="0" fillId="2" borderId="49" xfId="0" applyNumberFormat="1" applyFill="1" applyBorder="1" applyAlignment="1">
      <alignment horizontal="center" vertical="center" wrapText="1"/>
    </xf>
    <xf numFmtId="49" fontId="0" fillId="2" borderId="50" xfId="0" applyNumberFormat="1" applyFill="1" applyBorder="1" applyAlignment="1">
      <alignment horizontal="center" vertical="center" wrapText="1"/>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6" borderId="17" xfId="0" applyFont="1" applyFill="1" applyBorder="1" applyAlignment="1">
      <alignment horizontal="center" vertical="center"/>
    </xf>
    <xf numFmtId="0" fontId="2" fillId="6" borderId="15"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19" xfId="0" applyFont="1" applyFill="1" applyBorder="1" applyAlignment="1">
      <alignment horizontal="center" vertical="center"/>
    </xf>
    <xf numFmtId="0" fontId="2" fillId="6" borderId="25" xfId="0" applyFont="1" applyFill="1" applyBorder="1" applyAlignment="1">
      <alignment horizontal="center" vertical="center"/>
    </xf>
    <xf numFmtId="0" fontId="2" fillId="6" borderId="20" xfId="0" applyFont="1" applyFill="1" applyBorder="1" applyAlignment="1">
      <alignment horizontal="center" vertical="center"/>
    </xf>
    <xf numFmtId="0" fontId="2" fillId="2" borderId="54" xfId="0" applyFont="1" applyFill="1" applyBorder="1" applyAlignment="1">
      <alignment horizontal="center" wrapText="1"/>
    </xf>
    <xf numFmtId="0" fontId="2" fillId="2" borderId="39" xfId="0" applyFont="1" applyFill="1" applyBorder="1" applyAlignment="1">
      <alignment horizontal="center" wrapText="1"/>
    </xf>
    <xf numFmtId="0" fontId="2" fillId="2" borderId="28"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10" xfId="0" applyFont="1" applyFill="1" applyBorder="1" applyAlignment="1">
      <alignment horizontal="center" vertical="center" wrapText="1"/>
    </xf>
  </cellXfs>
  <cellStyles count="5">
    <cellStyle name="Hipervínculo" xfId="4" builtinId="8"/>
    <cellStyle name="Moneda" xfId="1" builtinId="4"/>
    <cellStyle name="Normal" xfId="0" builtinId="0"/>
    <cellStyle name="Normal 2" xfId="3" xr:uid="{EB150EEC-D351-48F3-A913-7E6E1242FFB4}"/>
    <cellStyle name="Porcentaje" xfId="2" builtinId="5"/>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797"/>
      <color rgb="FFFFA7A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hyperlink" Target="https://nam11.safelinks.protection.outlook.com/?url=https%3A%2F%2Fwww.oecd.org%2Fdac%2Ffinancing-sustainable-development%2Fdevelopment-finance-standards%2Fdacandcrscodelists.htm&amp;data=05%7C01%7Clhancoc2%40kent.edu%7Caf34cf85d90a4aecb29908da2ea51ab5%7Ce5a06f4a1ec44d018f73e7dd15f26134%7C1%7C0%7C637873583917475037%7CUnknown%7CTWFpbGZsb3d8eyJWIjoiMC4wLjAwMDAiLCJQIjoiV2luMzIiLCJBTiI6Ik1haWwiLCJXVCI6Mn0%3D%7C3000%7C%7C%7C&amp;sdata=pIFFA0s3XyowKy8oAo8YgPfYUBm9eCoBqJNnaNFRls4%3D&amp;reserved=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8568-A774-49BA-90A4-34E4951A04A7}">
  <sheetPr>
    <tabColor theme="4" tint="0.79998168889431442"/>
  </sheetPr>
  <dimension ref="B2:E3"/>
  <sheetViews>
    <sheetView showGridLines="0" zoomScale="80" zoomScaleNormal="80" workbookViewId="0"/>
  </sheetViews>
  <sheetFormatPr baseColWidth="10" defaultColWidth="8.88671875" defaultRowHeight="14.4" x14ac:dyDescent="0.3"/>
  <cols>
    <col min="2" max="2" width="127.109375" customWidth="1"/>
  </cols>
  <sheetData>
    <row r="2" spans="2:5" ht="36.75" customHeight="1" thickBot="1" x14ac:dyDescent="0.35">
      <c r="B2" s="247" t="s">
        <v>0</v>
      </c>
      <c r="C2" s="247"/>
      <c r="D2" s="247"/>
      <c r="E2" s="247"/>
    </row>
    <row r="3" spans="2:5" ht="295.5" customHeight="1" thickBot="1" x14ac:dyDescent="0.35">
      <c r="B3" s="122" t="s">
        <v>1</v>
      </c>
    </row>
  </sheetData>
  <sheetProtection sheet="1" objects="1" scenarios="1"/>
  <mergeCells count="1">
    <mergeCell ref="B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L221"/>
  <sheetViews>
    <sheetView showGridLines="0" showZeros="0" tabSelected="1" topLeftCell="B185" zoomScale="60" zoomScaleNormal="60" workbookViewId="0">
      <selection activeCell="H190" sqref="H190"/>
    </sheetView>
  </sheetViews>
  <sheetFormatPr baseColWidth="10" defaultColWidth="9.109375" defaultRowHeight="14.4" x14ac:dyDescent="0.3"/>
  <cols>
    <col min="1" max="1" width="9.109375" style="20"/>
    <col min="2" max="2" width="30.88671875" style="20" customWidth="1"/>
    <col min="3" max="3" width="35.109375" style="20" customWidth="1"/>
    <col min="4" max="4" width="25.109375" style="20" customWidth="1"/>
    <col min="5" max="6" width="25.88671875" style="20" customWidth="1"/>
    <col min="7" max="7" width="23.109375" style="20" customWidth="1"/>
    <col min="8" max="8" width="54.109375" style="20" customWidth="1"/>
    <col min="9" max="9" width="22.44140625" style="95" customWidth="1"/>
    <col min="10" max="10" width="30.5546875" style="115" customWidth="1"/>
    <col min="11" max="11" width="30.109375" style="20" customWidth="1"/>
    <col min="12" max="12" width="18.88671875" style="20" customWidth="1"/>
    <col min="13" max="13" width="9.109375" style="20"/>
    <col min="14" max="14" width="17.88671875" style="20" customWidth="1"/>
    <col min="15" max="15" width="26.44140625" style="20" customWidth="1"/>
    <col min="16" max="16" width="22.44140625" style="20" customWidth="1"/>
    <col min="17" max="17" width="29.88671875" style="20" customWidth="1"/>
    <col min="18" max="18" width="23.44140625" style="20" customWidth="1"/>
    <col min="19" max="19" width="18.44140625" style="20" customWidth="1"/>
    <col min="20" max="20" width="17.44140625" style="20" customWidth="1"/>
    <col min="21" max="21" width="25.109375" style="20" customWidth="1"/>
    <col min="22" max="16384" width="9.109375" style="20"/>
  </cols>
  <sheetData>
    <row r="1" spans="1:12" ht="30.75" customHeight="1" x14ac:dyDescent="0.85">
      <c r="B1" s="247" t="s">
        <v>0</v>
      </c>
      <c r="C1" s="247"/>
      <c r="D1" s="247"/>
      <c r="E1" s="247"/>
      <c r="F1" s="18"/>
      <c r="G1" s="18"/>
      <c r="H1" s="19"/>
      <c r="I1" s="94"/>
      <c r="J1" s="114"/>
      <c r="K1" s="19"/>
    </row>
    <row r="2" spans="1:12" ht="16.5" customHeight="1" x14ac:dyDescent="0.5">
      <c r="B2" s="277" t="s">
        <v>2</v>
      </c>
      <c r="C2" s="277"/>
      <c r="D2" s="277"/>
      <c r="E2" s="277"/>
      <c r="F2" s="123"/>
      <c r="G2" s="123"/>
      <c r="H2" s="123"/>
      <c r="I2" s="104"/>
      <c r="J2" s="104"/>
    </row>
    <row r="4" spans="1:12" ht="119.25" customHeight="1" x14ac:dyDescent="0.3">
      <c r="B4" s="120" t="s">
        <v>3</v>
      </c>
      <c r="C4" s="120" t="s">
        <v>4</v>
      </c>
      <c r="D4" s="51" t="s">
        <v>5</v>
      </c>
      <c r="E4" s="51" t="s">
        <v>6</v>
      </c>
      <c r="F4" s="51" t="s">
        <v>7</v>
      </c>
      <c r="G4" s="59" t="s">
        <v>8</v>
      </c>
      <c r="H4" s="120" t="s">
        <v>9</v>
      </c>
      <c r="I4" s="120" t="s">
        <v>10</v>
      </c>
      <c r="J4" s="120" t="s">
        <v>11</v>
      </c>
      <c r="K4" s="120" t="s">
        <v>12</v>
      </c>
      <c r="L4" s="26"/>
    </row>
    <row r="5" spans="1:12" ht="51" customHeight="1" x14ac:dyDescent="0.3">
      <c r="B5" s="57" t="s">
        <v>13</v>
      </c>
      <c r="C5" s="274" t="s">
        <v>14</v>
      </c>
      <c r="D5" s="275"/>
      <c r="E5" s="275"/>
      <c r="F5" s="275"/>
      <c r="G5" s="275"/>
      <c r="H5" s="275"/>
      <c r="I5" s="275"/>
      <c r="J5" s="275"/>
      <c r="K5" s="276"/>
      <c r="L5" s="9"/>
    </row>
    <row r="6" spans="1:12" ht="51" customHeight="1" x14ac:dyDescent="0.3">
      <c r="B6" s="57" t="s">
        <v>15</v>
      </c>
      <c r="C6" s="274" t="s">
        <v>16</v>
      </c>
      <c r="D6" s="275"/>
      <c r="E6" s="275"/>
      <c r="F6" s="275"/>
      <c r="G6" s="275"/>
      <c r="H6" s="275"/>
      <c r="I6" s="275"/>
      <c r="J6" s="275"/>
      <c r="K6" s="276"/>
      <c r="L6" s="28"/>
    </row>
    <row r="7" spans="1:12" ht="140.4" x14ac:dyDescent="0.3">
      <c r="B7" s="163" t="s">
        <v>17</v>
      </c>
      <c r="C7" s="164" t="s">
        <v>18</v>
      </c>
      <c r="D7" s="232">
        <v>25000</v>
      </c>
      <c r="E7" s="165"/>
      <c r="F7" s="165"/>
      <c r="G7" s="166">
        <f>SUM(D7:F7)</f>
        <v>25000</v>
      </c>
      <c r="H7" s="167">
        <v>0.2</v>
      </c>
      <c r="I7" s="165"/>
      <c r="J7" s="168" t="s">
        <v>19</v>
      </c>
      <c r="K7" s="169"/>
      <c r="L7" s="170"/>
    </row>
    <row r="8" spans="1:12" ht="171.6" x14ac:dyDescent="0.3">
      <c r="B8" s="163" t="s">
        <v>20</v>
      </c>
      <c r="C8" s="164" t="s">
        <v>21</v>
      </c>
      <c r="D8" s="165">
        <v>75000</v>
      </c>
      <c r="E8" s="237"/>
      <c r="F8" s="165"/>
      <c r="G8" s="166">
        <f t="shared" ref="G8:G14" si="0">SUM(D8:F8)</f>
        <v>75000</v>
      </c>
      <c r="H8" s="167">
        <v>0.15</v>
      </c>
      <c r="I8" s="165"/>
      <c r="J8" s="168" t="s">
        <v>22</v>
      </c>
      <c r="K8" s="169"/>
      <c r="L8" s="170"/>
    </row>
    <row r="9" spans="1:12" ht="156" x14ac:dyDescent="0.3">
      <c r="B9" s="163" t="s">
        <v>23</v>
      </c>
      <c r="C9" s="164" t="s">
        <v>24</v>
      </c>
      <c r="D9" s="165">
        <v>334000</v>
      </c>
      <c r="E9" s="238"/>
      <c r="F9" s="165"/>
      <c r="G9" s="166">
        <f t="shared" si="0"/>
        <v>334000</v>
      </c>
      <c r="H9" s="167">
        <v>0.25</v>
      </c>
      <c r="I9" s="165"/>
      <c r="J9" s="168" t="s">
        <v>25</v>
      </c>
      <c r="K9" s="169"/>
      <c r="L9" s="170"/>
    </row>
    <row r="10" spans="1:12" ht="140.4" x14ac:dyDescent="0.3">
      <c r="B10" s="163" t="s">
        <v>26</v>
      </c>
      <c r="C10" s="164" t="s">
        <v>27</v>
      </c>
      <c r="D10" s="165"/>
      <c r="E10" s="165">
        <v>25000</v>
      </c>
      <c r="F10" s="165"/>
      <c r="G10" s="166">
        <f t="shared" si="0"/>
        <v>25000</v>
      </c>
      <c r="H10" s="167">
        <v>1</v>
      </c>
      <c r="I10" s="165"/>
      <c r="J10" s="168" t="s">
        <v>28</v>
      </c>
      <c r="K10" s="169"/>
      <c r="L10" s="170"/>
    </row>
    <row r="11" spans="1:12" ht="15.6" hidden="1" x14ac:dyDescent="0.3">
      <c r="B11" s="163" t="s">
        <v>29</v>
      </c>
      <c r="C11" s="164"/>
      <c r="D11" s="165"/>
      <c r="E11" s="165"/>
      <c r="F11" s="165"/>
      <c r="G11" s="166">
        <f t="shared" si="0"/>
        <v>0</v>
      </c>
      <c r="H11" s="167"/>
      <c r="I11" s="165"/>
      <c r="J11" s="168"/>
      <c r="K11" s="169"/>
      <c r="L11" s="170"/>
    </row>
    <row r="12" spans="1:12" ht="15.6" hidden="1" x14ac:dyDescent="0.3">
      <c r="B12" s="163" t="s">
        <v>30</v>
      </c>
      <c r="C12" s="164"/>
      <c r="D12" s="165"/>
      <c r="E12" s="165"/>
      <c r="F12" s="165"/>
      <c r="G12" s="166">
        <f t="shared" si="0"/>
        <v>0</v>
      </c>
      <c r="H12" s="167"/>
      <c r="I12" s="165"/>
      <c r="J12" s="168"/>
      <c r="K12" s="169"/>
      <c r="L12" s="170"/>
    </row>
    <row r="13" spans="1:12" ht="15.6" hidden="1" x14ac:dyDescent="0.3">
      <c r="B13" s="163" t="s">
        <v>31</v>
      </c>
      <c r="C13" s="171"/>
      <c r="D13" s="168"/>
      <c r="E13" s="168"/>
      <c r="F13" s="168"/>
      <c r="G13" s="166">
        <f t="shared" si="0"/>
        <v>0</v>
      </c>
      <c r="H13" s="172"/>
      <c r="I13" s="168"/>
      <c r="J13" s="168"/>
      <c r="K13" s="173"/>
      <c r="L13" s="170"/>
    </row>
    <row r="14" spans="1:12" ht="15.6" hidden="1" x14ac:dyDescent="0.3">
      <c r="A14" s="21"/>
      <c r="B14" s="163" t="s">
        <v>32</v>
      </c>
      <c r="C14" s="171"/>
      <c r="D14" s="168"/>
      <c r="E14" s="168"/>
      <c r="F14" s="168"/>
      <c r="G14" s="166">
        <f t="shared" si="0"/>
        <v>0</v>
      </c>
      <c r="H14" s="172"/>
      <c r="I14" s="168"/>
      <c r="J14" s="168"/>
      <c r="K14" s="173"/>
    </row>
    <row r="15" spans="1:12" ht="15.6" x14ac:dyDescent="0.3">
      <c r="A15" s="21"/>
      <c r="C15" s="57" t="s">
        <v>33</v>
      </c>
      <c r="D15" s="10">
        <f>SUM(D7:D14)</f>
        <v>434000</v>
      </c>
      <c r="E15" s="10">
        <f>SUM(E7:E14)</f>
        <v>25000</v>
      </c>
      <c r="F15" s="10">
        <f>SUM(F7:F14)</f>
        <v>0</v>
      </c>
      <c r="G15" s="10">
        <f>SUM(G7:G14)</f>
        <v>459000</v>
      </c>
      <c r="H15" s="10">
        <f>(H7*G7)+(H8*G8)+(H9*G9)+(H10*G10)+(H11*G11)+(H12*G12)+(H13*G13)+(H14*G14)</f>
        <v>124750</v>
      </c>
      <c r="I15" s="10">
        <f>SUM(I7:I14)</f>
        <v>0</v>
      </c>
      <c r="J15" s="116"/>
      <c r="K15" s="173"/>
      <c r="L15" s="29"/>
    </row>
    <row r="16" spans="1:12" ht="51" customHeight="1" x14ac:dyDescent="0.3">
      <c r="A16" s="21"/>
      <c r="B16" s="57" t="s">
        <v>34</v>
      </c>
      <c r="C16" s="248" t="s">
        <v>35</v>
      </c>
      <c r="D16" s="249"/>
      <c r="E16" s="249"/>
      <c r="F16" s="249"/>
      <c r="G16" s="249"/>
      <c r="H16" s="249"/>
      <c r="I16" s="249"/>
      <c r="J16" s="249"/>
      <c r="K16" s="250"/>
      <c r="L16" s="28"/>
    </row>
    <row r="17" spans="1:12" ht="161.69999999999999" customHeight="1" x14ac:dyDescent="0.3">
      <c r="A17" s="21"/>
      <c r="B17" s="163" t="s">
        <v>36</v>
      </c>
      <c r="C17" s="164" t="s">
        <v>37</v>
      </c>
      <c r="D17" s="165"/>
      <c r="E17" s="237">
        <v>10000</v>
      </c>
      <c r="F17" s="237">
        <v>87000</v>
      </c>
      <c r="G17" s="166">
        <f>SUM(D17:F17)</f>
        <v>97000</v>
      </c>
      <c r="H17" s="167">
        <f>(E17)/G17</f>
        <v>0.10309278350515463</v>
      </c>
      <c r="I17" s="165"/>
      <c r="J17" s="168" t="s">
        <v>889</v>
      </c>
      <c r="K17" s="169"/>
      <c r="L17" s="170"/>
    </row>
    <row r="18" spans="1:12" ht="187.2" x14ac:dyDescent="0.3">
      <c r="A18" s="21"/>
      <c r="B18" s="163" t="s">
        <v>38</v>
      </c>
      <c r="C18" s="164" t="s">
        <v>39</v>
      </c>
      <c r="D18" s="165"/>
      <c r="E18" s="236">
        <v>9000</v>
      </c>
      <c r="F18" s="236">
        <v>60000</v>
      </c>
      <c r="G18" s="166">
        <f t="shared" ref="G18:G24" si="1">SUM(D18:F18)</f>
        <v>69000</v>
      </c>
      <c r="H18" s="167">
        <f t="shared" ref="H18:H20" si="2">(E18)/G18</f>
        <v>0.13043478260869565</v>
      </c>
      <c r="I18" s="165"/>
      <c r="J18" s="241" t="s">
        <v>40</v>
      </c>
      <c r="K18" s="169"/>
      <c r="L18" s="170"/>
    </row>
    <row r="19" spans="1:12" ht="136.35" customHeight="1" x14ac:dyDescent="0.3">
      <c r="A19" s="21"/>
      <c r="B19" s="163" t="s">
        <v>41</v>
      </c>
      <c r="C19" s="164" t="s">
        <v>42</v>
      </c>
      <c r="D19" s="165"/>
      <c r="E19" s="236">
        <v>5000</v>
      </c>
      <c r="F19" s="165">
        <v>60000</v>
      </c>
      <c r="G19" s="166">
        <f t="shared" si="1"/>
        <v>65000</v>
      </c>
      <c r="H19" s="167">
        <f t="shared" si="2"/>
        <v>7.6923076923076927E-2</v>
      </c>
      <c r="I19" s="165"/>
      <c r="J19" s="168" t="s">
        <v>43</v>
      </c>
      <c r="K19" s="169"/>
      <c r="L19" s="170"/>
    </row>
    <row r="20" spans="1:12" ht="140.4" x14ac:dyDescent="0.3">
      <c r="A20" s="21"/>
      <c r="B20" s="163" t="s">
        <v>44</v>
      </c>
      <c r="C20" s="164" t="s">
        <v>45</v>
      </c>
      <c r="D20" s="165">
        <v>0</v>
      </c>
      <c r="E20" s="236">
        <v>6000</v>
      </c>
      <c r="F20" s="236">
        <v>30000</v>
      </c>
      <c r="G20" s="166">
        <f t="shared" si="1"/>
        <v>36000</v>
      </c>
      <c r="H20" s="167">
        <f t="shared" si="2"/>
        <v>0.16666666666666666</v>
      </c>
      <c r="I20" s="165"/>
      <c r="J20" s="168" t="s">
        <v>46</v>
      </c>
      <c r="K20" s="169"/>
      <c r="L20" s="170"/>
    </row>
    <row r="21" spans="1:12" ht="149.25" customHeight="1" x14ac:dyDescent="0.3">
      <c r="A21" s="21"/>
      <c r="B21" s="163" t="s">
        <v>47</v>
      </c>
      <c r="C21" s="164" t="s">
        <v>48</v>
      </c>
      <c r="D21" s="242">
        <v>80000</v>
      </c>
      <c r="E21" s="235"/>
      <c r="F21" s="165"/>
      <c r="G21" s="166">
        <f t="shared" si="1"/>
        <v>80000</v>
      </c>
      <c r="H21" s="167">
        <v>0.2</v>
      </c>
      <c r="I21" s="165"/>
      <c r="J21" s="168" t="s">
        <v>49</v>
      </c>
      <c r="K21" s="169"/>
      <c r="L21" s="170"/>
    </row>
    <row r="22" spans="1:12" ht="15.6" hidden="1" x14ac:dyDescent="0.3">
      <c r="A22" s="21"/>
      <c r="B22" s="163" t="s">
        <v>50</v>
      </c>
      <c r="C22" s="164"/>
      <c r="D22" s="165"/>
      <c r="E22" s="165"/>
      <c r="F22" s="165"/>
      <c r="G22" s="166">
        <f t="shared" si="1"/>
        <v>0</v>
      </c>
      <c r="H22" s="167"/>
      <c r="I22" s="165"/>
      <c r="J22" s="168"/>
      <c r="K22" s="169"/>
      <c r="L22" s="170"/>
    </row>
    <row r="23" spans="1:12" ht="15.6" hidden="1" x14ac:dyDescent="0.3">
      <c r="A23" s="21"/>
      <c r="B23" s="163" t="s">
        <v>51</v>
      </c>
      <c r="C23" s="171"/>
      <c r="D23" s="168"/>
      <c r="E23" s="168"/>
      <c r="F23" s="168"/>
      <c r="G23" s="166">
        <f t="shared" si="1"/>
        <v>0</v>
      </c>
      <c r="H23" s="172"/>
      <c r="I23" s="168"/>
      <c r="J23" s="168"/>
      <c r="K23" s="173"/>
      <c r="L23" s="170"/>
    </row>
    <row r="24" spans="1:12" ht="49.5" hidden="1" customHeight="1" x14ac:dyDescent="0.3">
      <c r="A24" s="21"/>
      <c r="B24" s="163" t="s">
        <v>52</v>
      </c>
      <c r="C24" s="171"/>
      <c r="D24" s="168"/>
      <c r="E24" s="168"/>
      <c r="F24" s="168"/>
      <c r="G24" s="166">
        <f t="shared" si="1"/>
        <v>0</v>
      </c>
      <c r="H24" s="172"/>
      <c r="I24" s="168"/>
      <c r="J24" s="168"/>
      <c r="K24" s="173"/>
      <c r="L24" s="170"/>
    </row>
    <row r="25" spans="1:12" ht="15.6" x14ac:dyDescent="0.3">
      <c r="A25" s="21"/>
      <c r="C25" s="57" t="s">
        <v>33</v>
      </c>
      <c r="D25" s="13">
        <f>SUM(D17:D24)</f>
        <v>80000</v>
      </c>
      <c r="E25" s="13">
        <f>SUM(E17:E24)</f>
        <v>30000</v>
      </c>
      <c r="F25" s="13">
        <f>SUM(F17:F24)</f>
        <v>237000</v>
      </c>
      <c r="G25" s="13">
        <f>SUM(G17:G24)</f>
        <v>347000</v>
      </c>
      <c r="H25" s="10">
        <f>(H17*G17)+(H18*G18)+(H19*G19)+(H20*G20)+(H21*G21)+(H22*G22)+(H23*G23)+(H24*G24)</f>
        <v>46000</v>
      </c>
      <c r="I25" s="10">
        <f>SUM(I17:I24)</f>
        <v>0</v>
      </c>
      <c r="J25" s="116"/>
      <c r="K25" s="173"/>
      <c r="L25" s="29"/>
    </row>
    <row r="26" spans="1:12" ht="51" customHeight="1" x14ac:dyDescent="0.3">
      <c r="A26" s="21"/>
      <c r="B26" s="57" t="s">
        <v>53</v>
      </c>
      <c r="C26" s="248" t="s">
        <v>54</v>
      </c>
      <c r="D26" s="249"/>
      <c r="E26" s="249"/>
      <c r="F26" s="249"/>
      <c r="G26" s="249"/>
      <c r="H26" s="249"/>
      <c r="I26" s="249"/>
      <c r="J26" s="249"/>
      <c r="K26" s="250"/>
      <c r="L26" s="28"/>
    </row>
    <row r="27" spans="1:12" ht="148.5" customHeight="1" x14ac:dyDescent="0.3">
      <c r="A27" s="21"/>
      <c r="B27" s="163" t="s">
        <v>55</v>
      </c>
      <c r="C27" s="164" t="s">
        <v>56</v>
      </c>
      <c r="D27" s="242">
        <v>65000</v>
      </c>
      <c r="E27" s="235"/>
      <c r="F27" s="165"/>
      <c r="G27" s="166">
        <f>SUM(D27:F27)</f>
        <v>65000</v>
      </c>
      <c r="H27" s="167">
        <v>0.3</v>
      </c>
      <c r="I27" s="165"/>
      <c r="J27" s="168" t="s">
        <v>57</v>
      </c>
      <c r="K27" s="169"/>
      <c r="L27" s="170"/>
    </row>
    <row r="28" spans="1:12" ht="124.8" x14ac:dyDescent="0.3">
      <c r="A28" s="21"/>
      <c r="B28" s="163" t="s">
        <v>58</v>
      </c>
      <c r="C28" s="164" t="s">
        <v>59</v>
      </c>
      <c r="D28" s="165"/>
      <c r="E28" s="236">
        <v>90000</v>
      </c>
      <c r="F28" s="236"/>
      <c r="G28" s="166">
        <f t="shared" ref="G28:G34" si="3">SUM(D28:F28)</f>
        <v>90000</v>
      </c>
      <c r="H28" s="167">
        <f>(E28-25000)/G28</f>
        <v>0.72222222222222221</v>
      </c>
      <c r="I28" s="165"/>
      <c r="J28" s="168" t="s">
        <v>60</v>
      </c>
      <c r="K28" s="169"/>
      <c r="L28" s="170"/>
    </row>
    <row r="29" spans="1:12" ht="93.6" x14ac:dyDescent="0.3">
      <c r="A29" s="21"/>
      <c r="B29" s="163" t="s">
        <v>61</v>
      </c>
      <c r="C29" s="164" t="s">
        <v>62</v>
      </c>
      <c r="D29" s="165"/>
      <c r="E29" s="236"/>
      <c r="F29" s="165">
        <v>47000</v>
      </c>
      <c r="G29" s="166">
        <f t="shared" si="3"/>
        <v>47000</v>
      </c>
      <c r="H29" s="167">
        <v>0.1</v>
      </c>
      <c r="I29" s="165"/>
      <c r="J29" s="168" t="s">
        <v>63</v>
      </c>
      <c r="K29" s="169"/>
      <c r="L29" s="170"/>
    </row>
    <row r="30" spans="1:12" ht="124.8" x14ac:dyDescent="0.3">
      <c r="A30" s="21"/>
      <c r="B30" s="163" t="s">
        <v>64</v>
      </c>
      <c r="C30" s="164" t="s">
        <v>65</v>
      </c>
      <c r="D30" s="165"/>
      <c r="E30" s="236">
        <v>85000</v>
      </c>
      <c r="F30" s="235"/>
      <c r="G30" s="166">
        <f t="shared" si="3"/>
        <v>85000</v>
      </c>
      <c r="H30" s="167">
        <v>1</v>
      </c>
      <c r="I30" s="165"/>
      <c r="J30" s="168" t="s">
        <v>66</v>
      </c>
      <c r="K30" s="169"/>
      <c r="L30" s="170"/>
    </row>
    <row r="31" spans="1:12" s="21" customFormat="1" ht="15.6" hidden="1" x14ac:dyDescent="0.3">
      <c r="B31" s="163" t="s">
        <v>67</v>
      </c>
      <c r="C31" s="164"/>
      <c r="D31" s="165"/>
      <c r="E31" s="165"/>
      <c r="F31" s="165"/>
      <c r="G31" s="166">
        <f t="shared" si="3"/>
        <v>0</v>
      </c>
      <c r="H31" s="167"/>
      <c r="I31" s="165"/>
      <c r="J31" s="168"/>
      <c r="K31" s="169"/>
      <c r="L31" s="170"/>
    </row>
    <row r="32" spans="1:12" s="21" customFormat="1" ht="15.6" hidden="1" x14ac:dyDescent="0.3">
      <c r="B32" s="163" t="s">
        <v>68</v>
      </c>
      <c r="C32" s="164"/>
      <c r="D32" s="165"/>
      <c r="E32" s="165"/>
      <c r="F32" s="165"/>
      <c r="G32" s="166">
        <f t="shared" si="3"/>
        <v>0</v>
      </c>
      <c r="H32" s="167"/>
      <c r="I32" s="165"/>
      <c r="J32" s="168"/>
      <c r="K32" s="169"/>
      <c r="L32" s="170"/>
    </row>
    <row r="33" spans="1:12" s="21" customFormat="1" ht="15.6" hidden="1" x14ac:dyDescent="0.3">
      <c r="A33" s="20"/>
      <c r="B33" s="163" t="s">
        <v>69</v>
      </c>
      <c r="C33" s="171"/>
      <c r="D33" s="168"/>
      <c r="E33" s="168"/>
      <c r="F33" s="168"/>
      <c r="G33" s="166">
        <f t="shared" si="3"/>
        <v>0</v>
      </c>
      <c r="H33" s="172"/>
      <c r="I33" s="168"/>
      <c r="J33" s="168"/>
      <c r="K33" s="173"/>
      <c r="L33" s="170"/>
    </row>
    <row r="34" spans="1:12" ht="15.6" hidden="1" x14ac:dyDescent="0.3">
      <c r="B34" s="163" t="s">
        <v>70</v>
      </c>
      <c r="C34" s="171"/>
      <c r="D34" s="168"/>
      <c r="E34" s="168"/>
      <c r="F34" s="168"/>
      <c r="G34" s="166">
        <f t="shared" si="3"/>
        <v>0</v>
      </c>
      <c r="H34" s="172"/>
      <c r="I34" s="168"/>
      <c r="J34" s="168"/>
      <c r="K34" s="173"/>
      <c r="L34" s="170"/>
    </row>
    <row r="35" spans="1:12" ht="15.6" x14ac:dyDescent="0.3">
      <c r="C35" s="57" t="s">
        <v>33</v>
      </c>
      <c r="D35" s="13">
        <f>SUM(D27:D34)</f>
        <v>65000</v>
      </c>
      <c r="E35" s="13">
        <f>SUM(E27:E34)</f>
        <v>175000</v>
      </c>
      <c r="F35" s="13">
        <f>SUM(F27:F34)</f>
        <v>47000</v>
      </c>
      <c r="G35" s="13">
        <f>SUM(G27:G34)</f>
        <v>287000</v>
      </c>
      <c r="H35" s="10">
        <f>(H27*G27)+(H28*G28)+(H29*G29)+(H30*G30)+(H31*G31)+(H32*G32)+(H33*G33)+(H34*G34)</f>
        <v>174200</v>
      </c>
      <c r="I35" s="10">
        <f>SUM(I27:I34)</f>
        <v>0</v>
      </c>
      <c r="J35" s="116"/>
      <c r="K35" s="173"/>
      <c r="L35" s="29"/>
    </row>
    <row r="36" spans="1:12" ht="51" hidden="1" customHeight="1" x14ac:dyDescent="0.3">
      <c r="B36" s="57" t="s">
        <v>71</v>
      </c>
      <c r="C36" s="248"/>
      <c r="D36" s="249"/>
      <c r="E36" s="249"/>
      <c r="F36" s="249"/>
      <c r="G36" s="249"/>
      <c r="H36" s="249"/>
      <c r="I36" s="249"/>
      <c r="J36" s="249"/>
      <c r="K36" s="250"/>
      <c r="L36" s="28"/>
    </row>
    <row r="37" spans="1:12" ht="15.6" hidden="1" x14ac:dyDescent="0.3">
      <c r="B37" s="163" t="s">
        <v>72</v>
      </c>
      <c r="C37" s="164"/>
      <c r="D37" s="165"/>
      <c r="E37" s="165"/>
      <c r="F37" s="165"/>
      <c r="G37" s="166">
        <f>SUM(D37:F37)</f>
        <v>0</v>
      </c>
      <c r="H37" s="167"/>
      <c r="I37" s="165"/>
      <c r="J37" s="168"/>
      <c r="K37" s="169"/>
      <c r="L37" s="170"/>
    </row>
    <row r="38" spans="1:12" ht="15.6" hidden="1" x14ac:dyDescent="0.3">
      <c r="B38" s="163" t="s">
        <v>73</v>
      </c>
      <c r="C38" s="164"/>
      <c r="D38" s="165"/>
      <c r="E38" s="165"/>
      <c r="F38" s="165"/>
      <c r="G38" s="166">
        <f t="shared" ref="G38:G44" si="4">SUM(D38:F38)</f>
        <v>0</v>
      </c>
      <c r="H38" s="167"/>
      <c r="I38" s="165"/>
      <c r="J38" s="168"/>
      <c r="K38" s="169"/>
      <c r="L38" s="170"/>
    </row>
    <row r="39" spans="1:12" ht="15.6" hidden="1" x14ac:dyDescent="0.3">
      <c r="B39" s="163" t="s">
        <v>74</v>
      </c>
      <c r="C39" s="164"/>
      <c r="D39" s="165"/>
      <c r="E39" s="165"/>
      <c r="F39" s="165"/>
      <c r="G39" s="166">
        <f t="shared" si="4"/>
        <v>0</v>
      </c>
      <c r="H39" s="167"/>
      <c r="I39" s="165"/>
      <c r="J39" s="168"/>
      <c r="K39" s="169"/>
      <c r="L39" s="170"/>
    </row>
    <row r="40" spans="1:12" ht="15.6" hidden="1" x14ac:dyDescent="0.3">
      <c r="B40" s="163" t="s">
        <v>75</v>
      </c>
      <c r="C40" s="164"/>
      <c r="D40" s="165"/>
      <c r="E40" s="165"/>
      <c r="F40" s="165"/>
      <c r="G40" s="166">
        <f t="shared" si="4"/>
        <v>0</v>
      </c>
      <c r="H40" s="167"/>
      <c r="I40" s="165"/>
      <c r="J40" s="168"/>
      <c r="K40" s="169"/>
      <c r="L40" s="170"/>
    </row>
    <row r="41" spans="1:12" ht="15.6" hidden="1" x14ac:dyDescent="0.3">
      <c r="B41" s="163" t="s">
        <v>76</v>
      </c>
      <c r="C41" s="164"/>
      <c r="D41" s="165"/>
      <c r="E41" s="165"/>
      <c r="F41" s="165"/>
      <c r="G41" s="166">
        <f t="shared" si="4"/>
        <v>0</v>
      </c>
      <c r="H41" s="167"/>
      <c r="I41" s="165"/>
      <c r="J41" s="168"/>
      <c r="K41" s="169"/>
      <c r="L41" s="170"/>
    </row>
    <row r="42" spans="1:12" ht="15.6" hidden="1" x14ac:dyDescent="0.3">
      <c r="A42" s="21"/>
      <c r="B42" s="163" t="s">
        <v>77</v>
      </c>
      <c r="C42" s="164"/>
      <c r="D42" s="165"/>
      <c r="E42" s="165"/>
      <c r="F42" s="165"/>
      <c r="G42" s="166">
        <f t="shared" si="4"/>
        <v>0</v>
      </c>
      <c r="H42" s="167"/>
      <c r="I42" s="165"/>
      <c r="J42" s="168"/>
      <c r="K42" s="169"/>
      <c r="L42" s="170"/>
    </row>
    <row r="43" spans="1:12" s="21" customFormat="1" ht="15.6" hidden="1" x14ac:dyDescent="0.3">
      <c r="A43" s="20"/>
      <c r="B43" s="163" t="s">
        <v>78</v>
      </c>
      <c r="C43" s="171"/>
      <c r="D43" s="168"/>
      <c r="E43" s="168"/>
      <c r="F43" s="168"/>
      <c r="G43" s="166">
        <f t="shared" si="4"/>
        <v>0</v>
      </c>
      <c r="H43" s="172"/>
      <c r="I43" s="168"/>
      <c r="J43" s="168"/>
      <c r="K43" s="173"/>
      <c r="L43" s="170"/>
    </row>
    <row r="44" spans="1:12" ht="15.6" hidden="1" x14ac:dyDescent="0.3">
      <c r="B44" s="163" t="s">
        <v>79</v>
      </c>
      <c r="C44" s="171"/>
      <c r="D44" s="168"/>
      <c r="E44" s="168"/>
      <c r="F44" s="168"/>
      <c r="G44" s="166">
        <f t="shared" si="4"/>
        <v>0</v>
      </c>
      <c r="H44" s="172"/>
      <c r="I44" s="168"/>
      <c r="J44" s="168"/>
      <c r="K44" s="173"/>
      <c r="L44" s="170"/>
    </row>
    <row r="45" spans="1:12" ht="15.6" hidden="1" x14ac:dyDescent="0.3">
      <c r="C45" s="57" t="s">
        <v>33</v>
      </c>
      <c r="D45" s="10">
        <f>SUM(D37:D44)</f>
        <v>0</v>
      </c>
      <c r="E45" s="10">
        <f>SUM(E37:E44)</f>
        <v>0</v>
      </c>
      <c r="F45" s="10">
        <f>SUM(F37:F44)</f>
        <v>0</v>
      </c>
      <c r="G45" s="10">
        <f>SUM(G37:G44)</f>
        <v>0</v>
      </c>
      <c r="H45" s="10">
        <f>(H37*G37)+(H38*G38)+(H39*G39)+(H40*G40)+(H41*G41)+(H42*G42)+(H43*G43)+(H44*G44)</f>
        <v>0</v>
      </c>
      <c r="I45" s="10">
        <f>SUM(I37:I44)</f>
        <v>0</v>
      </c>
      <c r="J45" s="116"/>
      <c r="K45" s="173"/>
      <c r="L45" s="29"/>
    </row>
    <row r="46" spans="1:12" ht="15.6" hidden="1" x14ac:dyDescent="0.3">
      <c r="B46" s="174"/>
      <c r="C46" s="175"/>
      <c r="D46" s="176"/>
      <c r="E46" s="176"/>
      <c r="F46" s="176"/>
      <c r="G46" s="176"/>
      <c r="H46" s="176"/>
      <c r="I46" s="176"/>
      <c r="J46" s="176"/>
      <c r="K46" s="176"/>
      <c r="L46" s="170"/>
    </row>
    <row r="47" spans="1:12" ht="51" hidden="1" customHeight="1" x14ac:dyDescent="0.3">
      <c r="B47" s="57" t="s">
        <v>80</v>
      </c>
      <c r="C47" s="248"/>
      <c r="D47" s="249"/>
      <c r="E47" s="249"/>
      <c r="F47" s="249"/>
      <c r="G47" s="249"/>
      <c r="H47" s="249"/>
      <c r="I47" s="249"/>
      <c r="J47" s="249"/>
      <c r="K47" s="250"/>
      <c r="L47" s="9"/>
    </row>
    <row r="48" spans="1:12" ht="51" hidden="1" customHeight="1" x14ac:dyDescent="0.3">
      <c r="B48" s="57" t="s">
        <v>81</v>
      </c>
      <c r="C48" s="248"/>
      <c r="D48" s="249"/>
      <c r="E48" s="249"/>
      <c r="F48" s="249"/>
      <c r="G48" s="249"/>
      <c r="H48" s="249"/>
      <c r="I48" s="249"/>
      <c r="J48" s="249"/>
      <c r="K48" s="250"/>
      <c r="L48" s="28"/>
    </row>
    <row r="49" spans="1:12" ht="15.6" hidden="1" x14ac:dyDescent="0.3">
      <c r="B49" s="163" t="s">
        <v>82</v>
      </c>
      <c r="C49" s="164"/>
      <c r="D49" s="165"/>
      <c r="E49" s="165"/>
      <c r="F49" s="165"/>
      <c r="G49" s="166">
        <f>SUM(D49:F49)</f>
        <v>0</v>
      </c>
      <c r="H49" s="167"/>
      <c r="I49" s="165"/>
      <c r="J49" s="168"/>
      <c r="K49" s="169"/>
      <c r="L49" s="170"/>
    </row>
    <row r="50" spans="1:12" ht="15.6" hidden="1" x14ac:dyDescent="0.3">
      <c r="B50" s="163" t="s">
        <v>83</v>
      </c>
      <c r="C50" s="164"/>
      <c r="D50" s="165"/>
      <c r="E50" s="165"/>
      <c r="F50" s="165"/>
      <c r="G50" s="166">
        <f t="shared" ref="G50:G56" si="5">SUM(D50:F50)</f>
        <v>0</v>
      </c>
      <c r="H50" s="167"/>
      <c r="I50" s="165"/>
      <c r="J50" s="168"/>
      <c r="K50" s="169"/>
      <c r="L50" s="170"/>
    </row>
    <row r="51" spans="1:12" ht="15.6" hidden="1" x14ac:dyDescent="0.3">
      <c r="B51" s="163" t="s">
        <v>84</v>
      </c>
      <c r="C51" s="164"/>
      <c r="D51" s="165"/>
      <c r="E51" s="165"/>
      <c r="F51" s="165"/>
      <c r="G51" s="166">
        <f t="shared" si="5"/>
        <v>0</v>
      </c>
      <c r="H51" s="167"/>
      <c r="I51" s="165"/>
      <c r="J51" s="168"/>
      <c r="K51" s="169"/>
      <c r="L51" s="170"/>
    </row>
    <row r="52" spans="1:12" ht="15.6" hidden="1" x14ac:dyDescent="0.3">
      <c r="B52" s="163" t="s">
        <v>85</v>
      </c>
      <c r="C52" s="164"/>
      <c r="D52" s="165"/>
      <c r="E52" s="165"/>
      <c r="F52" s="165"/>
      <c r="G52" s="166">
        <f t="shared" si="5"/>
        <v>0</v>
      </c>
      <c r="H52" s="167"/>
      <c r="I52" s="165"/>
      <c r="J52" s="168"/>
      <c r="K52" s="169"/>
      <c r="L52" s="170"/>
    </row>
    <row r="53" spans="1:12" ht="15.6" hidden="1" x14ac:dyDescent="0.3">
      <c r="B53" s="163" t="s">
        <v>86</v>
      </c>
      <c r="C53" s="164"/>
      <c r="D53" s="165"/>
      <c r="E53" s="165"/>
      <c r="F53" s="165"/>
      <c r="G53" s="166">
        <f t="shared" si="5"/>
        <v>0</v>
      </c>
      <c r="H53" s="167"/>
      <c r="I53" s="165"/>
      <c r="J53" s="168"/>
      <c r="K53" s="169"/>
      <c r="L53" s="170"/>
    </row>
    <row r="54" spans="1:12" ht="15.6" hidden="1" x14ac:dyDescent="0.3">
      <c r="B54" s="163" t="s">
        <v>87</v>
      </c>
      <c r="C54" s="164"/>
      <c r="D54" s="165"/>
      <c r="E54" s="165"/>
      <c r="F54" s="165"/>
      <c r="G54" s="166">
        <f t="shared" si="5"/>
        <v>0</v>
      </c>
      <c r="H54" s="167"/>
      <c r="I54" s="165"/>
      <c r="J54" s="168"/>
      <c r="K54" s="169"/>
      <c r="L54" s="170"/>
    </row>
    <row r="55" spans="1:12" ht="15.6" hidden="1" x14ac:dyDescent="0.3">
      <c r="A55" s="21"/>
      <c r="B55" s="163" t="s">
        <v>88</v>
      </c>
      <c r="C55" s="171"/>
      <c r="D55" s="168"/>
      <c r="E55" s="168"/>
      <c r="F55" s="168"/>
      <c r="G55" s="166">
        <f t="shared" si="5"/>
        <v>0</v>
      </c>
      <c r="H55" s="172"/>
      <c r="I55" s="168"/>
      <c r="J55" s="168"/>
      <c r="K55" s="173"/>
      <c r="L55" s="170"/>
    </row>
    <row r="56" spans="1:12" s="21" customFormat="1" ht="15.6" hidden="1" x14ac:dyDescent="0.3">
      <c r="B56" s="163" t="s">
        <v>89</v>
      </c>
      <c r="C56" s="171"/>
      <c r="D56" s="168"/>
      <c r="E56" s="168"/>
      <c r="F56" s="168"/>
      <c r="G56" s="166">
        <f t="shared" si="5"/>
        <v>0</v>
      </c>
      <c r="H56" s="172"/>
      <c r="I56" s="168"/>
      <c r="J56" s="168"/>
      <c r="K56" s="173"/>
      <c r="L56" s="170"/>
    </row>
    <row r="57" spans="1:12" s="21" customFormat="1" ht="15.6" hidden="1" x14ac:dyDescent="0.3">
      <c r="A57" s="20"/>
      <c r="B57" s="20"/>
      <c r="C57" s="57" t="s">
        <v>33</v>
      </c>
      <c r="D57" s="10">
        <f>SUM(D49:D56)</f>
        <v>0</v>
      </c>
      <c r="E57" s="10">
        <f>SUM(E49:E56)</f>
        <v>0</v>
      </c>
      <c r="F57" s="10">
        <f>SUM(F49:F56)</f>
        <v>0</v>
      </c>
      <c r="G57" s="13">
        <f>SUM(G49:G56)</f>
        <v>0</v>
      </c>
      <c r="H57" s="10">
        <f>(H49*G49)+(H50*G50)+(H51*G51)+(H52*G52)+(H53*G53)+(H54*G54)+(H55*G55)+(H56*G56)</f>
        <v>0</v>
      </c>
      <c r="I57" s="10">
        <f>SUM(I49:I56)</f>
        <v>0</v>
      </c>
      <c r="J57" s="116"/>
      <c r="K57" s="173"/>
      <c r="L57" s="29"/>
    </row>
    <row r="58" spans="1:12" ht="51" hidden="1" customHeight="1" x14ac:dyDescent="0.3">
      <c r="B58" s="57" t="s">
        <v>90</v>
      </c>
      <c r="C58" s="248"/>
      <c r="D58" s="249"/>
      <c r="E58" s="249"/>
      <c r="F58" s="249"/>
      <c r="G58" s="249"/>
      <c r="H58" s="249"/>
      <c r="I58" s="249"/>
      <c r="J58" s="249"/>
      <c r="K58" s="250"/>
      <c r="L58" s="28"/>
    </row>
    <row r="59" spans="1:12" ht="15.6" hidden="1" x14ac:dyDescent="0.3">
      <c r="B59" s="163" t="s">
        <v>91</v>
      </c>
      <c r="C59" s="164"/>
      <c r="D59" s="165"/>
      <c r="E59" s="165"/>
      <c r="F59" s="165"/>
      <c r="G59" s="166">
        <f>SUM(D59:F59)</f>
        <v>0</v>
      </c>
      <c r="H59" s="167"/>
      <c r="I59" s="165"/>
      <c r="J59" s="168"/>
      <c r="K59" s="169"/>
      <c r="L59" s="170"/>
    </row>
    <row r="60" spans="1:12" ht="15.6" hidden="1" x14ac:dyDescent="0.3">
      <c r="B60" s="163" t="s">
        <v>92</v>
      </c>
      <c r="C60" s="164"/>
      <c r="D60" s="165"/>
      <c r="E60" s="165"/>
      <c r="F60" s="165"/>
      <c r="G60" s="166">
        <f t="shared" ref="G60:G66" si="6">SUM(D60:F60)</f>
        <v>0</v>
      </c>
      <c r="H60" s="167"/>
      <c r="I60" s="165"/>
      <c r="J60" s="168"/>
      <c r="K60" s="169"/>
      <c r="L60" s="170"/>
    </row>
    <row r="61" spans="1:12" ht="15.6" hidden="1" x14ac:dyDescent="0.3">
      <c r="B61" s="163" t="s">
        <v>93</v>
      </c>
      <c r="C61" s="164"/>
      <c r="D61" s="165"/>
      <c r="E61" s="165"/>
      <c r="F61" s="165"/>
      <c r="G61" s="166">
        <f t="shared" si="6"/>
        <v>0</v>
      </c>
      <c r="H61" s="167"/>
      <c r="I61" s="165"/>
      <c r="J61" s="168"/>
      <c r="K61" s="169"/>
      <c r="L61" s="170"/>
    </row>
    <row r="62" spans="1:12" ht="15.6" hidden="1" x14ac:dyDescent="0.3">
      <c r="B62" s="163" t="s">
        <v>94</v>
      </c>
      <c r="C62" s="164"/>
      <c r="D62" s="165"/>
      <c r="E62" s="165"/>
      <c r="F62" s="165"/>
      <c r="G62" s="166">
        <f t="shared" si="6"/>
        <v>0</v>
      </c>
      <c r="H62" s="167"/>
      <c r="I62" s="165"/>
      <c r="J62" s="168"/>
      <c r="K62" s="169"/>
      <c r="L62" s="170"/>
    </row>
    <row r="63" spans="1:12" ht="15.6" hidden="1" x14ac:dyDescent="0.3">
      <c r="B63" s="163" t="s">
        <v>95</v>
      </c>
      <c r="C63" s="164"/>
      <c r="D63" s="165"/>
      <c r="E63" s="165"/>
      <c r="F63" s="165"/>
      <c r="G63" s="166">
        <f t="shared" si="6"/>
        <v>0</v>
      </c>
      <c r="H63" s="167"/>
      <c r="I63" s="165"/>
      <c r="J63" s="168"/>
      <c r="K63" s="169"/>
      <c r="L63" s="170"/>
    </row>
    <row r="64" spans="1:12" ht="15.6" hidden="1" x14ac:dyDescent="0.3">
      <c r="B64" s="163" t="s">
        <v>96</v>
      </c>
      <c r="C64" s="164"/>
      <c r="D64" s="165"/>
      <c r="E64" s="165"/>
      <c r="F64" s="165"/>
      <c r="G64" s="166">
        <f t="shared" si="6"/>
        <v>0</v>
      </c>
      <c r="H64" s="167"/>
      <c r="I64" s="165"/>
      <c r="J64" s="168"/>
      <c r="K64" s="169"/>
      <c r="L64" s="170"/>
    </row>
    <row r="65" spans="1:12" ht="15.6" hidden="1" x14ac:dyDescent="0.3">
      <c r="B65" s="163" t="s">
        <v>97</v>
      </c>
      <c r="C65" s="171"/>
      <c r="D65" s="168"/>
      <c r="E65" s="168"/>
      <c r="F65" s="168"/>
      <c r="G65" s="166">
        <f t="shared" si="6"/>
        <v>0</v>
      </c>
      <c r="H65" s="172"/>
      <c r="I65" s="168"/>
      <c r="J65" s="168"/>
      <c r="K65" s="173"/>
      <c r="L65" s="170"/>
    </row>
    <row r="66" spans="1:12" ht="15.6" hidden="1" x14ac:dyDescent="0.3">
      <c r="B66" s="163" t="s">
        <v>98</v>
      </c>
      <c r="C66" s="171"/>
      <c r="D66" s="168"/>
      <c r="E66" s="168"/>
      <c r="F66" s="168"/>
      <c r="G66" s="166">
        <f t="shared" si="6"/>
        <v>0</v>
      </c>
      <c r="H66" s="172"/>
      <c r="I66" s="168"/>
      <c r="J66" s="168"/>
      <c r="K66" s="173"/>
      <c r="L66" s="170"/>
    </row>
    <row r="67" spans="1:12" ht="15.6" hidden="1" x14ac:dyDescent="0.3">
      <c r="C67" s="57" t="s">
        <v>33</v>
      </c>
      <c r="D67" s="13">
        <f>SUM(D59:D66)</f>
        <v>0</v>
      </c>
      <c r="E67" s="13">
        <f>SUM(E59:E66)</f>
        <v>0</v>
      </c>
      <c r="F67" s="13">
        <f>SUM(F59:F66)</f>
        <v>0</v>
      </c>
      <c r="G67" s="13">
        <f>SUM(G59:G66)</f>
        <v>0</v>
      </c>
      <c r="H67" s="10">
        <f>(H59*G59)+(H60*G60)+(H61*G61)+(H62*G62)+(H63*G63)+(H64*G64)+(H65*G65)+(H66*G66)</f>
        <v>0</v>
      </c>
      <c r="I67" s="101">
        <f>SUM(I59:I66)</f>
        <v>0</v>
      </c>
      <c r="J67" s="117"/>
      <c r="K67" s="173"/>
      <c r="L67" s="29"/>
    </row>
    <row r="68" spans="1:12" ht="51" hidden="1" customHeight="1" x14ac:dyDescent="0.3">
      <c r="B68" s="57" t="s">
        <v>99</v>
      </c>
      <c r="C68" s="248"/>
      <c r="D68" s="249"/>
      <c r="E68" s="249"/>
      <c r="F68" s="249"/>
      <c r="G68" s="249"/>
      <c r="H68" s="249"/>
      <c r="I68" s="249"/>
      <c r="J68" s="249"/>
      <c r="K68" s="250"/>
      <c r="L68" s="28"/>
    </row>
    <row r="69" spans="1:12" ht="15.6" hidden="1" x14ac:dyDescent="0.3">
      <c r="B69" s="163" t="s">
        <v>100</v>
      </c>
      <c r="C69" s="164"/>
      <c r="D69" s="165"/>
      <c r="E69" s="165"/>
      <c r="F69" s="165"/>
      <c r="G69" s="166">
        <f>SUM(D69:F69)</f>
        <v>0</v>
      </c>
      <c r="H69" s="167"/>
      <c r="I69" s="165"/>
      <c r="J69" s="168"/>
      <c r="K69" s="169"/>
      <c r="L69" s="170"/>
    </row>
    <row r="70" spans="1:12" ht="15.6" hidden="1" x14ac:dyDescent="0.3">
      <c r="B70" s="163" t="s">
        <v>101</v>
      </c>
      <c r="C70" s="164"/>
      <c r="D70" s="165"/>
      <c r="E70" s="165"/>
      <c r="F70" s="165"/>
      <c r="G70" s="166">
        <f t="shared" ref="G70:G76" si="7">SUM(D70:F70)</f>
        <v>0</v>
      </c>
      <c r="H70" s="167"/>
      <c r="I70" s="165"/>
      <c r="J70" s="168"/>
      <c r="K70" s="169"/>
      <c r="L70" s="170"/>
    </row>
    <row r="71" spans="1:12" ht="15.6" hidden="1" x14ac:dyDescent="0.3">
      <c r="B71" s="163" t="s">
        <v>102</v>
      </c>
      <c r="C71" s="164"/>
      <c r="D71" s="165"/>
      <c r="E71" s="165"/>
      <c r="F71" s="165"/>
      <c r="G71" s="166">
        <f t="shared" si="7"/>
        <v>0</v>
      </c>
      <c r="H71" s="167"/>
      <c r="I71" s="165"/>
      <c r="J71" s="168"/>
      <c r="K71" s="169"/>
      <c r="L71" s="170"/>
    </row>
    <row r="72" spans="1:12" ht="15.6" hidden="1" x14ac:dyDescent="0.3">
      <c r="A72" s="21"/>
      <c r="B72" s="163" t="s">
        <v>103</v>
      </c>
      <c r="C72" s="164"/>
      <c r="D72" s="165"/>
      <c r="E72" s="165"/>
      <c r="F72" s="165"/>
      <c r="G72" s="166">
        <f t="shared" si="7"/>
        <v>0</v>
      </c>
      <c r="H72" s="167"/>
      <c r="I72" s="165"/>
      <c r="J72" s="168"/>
      <c r="K72" s="169"/>
      <c r="L72" s="170"/>
    </row>
    <row r="73" spans="1:12" s="21" customFormat="1" ht="15.6" hidden="1" x14ac:dyDescent="0.3">
      <c r="A73" s="20"/>
      <c r="B73" s="163" t="s">
        <v>104</v>
      </c>
      <c r="C73" s="164"/>
      <c r="D73" s="165"/>
      <c r="E73" s="165"/>
      <c r="F73" s="165"/>
      <c r="G73" s="166">
        <f t="shared" si="7"/>
        <v>0</v>
      </c>
      <c r="H73" s="167"/>
      <c r="I73" s="165"/>
      <c r="J73" s="168"/>
      <c r="K73" s="169"/>
      <c r="L73" s="170"/>
    </row>
    <row r="74" spans="1:12" ht="15.6" hidden="1" x14ac:dyDescent="0.3">
      <c r="B74" s="163" t="s">
        <v>105</v>
      </c>
      <c r="C74" s="164"/>
      <c r="D74" s="165"/>
      <c r="E74" s="165"/>
      <c r="F74" s="165"/>
      <c r="G74" s="166">
        <f t="shared" si="7"/>
        <v>0</v>
      </c>
      <c r="H74" s="167"/>
      <c r="I74" s="165"/>
      <c r="J74" s="168"/>
      <c r="K74" s="169"/>
      <c r="L74" s="170"/>
    </row>
    <row r="75" spans="1:12" ht="15.6" hidden="1" x14ac:dyDescent="0.3">
      <c r="B75" s="163" t="s">
        <v>106</v>
      </c>
      <c r="C75" s="171"/>
      <c r="D75" s="168"/>
      <c r="E75" s="168"/>
      <c r="F75" s="168"/>
      <c r="G75" s="166">
        <f t="shared" si="7"/>
        <v>0</v>
      </c>
      <c r="H75" s="172"/>
      <c r="I75" s="168"/>
      <c r="J75" s="168"/>
      <c r="K75" s="173"/>
      <c r="L75" s="170"/>
    </row>
    <row r="76" spans="1:12" ht="15.6" hidden="1" x14ac:dyDescent="0.3">
      <c r="B76" s="163" t="s">
        <v>107</v>
      </c>
      <c r="C76" s="171"/>
      <c r="D76" s="168"/>
      <c r="E76" s="168"/>
      <c r="F76" s="168"/>
      <c r="G76" s="166">
        <f t="shared" si="7"/>
        <v>0</v>
      </c>
      <c r="H76" s="172"/>
      <c r="I76" s="168"/>
      <c r="J76" s="168"/>
      <c r="K76" s="173"/>
      <c r="L76" s="170"/>
    </row>
    <row r="77" spans="1:12" ht="15.6" hidden="1" x14ac:dyDescent="0.3">
      <c r="C77" s="57" t="s">
        <v>33</v>
      </c>
      <c r="D77" s="13">
        <f>SUM(D69:D76)</f>
        <v>0</v>
      </c>
      <c r="E77" s="13">
        <f>SUM(E69:E76)</f>
        <v>0</v>
      </c>
      <c r="F77" s="13">
        <f>SUM(F69:F76)</f>
        <v>0</v>
      </c>
      <c r="G77" s="13">
        <f>SUM(G69:G76)</f>
        <v>0</v>
      </c>
      <c r="H77" s="10">
        <f>(H69*G69)+(H70*G70)+(H71*G71)+(H72*G72)+(H73*G73)+(H74*G74)+(H75*G75)+(H76*G76)</f>
        <v>0</v>
      </c>
      <c r="I77" s="101">
        <f>SUM(I69:I76)</f>
        <v>0</v>
      </c>
      <c r="J77" s="117"/>
      <c r="K77" s="173"/>
      <c r="L77" s="29"/>
    </row>
    <row r="78" spans="1:12" ht="51" hidden="1" customHeight="1" x14ac:dyDescent="0.3">
      <c r="B78" s="57" t="s">
        <v>108</v>
      </c>
      <c r="C78" s="248"/>
      <c r="D78" s="249"/>
      <c r="E78" s="249"/>
      <c r="F78" s="249"/>
      <c r="G78" s="249"/>
      <c r="H78" s="249"/>
      <c r="I78" s="249"/>
      <c r="J78" s="249"/>
      <c r="K78" s="250"/>
      <c r="L78" s="28"/>
    </row>
    <row r="79" spans="1:12" ht="15.6" hidden="1" x14ac:dyDescent="0.3">
      <c r="B79" s="163" t="s">
        <v>109</v>
      </c>
      <c r="C79" s="164"/>
      <c r="D79" s="165"/>
      <c r="E79" s="165"/>
      <c r="F79" s="165"/>
      <c r="G79" s="166">
        <f>SUM(D79:F79)</f>
        <v>0</v>
      </c>
      <c r="H79" s="167">
        <v>0</v>
      </c>
      <c r="I79" s="165"/>
      <c r="J79" s="168"/>
      <c r="K79" s="169"/>
      <c r="L79" s="170"/>
    </row>
    <row r="80" spans="1:12" ht="15.6" hidden="1" x14ac:dyDescent="0.3">
      <c r="B80" s="163" t="s">
        <v>110</v>
      </c>
      <c r="C80" s="164"/>
      <c r="D80" s="165"/>
      <c r="E80" s="165"/>
      <c r="F80" s="165"/>
      <c r="G80" s="166">
        <f t="shared" ref="G80:G86" si="8">SUM(D80:F80)</f>
        <v>0</v>
      </c>
      <c r="H80" s="167"/>
      <c r="I80" s="165"/>
      <c r="J80" s="168"/>
      <c r="K80" s="169"/>
      <c r="L80" s="170"/>
    </row>
    <row r="81" spans="2:12" ht="15.6" hidden="1" x14ac:dyDescent="0.3">
      <c r="B81" s="163" t="s">
        <v>111</v>
      </c>
      <c r="C81" s="164"/>
      <c r="D81" s="165"/>
      <c r="E81" s="165"/>
      <c r="F81" s="165"/>
      <c r="G81" s="166">
        <f t="shared" si="8"/>
        <v>0</v>
      </c>
      <c r="H81" s="167"/>
      <c r="I81" s="165"/>
      <c r="J81" s="168"/>
      <c r="K81" s="169"/>
      <c r="L81" s="170"/>
    </row>
    <row r="82" spans="2:12" ht="15.6" hidden="1" x14ac:dyDescent="0.3">
      <c r="B82" s="163" t="s">
        <v>112</v>
      </c>
      <c r="C82" s="164"/>
      <c r="D82" s="165"/>
      <c r="E82" s="165"/>
      <c r="F82" s="165"/>
      <c r="G82" s="166">
        <f t="shared" si="8"/>
        <v>0</v>
      </c>
      <c r="H82" s="167"/>
      <c r="I82" s="165"/>
      <c r="J82" s="168"/>
      <c r="K82" s="169"/>
      <c r="L82" s="170"/>
    </row>
    <row r="83" spans="2:12" ht="15.6" hidden="1" x14ac:dyDescent="0.3">
      <c r="B83" s="163" t="s">
        <v>113</v>
      </c>
      <c r="C83" s="164"/>
      <c r="D83" s="165"/>
      <c r="E83" s="165"/>
      <c r="F83" s="165"/>
      <c r="G83" s="166">
        <f t="shared" si="8"/>
        <v>0</v>
      </c>
      <c r="H83" s="167"/>
      <c r="I83" s="165"/>
      <c r="J83" s="168"/>
      <c r="K83" s="169"/>
      <c r="L83" s="170"/>
    </row>
    <row r="84" spans="2:12" ht="15.6" hidden="1" x14ac:dyDescent="0.3">
      <c r="B84" s="163" t="s">
        <v>114</v>
      </c>
      <c r="C84" s="164"/>
      <c r="D84" s="165"/>
      <c r="E84" s="165"/>
      <c r="F84" s="165"/>
      <c r="G84" s="166">
        <f t="shared" si="8"/>
        <v>0</v>
      </c>
      <c r="H84" s="167"/>
      <c r="I84" s="165"/>
      <c r="J84" s="168"/>
      <c r="K84" s="169"/>
      <c r="L84" s="170"/>
    </row>
    <row r="85" spans="2:12" ht="15.6" hidden="1" x14ac:dyDescent="0.3">
      <c r="B85" s="163" t="s">
        <v>115</v>
      </c>
      <c r="C85" s="171"/>
      <c r="D85" s="168"/>
      <c r="E85" s="168"/>
      <c r="F85" s="168"/>
      <c r="G85" s="166">
        <f t="shared" si="8"/>
        <v>0</v>
      </c>
      <c r="H85" s="172"/>
      <c r="I85" s="168"/>
      <c r="J85" s="168"/>
      <c r="K85" s="173"/>
      <c r="L85" s="170"/>
    </row>
    <row r="86" spans="2:12" ht="15.6" hidden="1" x14ac:dyDescent="0.3">
      <c r="B86" s="163" t="s">
        <v>116</v>
      </c>
      <c r="C86" s="171"/>
      <c r="D86" s="168"/>
      <c r="E86" s="168"/>
      <c r="F86" s="168"/>
      <c r="G86" s="166">
        <f t="shared" si="8"/>
        <v>0</v>
      </c>
      <c r="H86" s="172"/>
      <c r="I86" s="168"/>
      <c r="J86" s="168"/>
      <c r="K86" s="173"/>
      <c r="L86" s="170"/>
    </row>
    <row r="87" spans="2:12" ht="15.6" hidden="1" x14ac:dyDescent="0.3">
      <c r="C87" s="57" t="s">
        <v>33</v>
      </c>
      <c r="D87" s="10">
        <f>SUM(D79:D86)</f>
        <v>0</v>
      </c>
      <c r="E87" s="10">
        <f>SUM(E79:E86)</f>
        <v>0</v>
      </c>
      <c r="F87" s="10">
        <f>SUM(F79:F86)</f>
        <v>0</v>
      </c>
      <c r="G87" s="10">
        <f>SUM(G79:G86)</f>
        <v>0</v>
      </c>
      <c r="H87" s="10">
        <f>(H79*G79)+(H80*G80)+(H81*G81)+(H82*G82)+(H83*G83)+(H84*G84)+(H85*G85)+(H86*G86)</f>
        <v>0</v>
      </c>
      <c r="I87" s="101">
        <f>SUM(I79:I86)</f>
        <v>0</v>
      </c>
      <c r="J87" s="117"/>
      <c r="K87" s="173"/>
      <c r="L87" s="29"/>
    </row>
    <row r="88" spans="2:12" ht="15.75" hidden="1" customHeight="1" x14ac:dyDescent="0.3">
      <c r="B88" s="4"/>
      <c r="C88" s="174"/>
      <c r="D88" s="177"/>
      <c r="E88" s="177"/>
      <c r="F88" s="177"/>
      <c r="G88" s="177"/>
      <c r="H88" s="177"/>
      <c r="I88" s="177"/>
      <c r="J88" s="177"/>
      <c r="K88" s="174"/>
      <c r="L88" s="2"/>
    </row>
    <row r="89" spans="2:12" ht="51" hidden="1" customHeight="1" x14ac:dyDescent="0.3">
      <c r="B89" s="57" t="s">
        <v>117</v>
      </c>
      <c r="C89" s="248"/>
      <c r="D89" s="249"/>
      <c r="E89" s="249"/>
      <c r="F89" s="249"/>
      <c r="G89" s="249"/>
      <c r="H89" s="249"/>
      <c r="I89" s="249"/>
      <c r="J89" s="249"/>
      <c r="K89" s="250"/>
      <c r="L89" s="9"/>
    </row>
    <row r="90" spans="2:12" ht="51" hidden="1" customHeight="1" x14ac:dyDescent="0.3">
      <c r="B90" s="57" t="s">
        <v>118</v>
      </c>
      <c r="C90" s="248"/>
      <c r="D90" s="249"/>
      <c r="E90" s="249"/>
      <c r="F90" s="249"/>
      <c r="G90" s="249"/>
      <c r="H90" s="249"/>
      <c r="I90" s="249"/>
      <c r="J90" s="249"/>
      <c r="K90" s="250"/>
      <c r="L90" s="28"/>
    </row>
    <row r="91" spans="2:12" ht="15.6" hidden="1" x14ac:dyDescent="0.3">
      <c r="B91" s="163" t="s">
        <v>119</v>
      </c>
      <c r="C91" s="164"/>
      <c r="D91" s="165"/>
      <c r="E91" s="165"/>
      <c r="F91" s="165"/>
      <c r="G91" s="166">
        <f>SUM(D91:F91)</f>
        <v>0</v>
      </c>
      <c r="H91" s="167"/>
      <c r="I91" s="165"/>
      <c r="J91" s="168"/>
      <c r="K91" s="169"/>
      <c r="L91" s="170"/>
    </row>
    <row r="92" spans="2:12" ht="15.6" hidden="1" x14ac:dyDescent="0.3">
      <c r="B92" s="163" t="s">
        <v>120</v>
      </c>
      <c r="C92" s="164"/>
      <c r="D92" s="165"/>
      <c r="E92" s="165"/>
      <c r="F92" s="165"/>
      <c r="G92" s="166">
        <f t="shared" ref="G92:G98" si="9">SUM(D92:F92)</f>
        <v>0</v>
      </c>
      <c r="H92" s="167"/>
      <c r="I92" s="165"/>
      <c r="J92" s="168"/>
      <c r="K92" s="169"/>
      <c r="L92" s="170"/>
    </row>
    <row r="93" spans="2:12" ht="15.6" hidden="1" x14ac:dyDescent="0.3">
      <c r="B93" s="163" t="s">
        <v>121</v>
      </c>
      <c r="C93" s="164"/>
      <c r="D93" s="165"/>
      <c r="E93" s="165"/>
      <c r="F93" s="165"/>
      <c r="G93" s="166">
        <f t="shared" si="9"/>
        <v>0</v>
      </c>
      <c r="H93" s="167"/>
      <c r="I93" s="165"/>
      <c r="J93" s="168"/>
      <c r="K93" s="169"/>
      <c r="L93" s="170"/>
    </row>
    <row r="94" spans="2:12" ht="15.6" hidden="1" x14ac:dyDescent="0.3">
      <c r="B94" s="163" t="s">
        <v>122</v>
      </c>
      <c r="C94" s="164"/>
      <c r="D94" s="165"/>
      <c r="E94" s="165"/>
      <c r="F94" s="165"/>
      <c r="G94" s="166">
        <f t="shared" si="9"/>
        <v>0</v>
      </c>
      <c r="H94" s="167"/>
      <c r="I94" s="165"/>
      <c r="J94" s="168"/>
      <c r="K94" s="169"/>
      <c r="L94" s="170"/>
    </row>
    <row r="95" spans="2:12" ht="15.6" hidden="1" x14ac:dyDescent="0.3">
      <c r="B95" s="163" t="s">
        <v>123</v>
      </c>
      <c r="C95" s="164"/>
      <c r="D95" s="165"/>
      <c r="E95" s="165"/>
      <c r="F95" s="165"/>
      <c r="G95" s="166">
        <f t="shared" si="9"/>
        <v>0</v>
      </c>
      <c r="H95" s="167"/>
      <c r="I95" s="165"/>
      <c r="J95" s="168"/>
      <c r="K95" s="169"/>
      <c r="L95" s="170"/>
    </row>
    <row r="96" spans="2:12" ht="15.6" hidden="1" x14ac:dyDescent="0.3">
      <c r="B96" s="163" t="s">
        <v>124</v>
      </c>
      <c r="C96" s="164"/>
      <c r="D96" s="165"/>
      <c r="E96" s="165"/>
      <c r="F96" s="165"/>
      <c r="G96" s="166">
        <f t="shared" si="9"/>
        <v>0</v>
      </c>
      <c r="H96" s="167"/>
      <c r="I96" s="165"/>
      <c r="J96" s="168"/>
      <c r="K96" s="169"/>
      <c r="L96" s="170"/>
    </row>
    <row r="97" spans="2:12" ht="15.6" hidden="1" x14ac:dyDescent="0.3">
      <c r="B97" s="163" t="s">
        <v>125</v>
      </c>
      <c r="C97" s="171"/>
      <c r="D97" s="168"/>
      <c r="E97" s="168"/>
      <c r="F97" s="168"/>
      <c r="G97" s="166">
        <f t="shared" si="9"/>
        <v>0</v>
      </c>
      <c r="H97" s="172"/>
      <c r="I97" s="168"/>
      <c r="J97" s="168"/>
      <c r="K97" s="173"/>
      <c r="L97" s="170"/>
    </row>
    <row r="98" spans="2:12" ht="15.6" hidden="1" x14ac:dyDescent="0.3">
      <c r="B98" s="163" t="s">
        <v>126</v>
      </c>
      <c r="C98" s="171"/>
      <c r="D98" s="168"/>
      <c r="E98" s="168"/>
      <c r="F98" s="168"/>
      <c r="G98" s="166">
        <f t="shared" si="9"/>
        <v>0</v>
      </c>
      <c r="H98" s="172"/>
      <c r="I98" s="168"/>
      <c r="J98" s="168"/>
      <c r="K98" s="173"/>
      <c r="L98" s="170"/>
    </row>
    <row r="99" spans="2:12" ht="15.6" hidden="1" x14ac:dyDescent="0.3">
      <c r="C99" s="57" t="s">
        <v>33</v>
      </c>
      <c r="D99" s="10">
        <f>SUM(D91:D98)</f>
        <v>0</v>
      </c>
      <c r="E99" s="10">
        <f>SUM(E91:E98)</f>
        <v>0</v>
      </c>
      <c r="F99" s="10">
        <f>SUM(F91:F98)</f>
        <v>0</v>
      </c>
      <c r="G99" s="13">
        <f>SUM(G91:G98)</f>
        <v>0</v>
      </c>
      <c r="H99" s="10">
        <f>(H91*G91)+(H92*G92)+(H93*G93)+(H94*G94)+(H95*G95)+(H96*G96)+(H97*G97)+(H98*G98)</f>
        <v>0</v>
      </c>
      <c r="I99" s="101">
        <f>SUM(I91:I98)</f>
        <v>0</v>
      </c>
      <c r="J99" s="117"/>
      <c r="K99" s="173"/>
      <c r="L99" s="29"/>
    </row>
    <row r="100" spans="2:12" ht="51" hidden="1" customHeight="1" x14ac:dyDescent="0.3">
      <c r="B100" s="57" t="s">
        <v>127</v>
      </c>
      <c r="C100" s="248"/>
      <c r="D100" s="249"/>
      <c r="E100" s="249"/>
      <c r="F100" s="249"/>
      <c r="G100" s="249"/>
      <c r="H100" s="249"/>
      <c r="I100" s="249"/>
      <c r="J100" s="249"/>
      <c r="K100" s="250"/>
      <c r="L100" s="28"/>
    </row>
    <row r="101" spans="2:12" ht="15.6" hidden="1" x14ac:dyDescent="0.3">
      <c r="B101" s="163" t="s">
        <v>128</v>
      </c>
      <c r="C101" s="164"/>
      <c r="D101" s="165"/>
      <c r="E101" s="165"/>
      <c r="F101" s="165"/>
      <c r="G101" s="166">
        <f>SUM(D101:F101)</f>
        <v>0</v>
      </c>
      <c r="H101" s="167"/>
      <c r="I101" s="165"/>
      <c r="J101" s="168"/>
      <c r="K101" s="169"/>
      <c r="L101" s="170"/>
    </row>
    <row r="102" spans="2:12" ht="15.6" hidden="1" x14ac:dyDescent="0.3">
      <c r="B102" s="163" t="s">
        <v>129</v>
      </c>
      <c r="C102" s="164"/>
      <c r="D102" s="165"/>
      <c r="E102" s="165"/>
      <c r="F102" s="165"/>
      <c r="G102" s="166">
        <f t="shared" ref="G102:G108" si="10">SUM(D102:F102)</f>
        <v>0</v>
      </c>
      <c r="H102" s="167"/>
      <c r="I102" s="165"/>
      <c r="J102" s="168"/>
      <c r="K102" s="169"/>
      <c r="L102" s="170"/>
    </row>
    <row r="103" spans="2:12" ht="15.6" hidden="1" x14ac:dyDescent="0.3">
      <c r="B103" s="163" t="s">
        <v>130</v>
      </c>
      <c r="C103" s="164"/>
      <c r="D103" s="165"/>
      <c r="E103" s="165"/>
      <c r="F103" s="165"/>
      <c r="G103" s="166">
        <f t="shared" si="10"/>
        <v>0</v>
      </c>
      <c r="H103" s="167"/>
      <c r="I103" s="165"/>
      <c r="J103" s="168"/>
      <c r="K103" s="169"/>
      <c r="L103" s="170"/>
    </row>
    <row r="104" spans="2:12" ht="15.6" hidden="1" x14ac:dyDescent="0.3">
      <c r="B104" s="163" t="s">
        <v>131</v>
      </c>
      <c r="C104" s="164"/>
      <c r="D104" s="165"/>
      <c r="E104" s="165"/>
      <c r="F104" s="165"/>
      <c r="G104" s="166">
        <f t="shared" si="10"/>
        <v>0</v>
      </c>
      <c r="H104" s="167"/>
      <c r="I104" s="165"/>
      <c r="J104" s="168"/>
      <c r="K104" s="169"/>
      <c r="L104" s="170"/>
    </row>
    <row r="105" spans="2:12" ht="15.6" hidden="1" x14ac:dyDescent="0.3">
      <c r="B105" s="163" t="s">
        <v>132</v>
      </c>
      <c r="C105" s="164"/>
      <c r="D105" s="165"/>
      <c r="E105" s="165"/>
      <c r="F105" s="165"/>
      <c r="G105" s="166">
        <f t="shared" si="10"/>
        <v>0</v>
      </c>
      <c r="H105" s="167"/>
      <c r="I105" s="165"/>
      <c r="J105" s="168"/>
      <c r="K105" s="169"/>
      <c r="L105" s="170"/>
    </row>
    <row r="106" spans="2:12" ht="15.6" hidden="1" x14ac:dyDescent="0.3">
      <c r="B106" s="163" t="s">
        <v>133</v>
      </c>
      <c r="C106" s="164"/>
      <c r="D106" s="165"/>
      <c r="E106" s="165"/>
      <c r="F106" s="165"/>
      <c r="G106" s="166">
        <f t="shared" si="10"/>
        <v>0</v>
      </c>
      <c r="H106" s="167"/>
      <c r="I106" s="165"/>
      <c r="J106" s="168"/>
      <c r="K106" s="169"/>
      <c r="L106" s="170"/>
    </row>
    <row r="107" spans="2:12" ht="15.6" hidden="1" x14ac:dyDescent="0.3">
      <c r="B107" s="163" t="s">
        <v>134</v>
      </c>
      <c r="C107" s="171"/>
      <c r="D107" s="168"/>
      <c r="E107" s="168"/>
      <c r="F107" s="168"/>
      <c r="G107" s="166">
        <f t="shared" si="10"/>
        <v>0</v>
      </c>
      <c r="H107" s="172"/>
      <c r="I107" s="168"/>
      <c r="J107" s="168"/>
      <c r="K107" s="173"/>
      <c r="L107" s="170"/>
    </row>
    <row r="108" spans="2:12" ht="15.6" hidden="1" x14ac:dyDescent="0.3">
      <c r="B108" s="163" t="s">
        <v>135</v>
      </c>
      <c r="C108" s="171"/>
      <c r="D108" s="168"/>
      <c r="E108" s="168"/>
      <c r="F108" s="168"/>
      <c r="G108" s="166">
        <f t="shared" si="10"/>
        <v>0</v>
      </c>
      <c r="H108" s="172"/>
      <c r="I108" s="168"/>
      <c r="J108" s="168"/>
      <c r="K108" s="173"/>
      <c r="L108" s="170"/>
    </row>
    <row r="109" spans="2:12" ht="15.6" hidden="1" x14ac:dyDescent="0.3">
      <c r="C109" s="57" t="s">
        <v>33</v>
      </c>
      <c r="D109" s="13">
        <f>SUM(D101:D108)</f>
        <v>0</v>
      </c>
      <c r="E109" s="13">
        <f>SUM(E101:E108)</f>
        <v>0</v>
      </c>
      <c r="F109" s="13">
        <f>SUM(F101:F108)</f>
        <v>0</v>
      </c>
      <c r="G109" s="13">
        <f>SUM(G101:G108)</f>
        <v>0</v>
      </c>
      <c r="H109" s="10">
        <f>(H101*G101)+(H102*G102)+(H103*G103)+(H104*G104)+(H105*G105)+(H106*G106)+(H107*G107)+(H108*G108)</f>
        <v>0</v>
      </c>
      <c r="I109" s="101">
        <f>SUM(I101:I108)</f>
        <v>0</v>
      </c>
      <c r="J109" s="117"/>
      <c r="K109" s="173"/>
      <c r="L109" s="29"/>
    </row>
    <row r="110" spans="2:12" ht="51" hidden="1" customHeight="1" x14ac:dyDescent="0.3">
      <c r="B110" s="57" t="s">
        <v>136</v>
      </c>
      <c r="C110" s="248"/>
      <c r="D110" s="249"/>
      <c r="E110" s="249"/>
      <c r="F110" s="249"/>
      <c r="G110" s="249"/>
      <c r="H110" s="249"/>
      <c r="I110" s="249"/>
      <c r="J110" s="249"/>
      <c r="K110" s="250"/>
      <c r="L110" s="28"/>
    </row>
    <row r="111" spans="2:12" ht="15.6" hidden="1" x14ac:dyDescent="0.3">
      <c r="B111" s="163" t="s">
        <v>137</v>
      </c>
      <c r="C111" s="164"/>
      <c r="D111" s="165"/>
      <c r="E111" s="165"/>
      <c r="F111" s="165"/>
      <c r="G111" s="166">
        <f>SUM(D111:F111)</f>
        <v>0</v>
      </c>
      <c r="H111" s="167"/>
      <c r="I111" s="165"/>
      <c r="J111" s="168"/>
      <c r="K111" s="169"/>
      <c r="L111" s="170"/>
    </row>
    <row r="112" spans="2:12" ht="15.6" hidden="1" x14ac:dyDescent="0.3">
      <c r="B112" s="163" t="s">
        <v>138</v>
      </c>
      <c r="C112" s="164"/>
      <c r="D112" s="165"/>
      <c r="E112" s="165"/>
      <c r="F112" s="165"/>
      <c r="G112" s="166">
        <f t="shared" ref="G112:G118" si="11">SUM(D112:F112)</f>
        <v>0</v>
      </c>
      <c r="H112" s="167"/>
      <c r="I112" s="165"/>
      <c r="J112" s="168"/>
      <c r="K112" s="169"/>
      <c r="L112" s="170"/>
    </row>
    <row r="113" spans="2:12" ht="15.6" hidden="1" x14ac:dyDescent="0.3">
      <c r="B113" s="163" t="s">
        <v>139</v>
      </c>
      <c r="C113" s="164"/>
      <c r="D113" s="165"/>
      <c r="E113" s="165"/>
      <c r="F113" s="165"/>
      <c r="G113" s="166">
        <f t="shared" si="11"/>
        <v>0</v>
      </c>
      <c r="H113" s="167"/>
      <c r="I113" s="165"/>
      <c r="J113" s="168"/>
      <c r="K113" s="169"/>
      <c r="L113" s="170"/>
    </row>
    <row r="114" spans="2:12" ht="15.6" hidden="1" x14ac:dyDescent="0.3">
      <c r="B114" s="163" t="s">
        <v>140</v>
      </c>
      <c r="C114" s="164"/>
      <c r="D114" s="165"/>
      <c r="E114" s="165"/>
      <c r="F114" s="165"/>
      <c r="G114" s="166">
        <f t="shared" si="11"/>
        <v>0</v>
      </c>
      <c r="H114" s="167"/>
      <c r="I114" s="165"/>
      <c r="J114" s="168"/>
      <c r="K114" s="169"/>
      <c r="L114" s="170"/>
    </row>
    <row r="115" spans="2:12" ht="15.6" hidden="1" x14ac:dyDescent="0.3">
      <c r="B115" s="163" t="s">
        <v>141</v>
      </c>
      <c r="C115" s="164"/>
      <c r="D115" s="165"/>
      <c r="E115" s="165"/>
      <c r="F115" s="165"/>
      <c r="G115" s="166">
        <f t="shared" si="11"/>
        <v>0</v>
      </c>
      <c r="H115" s="167"/>
      <c r="I115" s="165"/>
      <c r="J115" s="168"/>
      <c r="K115" s="169"/>
      <c r="L115" s="170"/>
    </row>
    <row r="116" spans="2:12" ht="15.6" hidden="1" x14ac:dyDescent="0.3">
      <c r="B116" s="163" t="s">
        <v>142</v>
      </c>
      <c r="C116" s="164"/>
      <c r="D116" s="165"/>
      <c r="E116" s="165"/>
      <c r="F116" s="165"/>
      <c r="G116" s="166">
        <f t="shared" si="11"/>
        <v>0</v>
      </c>
      <c r="H116" s="167"/>
      <c r="I116" s="165"/>
      <c r="J116" s="168"/>
      <c r="K116" s="169"/>
      <c r="L116" s="170"/>
    </row>
    <row r="117" spans="2:12" ht="15.6" hidden="1" x14ac:dyDescent="0.3">
      <c r="B117" s="163" t="s">
        <v>143</v>
      </c>
      <c r="C117" s="171"/>
      <c r="D117" s="168"/>
      <c r="E117" s="168"/>
      <c r="F117" s="168"/>
      <c r="G117" s="166">
        <f t="shared" si="11"/>
        <v>0</v>
      </c>
      <c r="H117" s="172"/>
      <c r="I117" s="168"/>
      <c r="J117" s="168"/>
      <c r="K117" s="173"/>
      <c r="L117" s="170"/>
    </row>
    <row r="118" spans="2:12" ht="15.6" hidden="1" x14ac:dyDescent="0.3">
      <c r="B118" s="163" t="s">
        <v>144</v>
      </c>
      <c r="C118" s="171"/>
      <c r="D118" s="168"/>
      <c r="E118" s="168"/>
      <c r="F118" s="168"/>
      <c r="G118" s="166">
        <f t="shared" si="11"/>
        <v>0</v>
      </c>
      <c r="H118" s="172"/>
      <c r="I118" s="168"/>
      <c r="J118" s="168"/>
      <c r="K118" s="173"/>
      <c r="L118" s="170"/>
    </row>
    <row r="119" spans="2:12" ht="15.6" hidden="1" x14ac:dyDescent="0.3">
      <c r="C119" s="57" t="s">
        <v>33</v>
      </c>
      <c r="D119" s="13">
        <f>SUM(D111:D118)</f>
        <v>0</v>
      </c>
      <c r="E119" s="13">
        <f>SUM(E111:E118)</f>
        <v>0</v>
      </c>
      <c r="F119" s="13">
        <f>SUM(F111:F118)</f>
        <v>0</v>
      </c>
      <c r="G119" s="13">
        <f>SUM(G111:G118)</f>
        <v>0</v>
      </c>
      <c r="H119" s="10">
        <f>(H111*G111)+(H112*G112)+(H113*G113)+(H114*G114)+(H115*G115)+(H116*G116)+(H117*G117)+(H118*G118)</f>
        <v>0</v>
      </c>
      <c r="I119" s="101">
        <f>SUM(I111:I118)</f>
        <v>0</v>
      </c>
      <c r="J119" s="117"/>
      <c r="K119" s="173"/>
      <c r="L119" s="29"/>
    </row>
    <row r="120" spans="2:12" ht="51" hidden="1" customHeight="1" x14ac:dyDescent="0.3">
      <c r="B120" s="57" t="s">
        <v>145</v>
      </c>
      <c r="C120" s="248"/>
      <c r="D120" s="249"/>
      <c r="E120" s="249"/>
      <c r="F120" s="249"/>
      <c r="G120" s="249"/>
      <c r="H120" s="249"/>
      <c r="I120" s="249"/>
      <c r="J120" s="249"/>
      <c r="K120" s="250"/>
      <c r="L120" s="28"/>
    </row>
    <row r="121" spans="2:12" ht="15.6" hidden="1" x14ac:dyDescent="0.3">
      <c r="B121" s="163" t="s">
        <v>146</v>
      </c>
      <c r="C121" s="164"/>
      <c r="D121" s="165"/>
      <c r="E121" s="165"/>
      <c r="F121" s="165"/>
      <c r="G121" s="166">
        <f>SUM(D121:F121)</f>
        <v>0</v>
      </c>
      <c r="H121" s="167"/>
      <c r="I121" s="165"/>
      <c r="J121" s="168"/>
      <c r="K121" s="169"/>
      <c r="L121" s="170"/>
    </row>
    <row r="122" spans="2:12" ht="15.6" hidden="1" x14ac:dyDescent="0.3">
      <c r="B122" s="163" t="s">
        <v>147</v>
      </c>
      <c r="C122" s="164"/>
      <c r="D122" s="165"/>
      <c r="E122" s="165"/>
      <c r="F122" s="165"/>
      <c r="G122" s="166">
        <f t="shared" ref="G122:G128" si="12">SUM(D122:F122)</f>
        <v>0</v>
      </c>
      <c r="H122" s="167"/>
      <c r="I122" s="165"/>
      <c r="J122" s="168"/>
      <c r="K122" s="169"/>
      <c r="L122" s="170"/>
    </row>
    <row r="123" spans="2:12" ht="15.6" hidden="1" x14ac:dyDescent="0.3">
      <c r="B123" s="163" t="s">
        <v>148</v>
      </c>
      <c r="C123" s="164"/>
      <c r="D123" s="165"/>
      <c r="E123" s="165"/>
      <c r="F123" s="165"/>
      <c r="G123" s="166">
        <f t="shared" si="12"/>
        <v>0</v>
      </c>
      <c r="H123" s="167"/>
      <c r="I123" s="165"/>
      <c r="J123" s="168"/>
      <c r="K123" s="169"/>
      <c r="L123" s="170"/>
    </row>
    <row r="124" spans="2:12" ht="15.6" hidden="1" x14ac:dyDescent="0.3">
      <c r="B124" s="163" t="s">
        <v>149</v>
      </c>
      <c r="C124" s="164"/>
      <c r="D124" s="165"/>
      <c r="E124" s="165"/>
      <c r="F124" s="165"/>
      <c r="G124" s="166">
        <f t="shared" si="12"/>
        <v>0</v>
      </c>
      <c r="H124" s="167"/>
      <c r="I124" s="165"/>
      <c r="J124" s="168"/>
      <c r="K124" s="169"/>
      <c r="L124" s="170"/>
    </row>
    <row r="125" spans="2:12" ht="15.6" hidden="1" x14ac:dyDescent="0.3">
      <c r="B125" s="163" t="s">
        <v>150</v>
      </c>
      <c r="C125" s="164"/>
      <c r="D125" s="165"/>
      <c r="E125" s="165"/>
      <c r="F125" s="165"/>
      <c r="G125" s="166">
        <f t="shared" si="12"/>
        <v>0</v>
      </c>
      <c r="H125" s="167"/>
      <c r="I125" s="165"/>
      <c r="J125" s="168"/>
      <c r="K125" s="169"/>
      <c r="L125" s="170"/>
    </row>
    <row r="126" spans="2:12" ht="15.6" hidden="1" x14ac:dyDescent="0.3">
      <c r="B126" s="163" t="s">
        <v>151</v>
      </c>
      <c r="C126" s="164"/>
      <c r="D126" s="165"/>
      <c r="E126" s="165"/>
      <c r="F126" s="165"/>
      <c r="G126" s="166">
        <f t="shared" si="12"/>
        <v>0</v>
      </c>
      <c r="H126" s="167"/>
      <c r="I126" s="165"/>
      <c r="J126" s="168"/>
      <c r="K126" s="169"/>
      <c r="L126" s="170"/>
    </row>
    <row r="127" spans="2:12" ht="15.6" hidden="1" x14ac:dyDescent="0.3">
      <c r="B127" s="163" t="s">
        <v>152</v>
      </c>
      <c r="C127" s="171"/>
      <c r="D127" s="168"/>
      <c r="E127" s="168"/>
      <c r="F127" s="168"/>
      <c r="G127" s="166">
        <f t="shared" si="12"/>
        <v>0</v>
      </c>
      <c r="H127" s="172"/>
      <c r="I127" s="168"/>
      <c r="J127" s="168"/>
      <c r="K127" s="173"/>
      <c r="L127" s="170"/>
    </row>
    <row r="128" spans="2:12" ht="15.6" hidden="1" x14ac:dyDescent="0.3">
      <c r="B128" s="163" t="s">
        <v>153</v>
      </c>
      <c r="C128" s="171"/>
      <c r="D128" s="168"/>
      <c r="E128" s="168"/>
      <c r="F128" s="168"/>
      <c r="G128" s="166">
        <f t="shared" si="12"/>
        <v>0</v>
      </c>
      <c r="H128" s="172"/>
      <c r="I128" s="168"/>
      <c r="J128" s="168"/>
      <c r="K128" s="173"/>
      <c r="L128" s="170"/>
    </row>
    <row r="129" spans="2:12" ht="15.6" hidden="1" x14ac:dyDescent="0.3">
      <c r="C129" s="57" t="s">
        <v>33</v>
      </c>
      <c r="D129" s="10">
        <f>SUM(D121:D128)</f>
        <v>0</v>
      </c>
      <c r="E129" s="10">
        <f>SUM(E121:E128)</f>
        <v>0</v>
      </c>
      <c r="F129" s="10">
        <f>SUM(F121:F128)</f>
        <v>0</v>
      </c>
      <c r="G129" s="10">
        <f>SUM(G121:G128)</f>
        <v>0</v>
      </c>
      <c r="H129" s="10">
        <f>(H121*G121)+(H122*G122)+(H123*G123)+(H124*G124)+(H125*G125)+(H126*G126)+(H127*G127)+(H128*G128)</f>
        <v>0</v>
      </c>
      <c r="I129" s="101">
        <f>SUM(I121:I128)</f>
        <v>0</v>
      </c>
      <c r="J129" s="117"/>
      <c r="K129" s="173"/>
      <c r="L129" s="29"/>
    </row>
    <row r="130" spans="2:12" ht="15.75" hidden="1" customHeight="1" x14ac:dyDescent="0.3">
      <c r="B130" s="4"/>
      <c r="C130" s="174"/>
      <c r="D130" s="177"/>
      <c r="E130" s="177"/>
      <c r="F130" s="177"/>
      <c r="G130" s="177"/>
      <c r="H130" s="177"/>
      <c r="I130" s="177"/>
      <c r="J130" s="177"/>
      <c r="K130" s="178"/>
      <c r="L130" s="2"/>
    </row>
    <row r="131" spans="2:12" ht="51" hidden="1" customHeight="1" x14ac:dyDescent="0.3">
      <c r="B131" s="57" t="s">
        <v>154</v>
      </c>
      <c r="C131" s="278"/>
      <c r="D131" s="279"/>
      <c r="E131" s="279"/>
      <c r="F131" s="279"/>
      <c r="G131" s="279"/>
      <c r="H131" s="279"/>
      <c r="I131" s="279"/>
      <c r="J131" s="279"/>
      <c r="K131" s="280"/>
      <c r="L131" s="9"/>
    </row>
    <row r="132" spans="2:12" ht="51" hidden="1" customHeight="1" x14ac:dyDescent="0.3">
      <c r="B132" s="57" t="s">
        <v>155</v>
      </c>
      <c r="C132" s="248"/>
      <c r="D132" s="249"/>
      <c r="E132" s="249"/>
      <c r="F132" s="249"/>
      <c r="G132" s="249"/>
      <c r="H132" s="249"/>
      <c r="I132" s="249"/>
      <c r="J132" s="249"/>
      <c r="K132" s="250"/>
      <c r="L132" s="28"/>
    </row>
    <row r="133" spans="2:12" ht="15.6" hidden="1" x14ac:dyDescent="0.3">
      <c r="B133" s="163" t="s">
        <v>156</v>
      </c>
      <c r="C133" s="164"/>
      <c r="D133" s="165"/>
      <c r="E133" s="165"/>
      <c r="F133" s="165"/>
      <c r="G133" s="166">
        <f>SUM(D133:F133)</f>
        <v>0</v>
      </c>
      <c r="H133" s="167"/>
      <c r="I133" s="165"/>
      <c r="J133" s="168"/>
      <c r="K133" s="169"/>
      <c r="L133" s="170"/>
    </row>
    <row r="134" spans="2:12" ht="15.6" hidden="1" x14ac:dyDescent="0.3">
      <c r="B134" s="163" t="s">
        <v>157</v>
      </c>
      <c r="C134" s="164"/>
      <c r="D134" s="165"/>
      <c r="E134" s="165"/>
      <c r="F134" s="165"/>
      <c r="G134" s="166">
        <f t="shared" ref="G134:G140" si="13">SUM(D134:F134)</f>
        <v>0</v>
      </c>
      <c r="H134" s="167"/>
      <c r="I134" s="165"/>
      <c r="J134" s="168"/>
      <c r="K134" s="169"/>
      <c r="L134" s="170"/>
    </row>
    <row r="135" spans="2:12" ht="15.6" hidden="1" x14ac:dyDescent="0.3">
      <c r="B135" s="163" t="s">
        <v>158</v>
      </c>
      <c r="C135" s="164"/>
      <c r="D135" s="165"/>
      <c r="E135" s="165"/>
      <c r="F135" s="165"/>
      <c r="G135" s="166">
        <f t="shared" si="13"/>
        <v>0</v>
      </c>
      <c r="H135" s="167"/>
      <c r="I135" s="165"/>
      <c r="J135" s="168"/>
      <c r="K135" s="169"/>
      <c r="L135" s="170"/>
    </row>
    <row r="136" spans="2:12" ht="15.6" hidden="1" x14ac:dyDescent="0.3">
      <c r="B136" s="163" t="s">
        <v>159</v>
      </c>
      <c r="C136" s="164"/>
      <c r="D136" s="165"/>
      <c r="E136" s="165"/>
      <c r="F136" s="165"/>
      <c r="G136" s="166">
        <f t="shared" si="13"/>
        <v>0</v>
      </c>
      <c r="H136" s="167"/>
      <c r="I136" s="165"/>
      <c r="J136" s="168"/>
      <c r="K136" s="169"/>
      <c r="L136" s="170"/>
    </row>
    <row r="137" spans="2:12" ht="15.6" hidden="1" x14ac:dyDescent="0.3">
      <c r="B137" s="163" t="s">
        <v>160</v>
      </c>
      <c r="C137" s="164"/>
      <c r="D137" s="165"/>
      <c r="E137" s="165"/>
      <c r="F137" s="165"/>
      <c r="G137" s="166">
        <f t="shared" si="13"/>
        <v>0</v>
      </c>
      <c r="H137" s="167"/>
      <c r="I137" s="165"/>
      <c r="J137" s="168"/>
      <c r="K137" s="169"/>
      <c r="L137" s="170"/>
    </row>
    <row r="138" spans="2:12" ht="15.6" hidden="1" x14ac:dyDescent="0.3">
      <c r="B138" s="163" t="s">
        <v>161</v>
      </c>
      <c r="C138" s="164"/>
      <c r="D138" s="165"/>
      <c r="E138" s="165"/>
      <c r="F138" s="165"/>
      <c r="G138" s="166">
        <f t="shared" si="13"/>
        <v>0</v>
      </c>
      <c r="H138" s="167"/>
      <c r="I138" s="165"/>
      <c r="J138" s="168"/>
      <c r="K138" s="169"/>
      <c r="L138" s="170"/>
    </row>
    <row r="139" spans="2:12" ht="15.6" hidden="1" x14ac:dyDescent="0.3">
      <c r="B139" s="163" t="s">
        <v>162</v>
      </c>
      <c r="C139" s="171"/>
      <c r="D139" s="168"/>
      <c r="E139" s="168"/>
      <c r="F139" s="168"/>
      <c r="G139" s="166">
        <f t="shared" si="13"/>
        <v>0</v>
      </c>
      <c r="H139" s="172"/>
      <c r="I139" s="168"/>
      <c r="J139" s="168"/>
      <c r="K139" s="173"/>
      <c r="L139" s="170"/>
    </row>
    <row r="140" spans="2:12" ht="15.6" hidden="1" x14ac:dyDescent="0.3">
      <c r="B140" s="163" t="s">
        <v>163</v>
      </c>
      <c r="C140" s="171"/>
      <c r="D140" s="168"/>
      <c r="E140" s="168"/>
      <c r="F140" s="168"/>
      <c r="G140" s="166">
        <f t="shared" si="13"/>
        <v>0</v>
      </c>
      <c r="H140" s="172"/>
      <c r="I140" s="168"/>
      <c r="J140" s="168"/>
      <c r="K140" s="173"/>
      <c r="L140" s="170"/>
    </row>
    <row r="141" spans="2:12" ht="15.6" hidden="1" x14ac:dyDescent="0.3">
      <c r="C141" s="57" t="s">
        <v>33</v>
      </c>
      <c r="D141" s="10">
        <f>SUM(D133:D140)</f>
        <v>0</v>
      </c>
      <c r="E141" s="10">
        <f>SUM(E133:E140)</f>
        <v>0</v>
      </c>
      <c r="F141" s="10">
        <f>SUM(F133:F140)</f>
        <v>0</v>
      </c>
      <c r="G141" s="13">
        <f>SUM(G133:G140)</f>
        <v>0</v>
      </c>
      <c r="H141" s="10">
        <f>(H133*G133)+(H134*G134)+(H135*G135)+(H136*G136)+(H137*G137)+(H138*G138)+(H139*G139)+(H140*G140)</f>
        <v>0</v>
      </c>
      <c r="I141" s="101">
        <f>SUM(I133:I140)</f>
        <v>0</v>
      </c>
      <c r="J141" s="117"/>
      <c r="K141" s="173"/>
      <c r="L141" s="29"/>
    </row>
    <row r="142" spans="2:12" ht="51" hidden="1" customHeight="1" x14ac:dyDescent="0.3">
      <c r="B142" s="57" t="s">
        <v>164</v>
      </c>
      <c r="C142" s="248"/>
      <c r="D142" s="249"/>
      <c r="E142" s="249"/>
      <c r="F142" s="249"/>
      <c r="G142" s="249"/>
      <c r="H142" s="249"/>
      <c r="I142" s="249"/>
      <c r="J142" s="249"/>
      <c r="K142" s="250"/>
      <c r="L142" s="28"/>
    </row>
    <row r="143" spans="2:12" ht="15.6" hidden="1" x14ac:dyDescent="0.3">
      <c r="B143" s="163" t="s">
        <v>165</v>
      </c>
      <c r="C143" s="164"/>
      <c r="D143" s="165"/>
      <c r="E143" s="165"/>
      <c r="F143" s="165"/>
      <c r="G143" s="166">
        <f>SUM(D143:F143)</f>
        <v>0</v>
      </c>
      <c r="H143" s="167"/>
      <c r="I143" s="165"/>
      <c r="J143" s="168"/>
      <c r="K143" s="169"/>
      <c r="L143" s="170"/>
    </row>
    <row r="144" spans="2:12" ht="15.6" hidden="1" x14ac:dyDescent="0.3">
      <c r="B144" s="163" t="s">
        <v>166</v>
      </c>
      <c r="C144" s="164"/>
      <c r="D144" s="165"/>
      <c r="E144" s="165"/>
      <c r="F144" s="165"/>
      <c r="G144" s="166">
        <f t="shared" ref="G144:G150" si="14">SUM(D144:F144)</f>
        <v>0</v>
      </c>
      <c r="H144" s="167"/>
      <c r="I144" s="165"/>
      <c r="J144" s="168"/>
      <c r="K144" s="169"/>
      <c r="L144" s="170"/>
    </row>
    <row r="145" spans="2:12" ht="15.6" hidden="1" x14ac:dyDescent="0.3">
      <c r="B145" s="163" t="s">
        <v>167</v>
      </c>
      <c r="C145" s="164"/>
      <c r="D145" s="165"/>
      <c r="E145" s="165"/>
      <c r="F145" s="165"/>
      <c r="G145" s="166">
        <f t="shared" si="14"/>
        <v>0</v>
      </c>
      <c r="H145" s="167"/>
      <c r="I145" s="165"/>
      <c r="J145" s="168"/>
      <c r="K145" s="169"/>
      <c r="L145" s="170"/>
    </row>
    <row r="146" spans="2:12" ht="15.6" hidden="1" x14ac:dyDescent="0.3">
      <c r="B146" s="163" t="s">
        <v>168</v>
      </c>
      <c r="C146" s="164"/>
      <c r="D146" s="165"/>
      <c r="E146" s="165"/>
      <c r="F146" s="165"/>
      <c r="G146" s="166">
        <f t="shared" si="14"/>
        <v>0</v>
      </c>
      <c r="H146" s="167"/>
      <c r="I146" s="165"/>
      <c r="J146" s="168"/>
      <c r="K146" s="169"/>
      <c r="L146" s="170"/>
    </row>
    <row r="147" spans="2:12" ht="15.6" hidden="1" x14ac:dyDescent="0.3">
      <c r="B147" s="163" t="s">
        <v>169</v>
      </c>
      <c r="C147" s="164"/>
      <c r="D147" s="165"/>
      <c r="E147" s="165"/>
      <c r="F147" s="165"/>
      <c r="G147" s="166">
        <f t="shared" si="14"/>
        <v>0</v>
      </c>
      <c r="H147" s="167"/>
      <c r="I147" s="165"/>
      <c r="J147" s="168"/>
      <c r="K147" s="169"/>
      <c r="L147" s="170"/>
    </row>
    <row r="148" spans="2:12" ht="15.6" hidden="1" x14ac:dyDescent="0.3">
      <c r="B148" s="163" t="s">
        <v>170</v>
      </c>
      <c r="C148" s="164"/>
      <c r="D148" s="165"/>
      <c r="E148" s="165"/>
      <c r="F148" s="165"/>
      <c r="G148" s="166">
        <f t="shared" si="14"/>
        <v>0</v>
      </c>
      <c r="H148" s="167"/>
      <c r="I148" s="165"/>
      <c r="J148" s="168"/>
      <c r="K148" s="169"/>
      <c r="L148" s="170"/>
    </row>
    <row r="149" spans="2:12" ht="15.6" hidden="1" x14ac:dyDescent="0.3">
      <c r="B149" s="163" t="s">
        <v>171</v>
      </c>
      <c r="C149" s="171"/>
      <c r="D149" s="168"/>
      <c r="E149" s="168"/>
      <c r="F149" s="168"/>
      <c r="G149" s="166">
        <f t="shared" si="14"/>
        <v>0</v>
      </c>
      <c r="H149" s="172"/>
      <c r="I149" s="168"/>
      <c r="J149" s="168"/>
      <c r="K149" s="173"/>
      <c r="L149" s="170"/>
    </row>
    <row r="150" spans="2:12" ht="15.6" hidden="1" x14ac:dyDescent="0.3">
      <c r="B150" s="163" t="s">
        <v>172</v>
      </c>
      <c r="C150" s="171"/>
      <c r="D150" s="168"/>
      <c r="E150" s="168"/>
      <c r="F150" s="168"/>
      <c r="G150" s="166">
        <f t="shared" si="14"/>
        <v>0</v>
      </c>
      <c r="H150" s="172"/>
      <c r="I150" s="168"/>
      <c r="J150" s="168"/>
      <c r="K150" s="173"/>
      <c r="L150" s="170"/>
    </row>
    <row r="151" spans="2:12" ht="15.6" hidden="1" x14ac:dyDescent="0.3">
      <c r="C151" s="57" t="s">
        <v>33</v>
      </c>
      <c r="D151" s="13">
        <f>SUM(D143:D150)</f>
        <v>0</v>
      </c>
      <c r="E151" s="13">
        <f>SUM(E143:E150)</f>
        <v>0</v>
      </c>
      <c r="F151" s="13">
        <f>SUM(F143:F150)</f>
        <v>0</v>
      </c>
      <c r="G151" s="13">
        <f>SUM(G143:G150)</f>
        <v>0</v>
      </c>
      <c r="H151" s="10">
        <f>(H143*G143)+(H144*G144)+(H145*G145)+(H146*G146)+(H147*G147)+(H148*G148)+(H149*G149)+(H150*G150)</f>
        <v>0</v>
      </c>
      <c r="I151" s="101">
        <f>SUM(I143:I150)</f>
        <v>0</v>
      </c>
      <c r="J151" s="117"/>
      <c r="K151" s="173"/>
      <c r="L151" s="29"/>
    </row>
    <row r="152" spans="2:12" ht="51" hidden="1" customHeight="1" x14ac:dyDescent="0.3">
      <c r="B152" s="57" t="s">
        <v>173</v>
      </c>
      <c r="C152" s="248"/>
      <c r="D152" s="249"/>
      <c r="E152" s="249"/>
      <c r="F152" s="249"/>
      <c r="G152" s="249"/>
      <c r="H152" s="249"/>
      <c r="I152" s="249"/>
      <c r="J152" s="249"/>
      <c r="K152" s="250"/>
      <c r="L152" s="28"/>
    </row>
    <row r="153" spans="2:12" ht="15.6" hidden="1" x14ac:dyDescent="0.3">
      <c r="B153" s="163" t="s">
        <v>174</v>
      </c>
      <c r="C153" s="164"/>
      <c r="D153" s="165"/>
      <c r="E153" s="165"/>
      <c r="F153" s="165"/>
      <c r="G153" s="166">
        <f>SUM(D153:F153)</f>
        <v>0</v>
      </c>
      <c r="H153" s="167"/>
      <c r="I153" s="165"/>
      <c r="J153" s="168"/>
      <c r="K153" s="169"/>
      <c r="L153" s="170"/>
    </row>
    <row r="154" spans="2:12" ht="15.6" hidden="1" x14ac:dyDescent="0.3">
      <c r="B154" s="163" t="s">
        <v>175</v>
      </c>
      <c r="C154" s="164"/>
      <c r="D154" s="165"/>
      <c r="E154" s="165"/>
      <c r="F154" s="165"/>
      <c r="G154" s="166">
        <f t="shared" ref="G154:G160" si="15">SUM(D154:F154)</f>
        <v>0</v>
      </c>
      <c r="H154" s="167"/>
      <c r="I154" s="165"/>
      <c r="J154" s="168"/>
      <c r="K154" s="169"/>
      <c r="L154" s="170"/>
    </row>
    <row r="155" spans="2:12" ht="15.6" hidden="1" x14ac:dyDescent="0.3">
      <c r="B155" s="163" t="s">
        <v>176</v>
      </c>
      <c r="C155" s="164"/>
      <c r="D155" s="165"/>
      <c r="E155" s="165"/>
      <c r="F155" s="165"/>
      <c r="G155" s="166">
        <f t="shared" si="15"/>
        <v>0</v>
      </c>
      <c r="H155" s="167"/>
      <c r="I155" s="165"/>
      <c r="J155" s="168"/>
      <c r="K155" s="169"/>
      <c r="L155" s="170"/>
    </row>
    <row r="156" spans="2:12" ht="15.6" hidden="1" x14ac:dyDescent="0.3">
      <c r="B156" s="163" t="s">
        <v>177</v>
      </c>
      <c r="C156" s="164"/>
      <c r="D156" s="165"/>
      <c r="E156" s="165"/>
      <c r="F156" s="165"/>
      <c r="G156" s="166">
        <f t="shared" si="15"/>
        <v>0</v>
      </c>
      <c r="H156" s="167"/>
      <c r="I156" s="165"/>
      <c r="J156" s="168"/>
      <c r="K156" s="169"/>
      <c r="L156" s="170"/>
    </row>
    <row r="157" spans="2:12" ht="15.6" hidden="1" x14ac:dyDescent="0.3">
      <c r="B157" s="163" t="s">
        <v>178</v>
      </c>
      <c r="C157" s="164"/>
      <c r="D157" s="165"/>
      <c r="E157" s="165"/>
      <c r="F157" s="165"/>
      <c r="G157" s="166">
        <f t="shared" si="15"/>
        <v>0</v>
      </c>
      <c r="H157" s="167"/>
      <c r="I157" s="165"/>
      <c r="J157" s="168"/>
      <c r="K157" s="169"/>
      <c r="L157" s="170"/>
    </row>
    <row r="158" spans="2:12" ht="15.6" hidden="1" x14ac:dyDescent="0.3">
      <c r="B158" s="163" t="s">
        <v>179</v>
      </c>
      <c r="C158" s="164"/>
      <c r="D158" s="165"/>
      <c r="E158" s="165"/>
      <c r="F158" s="165"/>
      <c r="G158" s="166">
        <f t="shared" si="15"/>
        <v>0</v>
      </c>
      <c r="H158" s="167"/>
      <c r="I158" s="165"/>
      <c r="J158" s="168"/>
      <c r="K158" s="169"/>
      <c r="L158" s="170"/>
    </row>
    <row r="159" spans="2:12" ht="15.6" hidden="1" x14ac:dyDescent="0.3">
      <c r="B159" s="163" t="s">
        <v>180</v>
      </c>
      <c r="C159" s="171"/>
      <c r="D159" s="168"/>
      <c r="E159" s="168"/>
      <c r="F159" s="168"/>
      <c r="G159" s="166">
        <f t="shared" si="15"/>
        <v>0</v>
      </c>
      <c r="H159" s="172"/>
      <c r="I159" s="168"/>
      <c r="J159" s="168"/>
      <c r="K159" s="173"/>
      <c r="L159" s="170"/>
    </row>
    <row r="160" spans="2:12" ht="15.6" hidden="1" x14ac:dyDescent="0.3">
      <c r="B160" s="163" t="s">
        <v>181</v>
      </c>
      <c r="C160" s="171"/>
      <c r="D160" s="168"/>
      <c r="E160" s="168"/>
      <c r="F160" s="168"/>
      <c r="G160" s="166">
        <f t="shared" si="15"/>
        <v>0</v>
      </c>
      <c r="H160" s="172"/>
      <c r="I160" s="168"/>
      <c r="J160" s="168"/>
      <c r="K160" s="173"/>
      <c r="L160" s="170"/>
    </row>
    <row r="161" spans="2:12" ht="15.6" hidden="1" x14ac:dyDescent="0.3">
      <c r="C161" s="57" t="s">
        <v>33</v>
      </c>
      <c r="D161" s="13">
        <f>SUM(D153:D160)</f>
        <v>0</v>
      </c>
      <c r="E161" s="13">
        <f>SUM(E153:E160)</f>
        <v>0</v>
      </c>
      <c r="F161" s="13">
        <f>SUM(F153:F160)</f>
        <v>0</v>
      </c>
      <c r="G161" s="13">
        <f>SUM(G153:G160)</f>
        <v>0</v>
      </c>
      <c r="H161" s="10">
        <f>(H153*G153)+(H154*G154)+(H155*G155)+(H156*G156)+(H157*G157)+(H158*G158)+(H159*G159)+(H160*G160)</f>
        <v>0</v>
      </c>
      <c r="I161" s="101">
        <f>SUM(I153:I160)</f>
        <v>0</v>
      </c>
      <c r="J161" s="117"/>
      <c r="K161" s="173"/>
      <c r="L161" s="29"/>
    </row>
    <row r="162" spans="2:12" ht="51" hidden="1" customHeight="1" x14ac:dyDescent="0.3">
      <c r="B162" s="57" t="s">
        <v>182</v>
      </c>
      <c r="C162" s="248"/>
      <c r="D162" s="249"/>
      <c r="E162" s="249"/>
      <c r="F162" s="249"/>
      <c r="G162" s="249"/>
      <c r="H162" s="249"/>
      <c r="I162" s="249"/>
      <c r="J162" s="249"/>
      <c r="K162" s="250"/>
      <c r="L162" s="28"/>
    </row>
    <row r="163" spans="2:12" ht="15.6" hidden="1" x14ac:dyDescent="0.3">
      <c r="B163" s="163" t="s">
        <v>183</v>
      </c>
      <c r="C163" s="164"/>
      <c r="D163" s="165"/>
      <c r="E163" s="165"/>
      <c r="F163" s="165"/>
      <c r="G163" s="166">
        <f>SUM(D163:F163)</f>
        <v>0</v>
      </c>
      <c r="H163" s="167">
        <v>0</v>
      </c>
      <c r="I163" s="165">
        <v>0</v>
      </c>
      <c r="J163" s="168"/>
      <c r="K163" s="169"/>
      <c r="L163" s="170"/>
    </row>
    <row r="164" spans="2:12" ht="15.6" hidden="1" x14ac:dyDescent="0.3">
      <c r="B164" s="163" t="s">
        <v>184</v>
      </c>
      <c r="C164" s="164"/>
      <c r="D164" s="165"/>
      <c r="E164" s="165"/>
      <c r="F164" s="165"/>
      <c r="G164" s="166">
        <f t="shared" ref="G164:G170" si="16">SUM(D164:F164)</f>
        <v>0</v>
      </c>
      <c r="H164" s="167">
        <v>0</v>
      </c>
      <c r="I164" s="165"/>
      <c r="J164" s="168"/>
      <c r="K164" s="169"/>
      <c r="L164" s="170"/>
    </row>
    <row r="165" spans="2:12" ht="15.6" hidden="1" x14ac:dyDescent="0.3">
      <c r="B165" s="163" t="s">
        <v>185</v>
      </c>
      <c r="C165" s="164"/>
      <c r="D165" s="165"/>
      <c r="E165" s="165"/>
      <c r="F165" s="165"/>
      <c r="G165" s="166">
        <f t="shared" si="16"/>
        <v>0</v>
      </c>
      <c r="H165" s="167">
        <v>0</v>
      </c>
      <c r="I165" s="165"/>
      <c r="J165" s="168"/>
      <c r="K165" s="169"/>
      <c r="L165" s="170"/>
    </row>
    <row r="166" spans="2:12" ht="15.6" hidden="1" x14ac:dyDescent="0.3">
      <c r="B166" s="163" t="s">
        <v>186</v>
      </c>
      <c r="C166" s="164"/>
      <c r="D166" s="165"/>
      <c r="E166" s="165"/>
      <c r="F166" s="165"/>
      <c r="G166" s="166">
        <f t="shared" si="16"/>
        <v>0</v>
      </c>
      <c r="H166" s="167">
        <v>0</v>
      </c>
      <c r="I166" s="165"/>
      <c r="J166" s="168"/>
      <c r="K166" s="169"/>
      <c r="L166" s="170"/>
    </row>
    <row r="167" spans="2:12" ht="15.6" hidden="1" x14ac:dyDescent="0.3">
      <c r="B167" s="163" t="s">
        <v>187</v>
      </c>
      <c r="C167" s="164"/>
      <c r="D167" s="165"/>
      <c r="E167" s="165"/>
      <c r="F167" s="165"/>
      <c r="G167" s="166">
        <f>SUM(D167:F167)</f>
        <v>0</v>
      </c>
      <c r="H167" s="167">
        <v>0</v>
      </c>
      <c r="I167" s="165"/>
      <c r="J167" s="168"/>
      <c r="K167" s="169"/>
      <c r="L167" s="170"/>
    </row>
    <row r="168" spans="2:12" ht="15.6" hidden="1" x14ac:dyDescent="0.3">
      <c r="B168" s="163" t="s">
        <v>188</v>
      </c>
      <c r="C168" s="164"/>
      <c r="D168" s="165"/>
      <c r="E168" s="165"/>
      <c r="F168" s="165"/>
      <c r="G168" s="166">
        <f t="shared" si="16"/>
        <v>0</v>
      </c>
      <c r="H168" s="167">
        <v>0</v>
      </c>
      <c r="I168" s="165"/>
      <c r="J168" s="168"/>
      <c r="K168" s="169"/>
      <c r="L168" s="170"/>
    </row>
    <row r="169" spans="2:12" ht="15.6" hidden="1" x14ac:dyDescent="0.3">
      <c r="B169" s="163" t="s">
        <v>189</v>
      </c>
      <c r="C169" s="171"/>
      <c r="D169" s="168"/>
      <c r="E169" s="168"/>
      <c r="F169" s="168"/>
      <c r="G169" s="166">
        <f t="shared" si="16"/>
        <v>0</v>
      </c>
      <c r="H169" s="172">
        <v>0</v>
      </c>
      <c r="I169" s="168"/>
      <c r="J169" s="168"/>
      <c r="K169" s="173"/>
      <c r="L169" s="170"/>
    </row>
    <row r="170" spans="2:12" ht="15.6" hidden="1" x14ac:dyDescent="0.3">
      <c r="B170" s="163" t="s">
        <v>190</v>
      </c>
      <c r="C170" s="171"/>
      <c r="D170" s="168"/>
      <c r="E170" s="168"/>
      <c r="F170" s="168"/>
      <c r="G170" s="166">
        <f t="shared" si="16"/>
        <v>0</v>
      </c>
      <c r="H170" s="172">
        <v>0</v>
      </c>
      <c r="I170" s="168"/>
      <c r="J170" s="168"/>
      <c r="K170" s="173"/>
      <c r="L170" s="170"/>
    </row>
    <row r="171" spans="2:12" ht="15.6" hidden="1" x14ac:dyDescent="0.3">
      <c r="C171" s="57" t="s">
        <v>33</v>
      </c>
      <c r="D171" s="10">
        <f>SUM(D163:D170)</f>
        <v>0</v>
      </c>
      <c r="E171" s="10">
        <f>SUM(E163:E170)</f>
        <v>0</v>
      </c>
      <c r="F171" s="10">
        <f>SUM(F163:F170)</f>
        <v>0</v>
      </c>
      <c r="G171" s="10">
        <f>SUM(G163:G170)</f>
        <v>0</v>
      </c>
      <c r="H171" s="10">
        <f>(H163*G163)+(H164*G164)+(H165*G165)+(H166*G166)+(H167*G167)+(H168*G168)+(H169*G169)+(H170*G170)</f>
        <v>0</v>
      </c>
      <c r="I171" s="101">
        <f>SUM(I163:I170)</f>
        <v>0</v>
      </c>
      <c r="J171" s="117"/>
      <c r="K171" s="173"/>
      <c r="L171" s="29"/>
    </row>
    <row r="172" spans="2:12" ht="15.75" customHeight="1" x14ac:dyDescent="0.3">
      <c r="B172" s="4"/>
      <c r="C172" s="174"/>
      <c r="D172" s="177"/>
      <c r="E172" s="177"/>
      <c r="F172" s="177"/>
      <c r="G172" s="177"/>
      <c r="H172" s="177"/>
      <c r="I172" s="177"/>
      <c r="J172" s="177"/>
      <c r="K172" s="174"/>
      <c r="L172" s="2"/>
    </row>
    <row r="173" spans="2:12" ht="15.75" customHeight="1" x14ac:dyDescent="0.3">
      <c r="B173" s="4"/>
      <c r="C173" s="174"/>
      <c r="D173" s="177"/>
      <c r="E173" s="177"/>
      <c r="F173" s="177"/>
      <c r="G173" s="177"/>
      <c r="H173" s="177"/>
      <c r="I173" s="177"/>
      <c r="J173" s="177"/>
      <c r="K173" s="174"/>
      <c r="L173" s="2"/>
    </row>
    <row r="174" spans="2:12" ht="63.75" customHeight="1" x14ac:dyDescent="0.3">
      <c r="B174" s="57" t="s">
        <v>191</v>
      </c>
      <c r="C174" s="179"/>
      <c r="D174" s="180">
        <v>180800</v>
      </c>
      <c r="E174" s="180">
        <v>70000</v>
      </c>
      <c r="F174" s="180">
        <v>87000</v>
      </c>
      <c r="G174" s="181">
        <f>SUM(D174:F174)</f>
        <v>337800</v>
      </c>
      <c r="H174" s="167">
        <v>0.5</v>
      </c>
      <c r="I174" s="180"/>
      <c r="J174" s="168"/>
      <c r="K174" s="183"/>
      <c r="L174" s="29"/>
    </row>
    <row r="175" spans="2:12" ht="69.75" customHeight="1" x14ac:dyDescent="0.3">
      <c r="B175" s="57" t="s">
        <v>192</v>
      </c>
      <c r="C175" s="179"/>
      <c r="D175" s="180"/>
      <c r="E175" s="180">
        <f>5000-7.48</f>
        <v>4992.5200000000004</v>
      </c>
      <c r="F175" s="180"/>
      <c r="G175" s="181">
        <f>SUM(D175:F175)</f>
        <v>4992.5200000000004</v>
      </c>
      <c r="H175" s="167">
        <f t="shared" ref="H175" si="17">(E175)/G175</f>
        <v>1</v>
      </c>
      <c r="I175" s="180"/>
      <c r="J175" s="182"/>
      <c r="K175" s="183"/>
      <c r="L175" s="29"/>
    </row>
    <row r="176" spans="2:12" ht="72" customHeight="1" x14ac:dyDescent="0.3">
      <c r="B176" s="57" t="s">
        <v>193</v>
      </c>
      <c r="C176" s="184"/>
      <c r="D176" s="180">
        <v>30600</v>
      </c>
      <c r="E176" s="180">
        <f>5000+7.48</f>
        <v>5007.4799999999996</v>
      </c>
      <c r="F176" s="180"/>
      <c r="G176" s="181">
        <f>SUM(D176:F176)</f>
        <v>35607.479999999996</v>
      </c>
      <c r="H176" s="167">
        <v>0.25</v>
      </c>
      <c r="I176" s="180"/>
      <c r="J176" s="168"/>
      <c r="K176" s="183"/>
      <c r="L176" s="29"/>
    </row>
    <row r="177" spans="2:12" ht="65.25" customHeight="1" x14ac:dyDescent="0.3">
      <c r="B177" s="69" t="s">
        <v>194</v>
      </c>
      <c r="C177" s="179"/>
      <c r="D177" s="180">
        <v>50000</v>
      </c>
      <c r="E177" s="180"/>
      <c r="F177" s="180"/>
      <c r="G177" s="181">
        <f>SUM(D177:F177)</f>
        <v>50000</v>
      </c>
      <c r="H177" s="167">
        <v>0.25</v>
      </c>
      <c r="I177" s="180"/>
      <c r="J177" s="182"/>
      <c r="K177" s="183"/>
      <c r="L177" s="29"/>
    </row>
    <row r="178" spans="2:12" ht="21.75" customHeight="1" x14ac:dyDescent="0.3">
      <c r="B178" s="4"/>
      <c r="C178" s="70" t="s">
        <v>195</v>
      </c>
      <c r="D178" s="73">
        <f>SUM(D174:D177)</f>
        <v>261400</v>
      </c>
      <c r="E178" s="73">
        <f>SUM(E174:E177)</f>
        <v>80000</v>
      </c>
      <c r="F178" s="73">
        <f>SUM(F174:F177)</f>
        <v>87000</v>
      </c>
      <c r="G178" s="73">
        <f>SUM(G174:G177)</f>
        <v>428400</v>
      </c>
      <c r="H178" s="10">
        <f>(H174*G174)+(H175*G175)+(H176*G176)+(H177*G177)</f>
        <v>195294.38999999998</v>
      </c>
      <c r="I178" s="101">
        <f>SUM(I174:I177)</f>
        <v>0</v>
      </c>
      <c r="J178" s="117"/>
      <c r="K178" s="179"/>
      <c r="L178" s="8"/>
    </row>
    <row r="179" spans="2:12" ht="15.75" customHeight="1" x14ac:dyDescent="0.3">
      <c r="B179" s="4"/>
      <c r="C179" s="174"/>
      <c r="D179" s="177"/>
      <c r="E179" s="177"/>
      <c r="F179" s="177"/>
      <c r="G179" s="177"/>
      <c r="H179" s="177"/>
      <c r="I179" s="177"/>
      <c r="J179" s="177"/>
      <c r="K179" s="174"/>
      <c r="L179" s="8"/>
    </row>
    <row r="180" spans="2:12" ht="15.75" customHeight="1" x14ac:dyDescent="0.3">
      <c r="B180" s="4"/>
      <c r="C180" s="174"/>
      <c r="D180" s="177"/>
      <c r="E180" s="177"/>
      <c r="F180" s="177"/>
      <c r="G180" s="177"/>
      <c r="H180" s="177"/>
      <c r="I180" s="177"/>
      <c r="J180" s="177"/>
      <c r="K180" s="174"/>
      <c r="L180" s="8"/>
    </row>
    <row r="181" spans="2:12" ht="15.75" customHeight="1" x14ac:dyDescent="0.3">
      <c r="B181" s="4"/>
      <c r="C181" s="174"/>
      <c r="D181" s="177"/>
      <c r="E181" s="177"/>
      <c r="F181" s="239"/>
      <c r="G181" s="177"/>
      <c r="H181" s="177"/>
      <c r="I181" s="177"/>
      <c r="J181" s="177"/>
      <c r="K181" s="174"/>
      <c r="L181" s="8"/>
    </row>
    <row r="182" spans="2:12" ht="15.75" customHeight="1" x14ac:dyDescent="0.3">
      <c r="B182" s="4"/>
      <c r="C182" s="174"/>
      <c r="D182" s="177"/>
      <c r="E182" s="177"/>
      <c r="F182" s="177"/>
      <c r="G182" s="177"/>
      <c r="H182" s="177"/>
      <c r="I182" s="177"/>
      <c r="J182" s="177"/>
      <c r="K182" s="174"/>
      <c r="L182" s="8"/>
    </row>
    <row r="183" spans="2:12" ht="15.75" customHeight="1" x14ac:dyDescent="0.3">
      <c r="B183" s="4"/>
      <c r="C183" s="174"/>
      <c r="D183" s="177"/>
      <c r="E183" s="177"/>
      <c r="F183" s="177"/>
      <c r="G183" s="177"/>
      <c r="H183" s="177"/>
      <c r="I183" s="177"/>
      <c r="J183" s="177"/>
      <c r="K183" s="174"/>
      <c r="L183" s="8"/>
    </row>
    <row r="184" spans="2:12" ht="15.75" customHeight="1" x14ac:dyDescent="0.3">
      <c r="B184" s="4"/>
      <c r="C184" s="174"/>
      <c r="D184" s="177"/>
      <c r="E184" s="177"/>
      <c r="F184" s="177"/>
      <c r="G184" s="177"/>
      <c r="H184" s="177"/>
      <c r="I184" s="177"/>
      <c r="J184" s="177"/>
      <c r="K184" s="174"/>
      <c r="L184" s="8"/>
    </row>
    <row r="185" spans="2:12" ht="15.75" customHeight="1" thickBot="1" x14ac:dyDescent="0.35">
      <c r="B185" s="4"/>
      <c r="C185" s="174"/>
      <c r="D185" s="177"/>
      <c r="E185" s="177"/>
      <c r="F185" s="177"/>
      <c r="G185" s="177"/>
      <c r="H185" s="177"/>
      <c r="I185" s="177"/>
      <c r="J185" s="177"/>
      <c r="K185" s="174"/>
      <c r="L185" s="8"/>
    </row>
    <row r="186" spans="2:12" ht="15.6" x14ac:dyDescent="0.3">
      <c r="B186" s="4"/>
      <c r="C186" s="267" t="s">
        <v>196</v>
      </c>
      <c r="D186" s="268"/>
      <c r="E186" s="268"/>
      <c r="F186" s="268"/>
      <c r="G186" s="269"/>
      <c r="H186" s="8"/>
      <c r="I186" s="177"/>
      <c r="J186" s="177"/>
      <c r="K186" s="8"/>
    </row>
    <row r="187" spans="2:12" ht="40.5" customHeight="1" x14ac:dyDescent="0.3">
      <c r="B187" s="4"/>
      <c r="C187" s="257"/>
      <c r="D187" s="270" t="str">
        <f>D4</f>
        <v>PNUD</v>
      </c>
      <c r="E187" s="270" t="str">
        <f>E4</f>
        <v>ONU Mujeres</v>
      </c>
      <c r="F187" s="270" t="str">
        <f>F4</f>
        <v>OIT</v>
      </c>
      <c r="G187" s="259" t="s">
        <v>8</v>
      </c>
      <c r="H187" s="174"/>
      <c r="I187" s="177"/>
      <c r="J187" s="177"/>
      <c r="K187" s="8"/>
    </row>
    <row r="188" spans="2:12" ht="24.75" customHeight="1" x14ac:dyDescent="0.3">
      <c r="B188" s="4"/>
      <c r="C188" s="258"/>
      <c r="D188" s="271"/>
      <c r="E188" s="271"/>
      <c r="F188" s="271"/>
      <c r="G188" s="260"/>
      <c r="H188" s="174"/>
      <c r="I188" s="177"/>
      <c r="J188" s="177"/>
      <c r="K188" s="8"/>
    </row>
    <row r="189" spans="2:12" ht="41.25" customHeight="1" x14ac:dyDescent="0.3">
      <c r="B189" s="185"/>
      <c r="C189" s="186" t="s">
        <v>197</v>
      </c>
      <c r="D189" s="187">
        <f>SUM(D15,D25,D35,D45,D57,D67,D77,D87,D99,D109,D119,D129,D141,D151,D161,D171,D174,D175,D176,D177)</f>
        <v>840400</v>
      </c>
      <c r="E189" s="187">
        <f>SUM(E15,E25,E35,E45,E57,E67,E77,E87,E99,E109,E119,E129,E141,E151,E161,E171,E174,E175,E176,E177)</f>
        <v>310000</v>
      </c>
      <c r="F189" s="187">
        <f>SUM(F15,F25,F35,F45,F57,F67,F77,F87,F99,F109,F119,F129,F141,F151,F161,F171,F174,F175,F176,F177)</f>
        <v>371000</v>
      </c>
      <c r="G189" s="188">
        <f>SUM(D189:F189)</f>
        <v>1521400</v>
      </c>
      <c r="H189" s="174"/>
      <c r="I189" s="189"/>
      <c r="J189" s="177"/>
      <c r="K189" s="185"/>
    </row>
    <row r="190" spans="2:12" ht="51.75" customHeight="1" x14ac:dyDescent="0.3">
      <c r="B190" s="190"/>
      <c r="C190" s="186" t="s">
        <v>198</v>
      </c>
      <c r="D190" s="187">
        <f>D189*0.07</f>
        <v>58828.000000000007</v>
      </c>
      <c r="E190" s="187">
        <f>E189*0.07</f>
        <v>21700.000000000004</v>
      </c>
      <c r="F190" s="187">
        <f>F189*0.07</f>
        <v>25970.000000000004</v>
      </c>
      <c r="G190" s="188">
        <f>G189*0.07</f>
        <v>106498.00000000001</v>
      </c>
      <c r="H190" s="190"/>
      <c r="I190" s="189"/>
      <c r="J190" s="177"/>
      <c r="K190" s="191"/>
    </row>
    <row r="191" spans="2:12" ht="51.75" customHeight="1" thickBot="1" x14ac:dyDescent="0.35">
      <c r="B191" s="190"/>
      <c r="C191" s="7" t="s">
        <v>8</v>
      </c>
      <c r="D191" s="62">
        <f>SUM(D189:D190)</f>
        <v>899228</v>
      </c>
      <c r="E191" s="62">
        <f>SUM(E189:E190)</f>
        <v>331700</v>
      </c>
      <c r="F191" s="62">
        <f>SUM(F189:F190)</f>
        <v>396970</v>
      </c>
      <c r="G191" s="68">
        <f>SUM(G189:G190)</f>
        <v>1627898</v>
      </c>
      <c r="H191" s="240"/>
      <c r="K191" s="191"/>
    </row>
    <row r="192" spans="2:12" ht="42" customHeight="1" x14ac:dyDescent="0.3">
      <c r="B192" s="190"/>
      <c r="I192" s="98"/>
      <c r="J192" s="98"/>
      <c r="K192" s="2"/>
      <c r="L192" s="191"/>
    </row>
    <row r="193" spans="2:12" s="21" customFormat="1" ht="29.25" customHeight="1" thickBot="1" x14ac:dyDescent="0.35">
      <c r="B193" s="174"/>
      <c r="C193" s="4"/>
      <c r="D193" s="16"/>
      <c r="E193" s="16"/>
      <c r="F193" s="16"/>
      <c r="G193" s="16"/>
      <c r="H193" s="16"/>
      <c r="I193" s="102"/>
      <c r="J193" s="102"/>
      <c r="K193" s="8"/>
      <c r="L193" s="185"/>
    </row>
    <row r="194" spans="2:12" ht="23.25" customHeight="1" x14ac:dyDescent="0.3">
      <c r="B194" s="191"/>
      <c r="C194" s="252" t="s">
        <v>199</v>
      </c>
      <c r="D194" s="253"/>
      <c r="E194" s="253"/>
      <c r="F194" s="253"/>
      <c r="G194" s="253"/>
      <c r="H194" s="254"/>
      <c r="I194" s="102"/>
      <c r="J194" s="102"/>
      <c r="K194" s="191"/>
    </row>
    <row r="195" spans="2:12" ht="41.25" customHeight="1" x14ac:dyDescent="0.3">
      <c r="B195" s="191"/>
      <c r="C195" s="58"/>
      <c r="D195" s="272" t="str">
        <f>D4</f>
        <v>PNUD</v>
      </c>
      <c r="E195" s="272" t="str">
        <f>E4</f>
        <v>ONU Mujeres</v>
      </c>
      <c r="F195" s="272" t="str">
        <f>F4</f>
        <v>OIT</v>
      </c>
      <c r="G195" s="261" t="s">
        <v>8</v>
      </c>
      <c r="H195" s="263" t="s">
        <v>200</v>
      </c>
      <c r="I195" s="102"/>
      <c r="J195" s="102"/>
      <c r="K195" s="191"/>
    </row>
    <row r="196" spans="2:12" ht="27.75" customHeight="1" x14ac:dyDescent="0.3">
      <c r="B196" s="191"/>
      <c r="C196" s="58"/>
      <c r="D196" s="273"/>
      <c r="E196" s="273"/>
      <c r="F196" s="273"/>
      <c r="G196" s="262"/>
      <c r="H196" s="264"/>
      <c r="I196" s="97"/>
      <c r="J196" s="97"/>
      <c r="K196" s="191"/>
    </row>
    <row r="197" spans="2:12" ht="55.5" customHeight="1" x14ac:dyDescent="0.3">
      <c r="B197" s="191"/>
      <c r="C197" s="14" t="s">
        <v>201</v>
      </c>
      <c r="D197" s="60">
        <f>$D$191*H197</f>
        <v>314729.8</v>
      </c>
      <c r="E197" s="61">
        <f>$E$191*H197</f>
        <v>116094.99999999999</v>
      </c>
      <c r="F197" s="61">
        <f>$F$191*H197</f>
        <v>138939.5</v>
      </c>
      <c r="G197" s="61">
        <f>SUM(D197:F197)</f>
        <v>569764.30000000005</v>
      </c>
      <c r="H197" s="78">
        <v>0.35</v>
      </c>
      <c r="I197" s="97"/>
      <c r="J197" s="97"/>
      <c r="K197" s="191"/>
    </row>
    <row r="198" spans="2:12" ht="57.75" customHeight="1" x14ac:dyDescent="0.3">
      <c r="B198" s="251"/>
      <c r="C198" s="71" t="s">
        <v>202</v>
      </c>
      <c r="D198" s="60">
        <f>$D$191*H198</f>
        <v>314729.8</v>
      </c>
      <c r="E198" s="61">
        <f>$E$191*H198</f>
        <v>116094.99999999999</v>
      </c>
      <c r="F198" s="61">
        <f>$F$191*H198</f>
        <v>138939.5</v>
      </c>
      <c r="G198" s="72">
        <f>SUM(D198:F198)</f>
        <v>569764.30000000005</v>
      </c>
      <c r="H198" s="79">
        <v>0.35</v>
      </c>
      <c r="I198" s="99"/>
      <c r="J198" s="99"/>
    </row>
    <row r="199" spans="2:12" ht="57.75" customHeight="1" x14ac:dyDescent="0.3">
      <c r="B199" s="251"/>
      <c r="C199" s="71" t="s">
        <v>203</v>
      </c>
      <c r="D199" s="60">
        <f>$D$191*H199</f>
        <v>269768.39999999997</v>
      </c>
      <c r="E199" s="61">
        <f>$E$191*H199</f>
        <v>99510</v>
      </c>
      <c r="F199" s="61">
        <f>$F$191*H199</f>
        <v>119091</v>
      </c>
      <c r="G199" s="72">
        <f>SUM(D199:F199)</f>
        <v>488369.39999999997</v>
      </c>
      <c r="H199" s="80">
        <v>0.3</v>
      </c>
      <c r="I199" s="103"/>
      <c r="J199" s="103"/>
    </row>
    <row r="200" spans="2:12" ht="38.25" customHeight="1" thickBot="1" x14ac:dyDescent="0.35">
      <c r="B200" s="251"/>
      <c r="C200" s="7" t="s">
        <v>204</v>
      </c>
      <c r="D200" s="62">
        <f>SUM(D197:D199)</f>
        <v>899228</v>
      </c>
      <c r="E200" s="62">
        <f>SUM(E197:E199)</f>
        <v>331700</v>
      </c>
      <c r="F200" s="62">
        <f>SUM(F197:F199)</f>
        <v>396970</v>
      </c>
      <c r="G200" s="62">
        <f>SUM(G197:G199)</f>
        <v>1627898</v>
      </c>
      <c r="H200" s="63">
        <f>SUM(H197:H199)</f>
        <v>1</v>
      </c>
      <c r="I200" s="100"/>
      <c r="J200" s="98"/>
    </row>
    <row r="201" spans="2:12" ht="21.75" customHeight="1" thickBot="1" x14ac:dyDescent="0.35">
      <c r="B201" s="251"/>
      <c r="C201" s="1"/>
      <c r="D201" s="5"/>
      <c r="E201" s="5"/>
      <c r="F201" s="5"/>
      <c r="G201" s="5"/>
      <c r="H201" s="5"/>
      <c r="I201" s="100"/>
      <c r="J201" s="98"/>
    </row>
    <row r="202" spans="2:12" ht="49.5" customHeight="1" x14ac:dyDescent="0.3">
      <c r="B202" s="251"/>
      <c r="C202" s="64" t="s">
        <v>205</v>
      </c>
      <c r="D202" s="65">
        <f>SUM(H15,H25,H35,H45,H57,H67,H77,H87,H99,H109,H119,H129,H141,H151,H161,H171,H178)*1.07</f>
        <v>578061.49730000005</v>
      </c>
      <c r="E202" s="16"/>
      <c r="F202" s="16"/>
      <c r="G202" s="16"/>
      <c r="H202" s="105" t="s">
        <v>206</v>
      </c>
      <c r="I202" s="106">
        <f>SUM(I178,I171,I161,I151,I141,I129,I119,I109,I99,I87,I77,I67,I57,I45,I35,I25,I15)</f>
        <v>0</v>
      </c>
      <c r="J202" s="118"/>
    </row>
    <row r="203" spans="2:12" ht="28.5" customHeight="1" thickBot="1" x14ac:dyDescent="0.35">
      <c r="B203" s="251"/>
      <c r="C203" s="66" t="s">
        <v>207</v>
      </c>
      <c r="D203" s="93">
        <f>D202/G191</f>
        <v>0.35509687787564087</v>
      </c>
      <c r="E203" s="23"/>
      <c r="F203" s="23"/>
      <c r="G203" s="23"/>
      <c r="H203" s="107" t="s">
        <v>208</v>
      </c>
      <c r="I203" s="108">
        <f>I202/G189</f>
        <v>0</v>
      </c>
      <c r="J203" s="119"/>
    </row>
    <row r="204" spans="2:12" ht="28.5" customHeight="1" x14ac:dyDescent="0.3">
      <c r="B204" s="251"/>
      <c r="C204" s="265"/>
      <c r="D204" s="266"/>
      <c r="E204" s="24"/>
      <c r="F204" s="24"/>
      <c r="G204" s="24"/>
    </row>
    <row r="205" spans="2:12" ht="32.25" customHeight="1" x14ac:dyDescent="0.3">
      <c r="B205" s="251"/>
      <c r="C205" s="66" t="s">
        <v>209</v>
      </c>
      <c r="D205" s="67">
        <f>SUM(D176:F177)*1.07</f>
        <v>91600.003599999996</v>
      </c>
      <c r="E205" s="25"/>
      <c r="F205" s="25"/>
      <c r="G205" s="25"/>
    </row>
    <row r="206" spans="2:12" ht="23.25" customHeight="1" x14ac:dyDescent="0.3">
      <c r="B206" s="251"/>
      <c r="C206" s="66" t="s">
        <v>210</v>
      </c>
      <c r="D206" s="93">
        <f>D205/G191</f>
        <v>5.6268883922702774E-2</v>
      </c>
      <c r="E206" s="25"/>
      <c r="F206" s="25"/>
      <c r="G206" s="25"/>
      <c r="I206" s="96"/>
    </row>
    <row r="207" spans="2:12" ht="66.75" customHeight="1" thickBot="1" x14ac:dyDescent="0.35">
      <c r="B207" s="251"/>
      <c r="C207" s="255" t="s">
        <v>211</v>
      </c>
      <c r="D207" s="256"/>
      <c r="E207" s="17"/>
      <c r="F207" s="17"/>
      <c r="G207" s="17"/>
    </row>
    <row r="208" spans="2:12" ht="55.5" customHeight="1" x14ac:dyDescent="0.3">
      <c r="B208" s="251"/>
      <c r="L208" s="21"/>
    </row>
    <row r="209" spans="2:2" ht="42.75" customHeight="1" x14ac:dyDescent="0.3">
      <c r="B209" s="251"/>
    </row>
    <row r="210" spans="2:2" ht="21.75" customHeight="1" x14ac:dyDescent="0.3">
      <c r="B210" s="251"/>
    </row>
    <row r="211" spans="2:2" ht="21.75" customHeight="1" x14ac:dyDescent="0.3">
      <c r="B211" s="251"/>
    </row>
    <row r="212" spans="2:2" ht="23.25" customHeight="1" x14ac:dyDescent="0.3">
      <c r="B212" s="251"/>
    </row>
    <row r="213" spans="2:2" ht="23.25" customHeight="1" x14ac:dyDescent="0.3"/>
    <row r="214" spans="2:2" ht="21.75" customHeight="1" x14ac:dyDescent="0.3"/>
    <row r="215" spans="2:2" ht="16.5" customHeight="1" x14ac:dyDescent="0.3"/>
    <row r="216" spans="2:2" ht="29.25" customHeight="1" x14ac:dyDescent="0.3"/>
    <row r="217" spans="2:2" ht="24.75" customHeight="1" x14ac:dyDescent="0.3"/>
    <row r="218" spans="2:2" ht="33" customHeight="1" x14ac:dyDescent="0.3"/>
    <row r="220" spans="2:2" ht="15" customHeight="1" x14ac:dyDescent="0.3"/>
    <row r="221" spans="2:2" ht="25.5" customHeight="1" x14ac:dyDescent="0.3"/>
  </sheetData>
  <sheetProtection sheet="1" formatCells="0" formatColumns="0" formatRows="0"/>
  <mergeCells count="37">
    <mergeCell ref="F195:F196"/>
    <mergeCell ref="B2:E2"/>
    <mergeCell ref="C100:K100"/>
    <mergeCell ref="C110:K110"/>
    <mergeCell ref="C131:K131"/>
    <mergeCell ref="C120:K120"/>
    <mergeCell ref="C142:K142"/>
    <mergeCell ref="C132:K132"/>
    <mergeCell ref="C58:K58"/>
    <mergeCell ref="C68:K68"/>
    <mergeCell ref="C78:K78"/>
    <mergeCell ref="C89:K89"/>
    <mergeCell ref="C90:K90"/>
    <mergeCell ref="C36:K36"/>
    <mergeCell ref="C5:K5"/>
    <mergeCell ref="C47:K47"/>
    <mergeCell ref="C48:K48"/>
    <mergeCell ref="B1:E1"/>
    <mergeCell ref="C16:K16"/>
    <mergeCell ref="C6:K6"/>
    <mergeCell ref="C26:K26"/>
    <mergeCell ref="C152:K152"/>
    <mergeCell ref="C162:K162"/>
    <mergeCell ref="B198:B212"/>
    <mergeCell ref="C194:H194"/>
    <mergeCell ref="C207:D207"/>
    <mergeCell ref="C187:C188"/>
    <mergeCell ref="G187:G188"/>
    <mergeCell ref="G195:G196"/>
    <mergeCell ref="H195:H196"/>
    <mergeCell ref="C204:D204"/>
    <mergeCell ref="C186:G186"/>
    <mergeCell ref="D187:D188"/>
    <mergeCell ref="E187:E188"/>
    <mergeCell ref="F187:F188"/>
    <mergeCell ref="D195:D196"/>
    <mergeCell ref="E195:E196"/>
  </mergeCells>
  <conditionalFormatting sqref="D203">
    <cfRule type="cellIs" dxfId="29" priority="46" operator="lessThan">
      <formula>0.15</formula>
    </cfRule>
  </conditionalFormatting>
  <conditionalFormatting sqref="D206">
    <cfRule type="cellIs" dxfId="28" priority="44" operator="lessThan">
      <formula>0.05</formula>
    </cfRule>
  </conditionalFormatting>
  <conditionalFormatting sqref="I199:J199 H200">
    <cfRule type="cellIs" dxfId="27" priority="1" operator="greaterThan">
      <formula>1</formula>
    </cfRule>
  </conditionalFormatting>
  <dataValidations xWindow="431" yWindow="475" count="6">
    <dataValidation allowBlank="1" showInputMessage="1" showErrorMessage="1" prompt="% Towards Gender Equality and Women's Empowerment Must be Higher than 15%_x000a_" sqref="D203:G203" xr:uid="{E72508C7-C8DD-46A5-878C-E4FA07CAB6AF}"/>
    <dataValidation allowBlank="1" showInputMessage="1" showErrorMessage="1" prompt="M&amp;E Budget Cannot be Less than 5%_x000a_" sqref="D206:G206" xr:uid="{53928C0A-D548-4B6B-97FC-07D38B0E5FA7}"/>
    <dataValidation allowBlank="1" showInputMessage="1" showErrorMessage="1" prompt="Insert *text* description of Outcome here" sqref="C5:K5 C47:K47 C89:K89 C131:K131" xr:uid="{89ACADD6-F982-42D9-AC8D-CCF9750605B2}"/>
    <dataValidation allowBlank="1" showInputMessage="1" showErrorMessage="1" prompt="Insert *text* description of Output here" sqref="C6 C16 C26 C36 C48 C58 C68 C78 C90 C100 C110 C120 C132 C142 C152 C162" xr:uid="{31AC9CA6-D499-4711-A99F-BECD0A64F3A8}"/>
    <dataValidation allowBlank="1" showInputMessage="1" showErrorMessage="1" prompt="Insert *text* description of Activity here" sqref="C7 C17 C27 C37 C49 C59 C69 C79 C91 C101 C111 C121 C133 C143 C153 C163" xr:uid="{E7A390F5-03DD-4A67-B842-17326B4F2DA4}"/>
    <dataValidation allowBlank="1" showErrorMessage="1" prompt="% Towards Gender Equality and Women's Empowerment Must be Higher than 15%_x000a_" sqref="D205:G205" xr:uid="{8C6643DA-1D03-44FB-AC1F-C4CB706ED3AA}"/>
  </dataValidations>
  <pageMargins left="0.7" right="0.7" top="0.75" bottom="0.75" header="0.3" footer="0.3"/>
  <pageSetup scale="74" orientation="landscape" r:id="rId1"/>
  <rowBreaks count="1" manualBreakCount="1">
    <brk id="58" max="16383" man="1"/>
  </rowBreaks>
  <ignoredErrors>
    <ignoredError sqref="D187:F188 D195:F19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9B91-DE06-467F-8EA8-3D1E1CFD21DE}">
  <sheetPr>
    <tabColor theme="0"/>
  </sheetPr>
  <dimension ref="B1:N245"/>
  <sheetViews>
    <sheetView showGridLines="0" showZeros="0" zoomScale="80" zoomScaleNormal="80" workbookViewId="0">
      <pane ySplit="4" topLeftCell="A203" activePane="bottomLeft" state="frozen"/>
      <selection pane="bottomLeft" activeCell="I204" sqref="I204"/>
    </sheetView>
  </sheetViews>
  <sheetFormatPr baseColWidth="10" defaultColWidth="9.109375" defaultRowHeight="15.6" x14ac:dyDescent="0.3"/>
  <cols>
    <col min="1" max="1" width="4.44140625" style="32" customWidth="1"/>
    <col min="2" max="2" width="3.109375" style="32" customWidth="1"/>
    <col min="3" max="3" width="51.44140625" style="32" customWidth="1"/>
    <col min="4" max="4" width="34.109375" style="33" customWidth="1"/>
    <col min="5" max="5" width="35" style="33" customWidth="1"/>
    <col min="6" max="6" width="36.5546875" style="33" customWidth="1"/>
    <col min="7" max="7" width="25.88671875" style="32" customWidth="1"/>
    <col min="8" max="8" width="21.44140625" style="32" customWidth="1"/>
    <col min="9" max="9" width="16.88671875" style="32" customWidth="1"/>
    <col min="10" max="10" width="19.44140625" style="32" customWidth="1"/>
    <col min="11" max="11" width="19" style="32" customWidth="1"/>
    <col min="12" max="12" width="26" style="32" customWidth="1"/>
    <col min="13" max="13" width="21.109375" style="32" customWidth="1"/>
    <col min="14" max="14" width="7" style="32" customWidth="1"/>
    <col min="15" max="15" width="24.109375" style="32" customWidth="1"/>
    <col min="16" max="16" width="26.44140625" style="32" customWidth="1"/>
    <col min="17" max="17" width="30.109375" style="32" customWidth="1"/>
    <col min="18" max="18" width="33" style="32" customWidth="1"/>
    <col min="19" max="20" width="22.88671875" style="32" customWidth="1"/>
    <col min="21" max="21" width="23.44140625" style="32" customWidth="1"/>
    <col min="22" max="22" width="32.109375" style="32" customWidth="1"/>
    <col min="23" max="23" width="9.109375" style="32"/>
    <col min="24" max="24" width="17.88671875" style="32" customWidth="1"/>
    <col min="25" max="25" width="26.44140625" style="32" customWidth="1"/>
    <col min="26" max="26" width="22.44140625" style="32" customWidth="1"/>
    <col min="27" max="27" width="29.88671875" style="32" customWidth="1"/>
    <col min="28" max="28" width="23.44140625" style="32" customWidth="1"/>
    <col min="29" max="29" width="18.44140625" style="32" customWidth="1"/>
    <col min="30" max="30" width="17.44140625" style="32" customWidth="1"/>
    <col min="31" max="31" width="25.109375" style="32" customWidth="1"/>
    <col min="32" max="16384" width="9.109375" style="32"/>
  </cols>
  <sheetData>
    <row r="1" spans="2:13" ht="31.5" customHeight="1" x14ac:dyDescent="0.85">
      <c r="B1" s="192"/>
      <c r="C1" s="247" t="s">
        <v>0</v>
      </c>
      <c r="D1" s="247"/>
      <c r="E1" s="247"/>
      <c r="F1" s="247"/>
      <c r="G1" s="18"/>
      <c r="H1" s="19"/>
      <c r="I1" s="19"/>
      <c r="J1" s="192"/>
      <c r="K1" s="192"/>
      <c r="L1" s="12"/>
      <c r="M1" s="3"/>
    </row>
    <row r="2" spans="2:13" ht="24" customHeight="1" x14ac:dyDescent="0.35">
      <c r="B2" s="192"/>
      <c r="C2" s="277" t="s">
        <v>212</v>
      </c>
      <c r="D2" s="277"/>
      <c r="E2" s="277"/>
      <c r="F2" s="124"/>
      <c r="G2" s="192"/>
      <c r="H2" s="192"/>
      <c r="I2" s="192"/>
      <c r="J2" s="192"/>
      <c r="K2" s="192"/>
      <c r="L2" s="12"/>
      <c r="M2" s="3"/>
    </row>
    <row r="3" spans="2:13" ht="24" customHeight="1" x14ac:dyDescent="0.3">
      <c r="B3" s="192"/>
      <c r="C3" s="27"/>
      <c r="D3" s="27"/>
      <c r="E3" s="27"/>
      <c r="F3" s="27"/>
      <c r="G3" s="192"/>
      <c r="H3" s="192"/>
      <c r="I3" s="192"/>
      <c r="J3" s="192"/>
      <c r="K3" s="192"/>
      <c r="L3" s="12"/>
      <c r="M3" s="3"/>
    </row>
    <row r="4" spans="2:13" ht="24" customHeight="1" x14ac:dyDescent="0.3">
      <c r="B4" s="192"/>
      <c r="C4" s="27"/>
      <c r="D4" s="121" t="str">
        <f>'1) Budget Table'!D4</f>
        <v>PNUD</v>
      </c>
      <c r="E4" s="121" t="str">
        <f>'1) Budget Table'!E4</f>
        <v>ONU Mujeres</v>
      </c>
      <c r="F4" s="121" t="str">
        <f>'1) Budget Table'!F4</f>
        <v>OIT</v>
      </c>
      <c r="G4" s="113" t="s">
        <v>8</v>
      </c>
      <c r="H4" s="192"/>
      <c r="I4" s="192"/>
      <c r="J4" s="192"/>
      <c r="K4" s="192"/>
      <c r="L4" s="12"/>
      <c r="M4" s="3"/>
    </row>
    <row r="5" spans="2:13" ht="24" customHeight="1" x14ac:dyDescent="0.3">
      <c r="B5" s="281" t="s">
        <v>213</v>
      </c>
      <c r="C5" s="282"/>
      <c r="D5" s="282"/>
      <c r="E5" s="282"/>
      <c r="F5" s="282"/>
      <c r="G5" s="283"/>
      <c r="H5" s="192"/>
      <c r="I5" s="192"/>
      <c r="J5" s="192"/>
      <c r="K5" s="192"/>
      <c r="L5" s="12"/>
      <c r="M5" s="3"/>
    </row>
    <row r="6" spans="2:13" ht="22.5" customHeight="1" x14ac:dyDescent="0.3">
      <c r="B6" s="192"/>
      <c r="C6" s="281" t="s">
        <v>214</v>
      </c>
      <c r="D6" s="282"/>
      <c r="E6" s="282"/>
      <c r="F6" s="282"/>
      <c r="G6" s="283"/>
      <c r="H6" s="192"/>
      <c r="I6" s="192"/>
      <c r="J6" s="192"/>
      <c r="K6" s="192"/>
      <c r="L6" s="12"/>
      <c r="M6" s="3"/>
    </row>
    <row r="7" spans="2:13" ht="24.75" customHeight="1" thickBot="1" x14ac:dyDescent="0.35">
      <c r="B7" s="192"/>
      <c r="C7" s="40" t="s">
        <v>215</v>
      </c>
      <c r="D7" s="41">
        <f>'1) Budget Table'!D15</f>
        <v>434000</v>
      </c>
      <c r="E7" s="41">
        <f>'1) Budget Table'!E15</f>
        <v>25000</v>
      </c>
      <c r="F7" s="41">
        <f>'1) Budget Table'!F15</f>
        <v>0</v>
      </c>
      <c r="G7" s="42">
        <f>SUM(D7:F7)</f>
        <v>459000</v>
      </c>
      <c r="H7" s="192"/>
      <c r="I7" s="192"/>
      <c r="J7" s="192"/>
      <c r="K7" s="192"/>
      <c r="L7" s="12"/>
      <c r="M7" s="3"/>
    </row>
    <row r="8" spans="2:13" ht="21.75" customHeight="1" x14ac:dyDescent="0.3">
      <c r="B8" s="192"/>
      <c r="C8" s="38" t="s">
        <v>216</v>
      </c>
      <c r="D8" s="193">
        <v>0</v>
      </c>
      <c r="E8" s="194"/>
      <c r="F8" s="194"/>
      <c r="G8" s="39">
        <f t="shared" ref="G8:G15" si="0">SUM(D8:F8)</f>
        <v>0</v>
      </c>
      <c r="H8" s="192"/>
      <c r="I8" s="192"/>
      <c r="J8" s="192"/>
      <c r="K8" s="192"/>
      <c r="L8" s="192"/>
      <c r="M8" s="192"/>
    </row>
    <row r="9" spans="2:13" x14ac:dyDescent="0.3">
      <c r="B9" s="192"/>
      <c r="C9" s="30" t="s">
        <v>217</v>
      </c>
      <c r="D9" s="195"/>
      <c r="E9" s="168"/>
      <c r="F9" s="168"/>
      <c r="G9" s="37">
        <f t="shared" si="0"/>
        <v>0</v>
      </c>
      <c r="H9" s="192"/>
      <c r="I9" s="192"/>
      <c r="J9" s="192"/>
      <c r="K9" s="192"/>
      <c r="L9" s="192"/>
      <c r="M9" s="192"/>
    </row>
    <row r="10" spans="2:13" ht="15.75" customHeight="1" x14ac:dyDescent="0.3">
      <c r="B10" s="192"/>
      <c r="C10" s="30" t="s">
        <v>218</v>
      </c>
      <c r="D10" s="195"/>
      <c r="E10" s="195"/>
      <c r="F10" s="195"/>
      <c r="G10" s="37">
        <f t="shared" si="0"/>
        <v>0</v>
      </c>
      <c r="H10" s="192"/>
      <c r="I10" s="192"/>
      <c r="J10" s="192"/>
      <c r="K10" s="192"/>
      <c r="L10" s="192"/>
      <c r="M10" s="192"/>
    </row>
    <row r="11" spans="2:13" x14ac:dyDescent="0.3">
      <c r="B11" s="192"/>
      <c r="C11" s="31" t="s">
        <v>219</v>
      </c>
      <c r="D11" s="195">
        <v>414000</v>
      </c>
      <c r="E11" s="195">
        <v>12500</v>
      </c>
      <c r="F11" s="195"/>
      <c r="G11" s="37">
        <f t="shared" si="0"/>
        <v>426500</v>
      </c>
      <c r="H11" s="192"/>
      <c r="I11" s="192"/>
      <c r="J11" s="192"/>
      <c r="K11" s="192"/>
      <c r="L11" s="192"/>
      <c r="M11" s="192"/>
    </row>
    <row r="12" spans="2:13" x14ac:dyDescent="0.3">
      <c r="B12" s="192"/>
      <c r="C12" s="30" t="s">
        <v>220</v>
      </c>
      <c r="D12" s="195">
        <v>20000</v>
      </c>
      <c r="E12" s="195">
        <v>2500</v>
      </c>
      <c r="F12" s="195"/>
      <c r="G12" s="37">
        <f t="shared" si="0"/>
        <v>22500</v>
      </c>
      <c r="H12" s="192"/>
      <c r="I12" s="192"/>
      <c r="J12" s="192"/>
      <c r="K12" s="192"/>
      <c r="L12" s="192"/>
      <c r="M12" s="192"/>
    </row>
    <row r="13" spans="2:13" ht="21.75" customHeight="1" x14ac:dyDescent="0.3">
      <c r="B13" s="192"/>
      <c r="C13" s="30" t="s">
        <v>221</v>
      </c>
      <c r="D13" s="195"/>
      <c r="E13" s="195"/>
      <c r="F13" s="195"/>
      <c r="G13" s="37">
        <f t="shared" si="0"/>
        <v>0</v>
      </c>
      <c r="H13" s="192"/>
      <c r="I13" s="192"/>
      <c r="J13" s="192"/>
      <c r="K13" s="192"/>
      <c r="L13" s="192"/>
      <c r="M13" s="192"/>
    </row>
    <row r="14" spans="2:13" ht="21.75" customHeight="1" x14ac:dyDescent="0.3">
      <c r="B14" s="192"/>
      <c r="C14" s="30" t="s">
        <v>222</v>
      </c>
      <c r="D14" s="195"/>
      <c r="E14" s="195">
        <v>10000</v>
      </c>
      <c r="F14" s="195"/>
      <c r="G14" s="37">
        <f t="shared" si="0"/>
        <v>10000</v>
      </c>
      <c r="H14" s="192"/>
      <c r="I14" s="192"/>
      <c r="J14" s="192"/>
      <c r="K14" s="192"/>
      <c r="L14" s="192"/>
      <c r="M14" s="192"/>
    </row>
    <row r="15" spans="2:13" ht="15.75" customHeight="1" x14ac:dyDescent="0.3">
      <c r="B15" s="192"/>
      <c r="C15" s="34" t="s">
        <v>223</v>
      </c>
      <c r="D15" s="43">
        <f>SUM(D8:D14)</f>
        <v>434000</v>
      </c>
      <c r="E15" s="43">
        <f>SUM(E8:E14)</f>
        <v>25000</v>
      </c>
      <c r="F15" s="43">
        <f>SUM(F8:F14)</f>
        <v>0</v>
      </c>
      <c r="G15" s="74">
        <f t="shared" si="0"/>
        <v>459000</v>
      </c>
      <c r="H15" s="192"/>
      <c r="I15" s="192"/>
      <c r="J15" s="192"/>
      <c r="K15" s="192"/>
      <c r="L15" s="192"/>
      <c r="M15" s="192"/>
    </row>
    <row r="16" spans="2:13" s="33" customFormat="1" x14ac:dyDescent="0.3">
      <c r="B16" s="196"/>
      <c r="C16" s="47"/>
      <c r="D16" s="48"/>
      <c r="E16" s="48"/>
      <c r="F16" s="48"/>
      <c r="G16" s="75"/>
      <c r="H16" s="196"/>
      <c r="I16" s="196"/>
      <c r="J16" s="196"/>
      <c r="K16" s="196"/>
      <c r="L16" s="196"/>
      <c r="M16" s="196"/>
    </row>
    <row r="17" spans="3:7" x14ac:dyDescent="0.3">
      <c r="C17" s="281" t="s">
        <v>224</v>
      </c>
      <c r="D17" s="282"/>
      <c r="E17" s="282"/>
      <c r="F17" s="282"/>
      <c r="G17" s="283"/>
    </row>
    <row r="18" spans="3:7" ht="27" customHeight="1" thickBot="1" x14ac:dyDescent="0.35">
      <c r="C18" s="40" t="s">
        <v>215</v>
      </c>
      <c r="D18" s="41">
        <f>'1) Budget Table'!D25</f>
        <v>80000</v>
      </c>
      <c r="E18" s="41">
        <f>'1) Budget Table'!E25</f>
        <v>30000</v>
      </c>
      <c r="F18" s="41">
        <f>'1) Budget Table'!F25</f>
        <v>237000</v>
      </c>
      <c r="G18" s="42">
        <f t="shared" ref="G18:G26" si="1">SUM(D18:F18)</f>
        <v>347000</v>
      </c>
    </row>
    <row r="19" spans="3:7" x14ac:dyDescent="0.3">
      <c r="C19" s="38" t="s">
        <v>216</v>
      </c>
      <c r="D19" s="193"/>
      <c r="E19" s="194"/>
      <c r="F19" s="194"/>
      <c r="G19" s="39">
        <f t="shared" si="1"/>
        <v>0</v>
      </c>
    </row>
    <row r="20" spans="3:7" x14ac:dyDescent="0.3">
      <c r="C20" s="30" t="s">
        <v>217</v>
      </c>
      <c r="D20" s="195"/>
      <c r="E20" s="168">
        <v>2000</v>
      </c>
      <c r="F20" s="168"/>
      <c r="G20" s="37">
        <f t="shared" si="1"/>
        <v>2000</v>
      </c>
    </row>
    <row r="21" spans="3:7" ht="31.2" x14ac:dyDescent="0.3">
      <c r="C21" s="30" t="s">
        <v>218</v>
      </c>
      <c r="D21" s="195"/>
      <c r="E21" s="195"/>
      <c r="F21" s="195"/>
      <c r="G21" s="37">
        <f t="shared" si="1"/>
        <v>0</v>
      </c>
    </row>
    <row r="22" spans="3:7" x14ac:dyDescent="0.3">
      <c r="C22" s="31" t="s">
        <v>219</v>
      </c>
      <c r="D22" s="195">
        <v>72000</v>
      </c>
      <c r="E22" s="195">
        <v>18000</v>
      </c>
      <c r="F22" s="195">
        <v>217000</v>
      </c>
      <c r="G22" s="37">
        <f t="shared" si="1"/>
        <v>307000</v>
      </c>
    </row>
    <row r="23" spans="3:7" x14ac:dyDescent="0.3">
      <c r="C23" s="30" t="s">
        <v>220</v>
      </c>
      <c r="D23" s="195">
        <v>8000</v>
      </c>
      <c r="E23" s="195"/>
      <c r="F23" s="195">
        <v>20000</v>
      </c>
      <c r="G23" s="37">
        <f t="shared" si="1"/>
        <v>28000</v>
      </c>
    </row>
    <row r="24" spans="3:7" x14ac:dyDescent="0.3">
      <c r="C24" s="30" t="s">
        <v>221</v>
      </c>
      <c r="D24" s="195"/>
      <c r="E24" s="195"/>
      <c r="F24" s="195"/>
      <c r="G24" s="37">
        <f t="shared" si="1"/>
        <v>0</v>
      </c>
    </row>
    <row r="25" spans="3:7" x14ac:dyDescent="0.3">
      <c r="C25" s="30" t="s">
        <v>222</v>
      </c>
      <c r="D25" s="195"/>
      <c r="E25" s="195">
        <f>7000+2000+1000</f>
        <v>10000</v>
      </c>
      <c r="F25" s="195"/>
      <c r="G25" s="37">
        <f t="shared" si="1"/>
        <v>10000</v>
      </c>
    </row>
    <row r="26" spans="3:7" x14ac:dyDescent="0.3">
      <c r="C26" s="34" t="s">
        <v>223</v>
      </c>
      <c r="D26" s="43">
        <f>SUM(D19:D25)</f>
        <v>80000</v>
      </c>
      <c r="E26" s="43">
        <f>SUM(E19:E25)</f>
        <v>30000</v>
      </c>
      <c r="F26" s="43">
        <f>SUM(F19:F25)</f>
        <v>237000</v>
      </c>
      <c r="G26" s="37">
        <f t="shared" si="1"/>
        <v>347000</v>
      </c>
    </row>
    <row r="27" spans="3:7" s="33" customFormat="1" x14ac:dyDescent="0.3">
      <c r="C27" s="47"/>
      <c r="D27" s="48"/>
      <c r="E27" s="48"/>
      <c r="F27" s="48"/>
      <c r="G27" s="49"/>
    </row>
    <row r="28" spans="3:7" x14ac:dyDescent="0.3">
      <c r="C28" s="281" t="s">
        <v>225</v>
      </c>
      <c r="D28" s="282"/>
      <c r="E28" s="282"/>
      <c r="F28" s="282"/>
      <c r="G28" s="283"/>
    </row>
    <row r="29" spans="3:7" ht="21.75" customHeight="1" thickBot="1" x14ac:dyDescent="0.35">
      <c r="C29" s="40" t="s">
        <v>215</v>
      </c>
      <c r="D29" s="41">
        <f>'1) Budget Table'!D35</f>
        <v>65000</v>
      </c>
      <c r="E29" s="41">
        <f>'1) Budget Table'!E35</f>
        <v>175000</v>
      </c>
      <c r="F29" s="41">
        <f>'1) Budget Table'!F35</f>
        <v>47000</v>
      </c>
      <c r="G29" s="42">
        <f t="shared" ref="G29:G37" si="2">SUM(D29:F29)</f>
        <v>287000</v>
      </c>
    </row>
    <row r="30" spans="3:7" x14ac:dyDescent="0.3">
      <c r="C30" s="38" t="s">
        <v>216</v>
      </c>
      <c r="D30" s="193"/>
      <c r="E30" s="194"/>
      <c r="F30" s="194">
        <v>17000</v>
      </c>
      <c r="G30" s="39">
        <f t="shared" si="2"/>
        <v>17000</v>
      </c>
    </row>
    <row r="31" spans="3:7" s="33" customFormat="1" ht="15.75" customHeight="1" x14ac:dyDescent="0.3">
      <c r="C31" s="30" t="s">
        <v>217</v>
      </c>
      <c r="D31" s="195"/>
      <c r="E31" s="168"/>
      <c r="F31" s="168"/>
      <c r="G31" s="37">
        <f t="shared" si="2"/>
        <v>0</v>
      </c>
    </row>
    <row r="32" spans="3:7" s="33" customFormat="1" ht="31.2" x14ac:dyDescent="0.3">
      <c r="C32" s="30" t="s">
        <v>218</v>
      </c>
      <c r="D32" s="195"/>
      <c r="E32" s="195"/>
      <c r="F32" s="195"/>
      <c r="G32" s="37">
        <f t="shared" si="2"/>
        <v>0</v>
      </c>
    </row>
    <row r="33" spans="3:7" s="33" customFormat="1" x14ac:dyDescent="0.3">
      <c r="C33" s="31" t="s">
        <v>219</v>
      </c>
      <c r="D33" s="195">
        <v>0</v>
      </c>
      <c r="E33" s="195">
        <v>25000</v>
      </c>
      <c r="F33" s="195">
        <v>15000</v>
      </c>
      <c r="G33" s="37">
        <f>SUM(D33:F33)</f>
        <v>40000</v>
      </c>
    </row>
    <row r="34" spans="3:7" x14ac:dyDescent="0.3">
      <c r="C34" s="30" t="s">
        <v>220</v>
      </c>
      <c r="D34" s="195">
        <v>5000</v>
      </c>
      <c r="E34" s="195"/>
      <c r="F34" s="243"/>
      <c r="G34" s="37">
        <f t="shared" si="2"/>
        <v>5000</v>
      </c>
    </row>
    <row r="35" spans="3:7" x14ac:dyDescent="0.3">
      <c r="C35" s="30" t="s">
        <v>221</v>
      </c>
      <c r="D35" s="195">
        <v>60000</v>
      </c>
      <c r="E35" s="195">
        <v>150000</v>
      </c>
      <c r="F35" s="195"/>
      <c r="G35" s="37">
        <f t="shared" si="2"/>
        <v>210000</v>
      </c>
    </row>
    <row r="36" spans="3:7" x14ac:dyDescent="0.3">
      <c r="C36" s="30" t="s">
        <v>222</v>
      </c>
      <c r="D36" s="195"/>
      <c r="E36" s="195"/>
      <c r="F36" s="195">
        <v>15000</v>
      </c>
      <c r="G36" s="37">
        <f t="shared" si="2"/>
        <v>15000</v>
      </c>
    </row>
    <row r="37" spans="3:7" x14ac:dyDescent="0.3">
      <c r="C37" s="34" t="s">
        <v>223</v>
      </c>
      <c r="D37" s="43">
        <f>SUM(D30:D36)</f>
        <v>65000</v>
      </c>
      <c r="E37" s="43">
        <f>SUM(E30:E36)</f>
        <v>175000</v>
      </c>
      <c r="F37" s="43">
        <f>SUM(F30:F36)</f>
        <v>47000</v>
      </c>
      <c r="G37" s="37">
        <f t="shared" si="2"/>
        <v>287000</v>
      </c>
    </row>
    <row r="38" spans="3:7" hidden="1" x14ac:dyDescent="0.3">
      <c r="C38" s="281" t="s">
        <v>226</v>
      </c>
      <c r="D38" s="282"/>
      <c r="E38" s="282"/>
      <c r="F38" s="282"/>
      <c r="G38" s="283"/>
    </row>
    <row r="39" spans="3:7" s="33" customFormat="1" hidden="1" x14ac:dyDescent="0.3">
      <c r="C39" s="44"/>
      <c r="D39" s="45"/>
      <c r="E39" s="45"/>
      <c r="F39" s="45"/>
      <c r="G39" s="46"/>
    </row>
    <row r="40" spans="3:7" ht="20.25" hidden="1" customHeight="1" thickBot="1" x14ac:dyDescent="0.35">
      <c r="C40" s="40" t="s">
        <v>215</v>
      </c>
      <c r="D40" s="41">
        <f>'1) Budget Table'!D45</f>
        <v>0</v>
      </c>
      <c r="E40" s="41">
        <f>'1) Budget Table'!E45</f>
        <v>0</v>
      </c>
      <c r="F40" s="41">
        <f>'1) Budget Table'!F45</f>
        <v>0</v>
      </c>
      <c r="G40" s="42">
        <f t="shared" ref="G40:G48" si="3">SUM(D40:F40)</f>
        <v>0</v>
      </c>
    </row>
    <row r="41" spans="3:7" hidden="1" x14ac:dyDescent="0.3">
      <c r="C41" s="38" t="s">
        <v>216</v>
      </c>
      <c r="D41" s="193"/>
      <c r="E41" s="194"/>
      <c r="F41" s="194"/>
      <c r="G41" s="39">
        <f t="shared" si="3"/>
        <v>0</v>
      </c>
    </row>
    <row r="42" spans="3:7" ht="15.75" hidden="1" customHeight="1" x14ac:dyDescent="0.3">
      <c r="C42" s="30" t="s">
        <v>217</v>
      </c>
      <c r="D42" s="195"/>
      <c r="E42" s="168"/>
      <c r="F42" s="168"/>
      <c r="G42" s="37">
        <f t="shared" si="3"/>
        <v>0</v>
      </c>
    </row>
    <row r="43" spans="3:7" ht="32.25" hidden="1" customHeight="1" x14ac:dyDescent="0.3">
      <c r="C43" s="30" t="s">
        <v>218</v>
      </c>
      <c r="D43" s="195"/>
      <c r="E43" s="195"/>
      <c r="F43" s="195"/>
      <c r="G43" s="37">
        <f t="shared" si="3"/>
        <v>0</v>
      </c>
    </row>
    <row r="44" spans="3:7" s="33" customFormat="1" hidden="1" x14ac:dyDescent="0.3">
      <c r="C44" s="31" t="s">
        <v>219</v>
      </c>
      <c r="D44" s="195"/>
      <c r="E44" s="195"/>
      <c r="F44" s="195"/>
      <c r="G44" s="37">
        <f t="shared" si="3"/>
        <v>0</v>
      </c>
    </row>
    <row r="45" spans="3:7" hidden="1" x14ac:dyDescent="0.3">
      <c r="C45" s="30" t="s">
        <v>220</v>
      </c>
      <c r="D45" s="195"/>
      <c r="E45" s="195"/>
      <c r="F45" s="195"/>
      <c r="G45" s="37">
        <f t="shared" si="3"/>
        <v>0</v>
      </c>
    </row>
    <row r="46" spans="3:7" hidden="1" x14ac:dyDescent="0.3">
      <c r="C46" s="30" t="s">
        <v>221</v>
      </c>
      <c r="D46" s="195"/>
      <c r="E46" s="195"/>
      <c r="F46" s="195"/>
      <c r="G46" s="37">
        <f t="shared" si="3"/>
        <v>0</v>
      </c>
    </row>
    <row r="47" spans="3:7" hidden="1" x14ac:dyDescent="0.3">
      <c r="C47" s="30" t="s">
        <v>222</v>
      </c>
      <c r="D47" s="195"/>
      <c r="E47" s="195"/>
      <c r="F47" s="195"/>
      <c r="G47" s="37">
        <f t="shared" si="3"/>
        <v>0</v>
      </c>
    </row>
    <row r="48" spans="3:7" ht="21" hidden="1" customHeight="1" x14ac:dyDescent="0.3">
      <c r="C48" s="34" t="s">
        <v>223</v>
      </c>
      <c r="D48" s="43">
        <f>SUM(D41:D47)</f>
        <v>0</v>
      </c>
      <c r="E48" s="43">
        <f>SUM(E41:E47)</f>
        <v>0</v>
      </c>
      <c r="F48" s="43">
        <f>SUM(F41:F47)</f>
        <v>0</v>
      </c>
      <c r="G48" s="37">
        <f t="shared" si="3"/>
        <v>0</v>
      </c>
    </row>
    <row r="49" spans="2:7" s="33" customFormat="1" ht="22.5" hidden="1" customHeight="1" x14ac:dyDescent="0.3">
      <c r="B49" s="196"/>
      <c r="C49" s="50"/>
      <c r="D49" s="48"/>
      <c r="E49" s="48"/>
      <c r="F49" s="48"/>
      <c r="G49" s="49"/>
    </row>
    <row r="50" spans="2:7" hidden="1" x14ac:dyDescent="0.3">
      <c r="B50" s="281" t="s">
        <v>227</v>
      </c>
      <c r="C50" s="282"/>
      <c r="D50" s="282"/>
      <c r="E50" s="282"/>
      <c r="F50" s="282"/>
      <c r="G50" s="283"/>
    </row>
    <row r="51" spans="2:7" hidden="1" x14ac:dyDescent="0.3">
      <c r="B51" s="192"/>
      <c r="C51" s="281" t="s">
        <v>228</v>
      </c>
      <c r="D51" s="282"/>
      <c r="E51" s="282"/>
      <c r="F51" s="282"/>
      <c r="G51" s="283"/>
    </row>
    <row r="52" spans="2:7" ht="24" hidden="1" customHeight="1" thickBot="1" x14ac:dyDescent="0.35">
      <c r="B52" s="192"/>
      <c r="C52" s="40" t="s">
        <v>215</v>
      </c>
      <c r="D52" s="41">
        <f>'1) Budget Table'!D57</f>
        <v>0</v>
      </c>
      <c r="E52" s="41">
        <f>'1) Budget Table'!E57</f>
        <v>0</v>
      </c>
      <c r="F52" s="41">
        <f>'1) Budget Table'!F57</f>
        <v>0</v>
      </c>
      <c r="G52" s="42">
        <f>SUM(D52:F52)</f>
        <v>0</v>
      </c>
    </row>
    <row r="53" spans="2:7" ht="15.75" hidden="1" customHeight="1" x14ac:dyDescent="0.3">
      <c r="B53" s="192"/>
      <c r="C53" s="38" t="s">
        <v>216</v>
      </c>
      <c r="D53" s="193"/>
      <c r="E53" s="194"/>
      <c r="F53" s="194"/>
      <c r="G53" s="39">
        <f t="shared" ref="G53:G60" si="4">SUM(D53:F53)</f>
        <v>0</v>
      </c>
    </row>
    <row r="54" spans="2:7" ht="15.75" hidden="1" customHeight="1" x14ac:dyDescent="0.3">
      <c r="B54" s="192"/>
      <c r="C54" s="30" t="s">
        <v>217</v>
      </c>
      <c r="D54" s="195"/>
      <c r="E54" s="168"/>
      <c r="F54" s="168"/>
      <c r="G54" s="37">
        <f t="shared" si="4"/>
        <v>0</v>
      </c>
    </row>
    <row r="55" spans="2:7" ht="15.75" hidden="1" customHeight="1" x14ac:dyDescent="0.3">
      <c r="B55" s="192"/>
      <c r="C55" s="30" t="s">
        <v>218</v>
      </c>
      <c r="D55" s="195"/>
      <c r="E55" s="195"/>
      <c r="F55" s="195"/>
      <c r="G55" s="37">
        <f t="shared" si="4"/>
        <v>0</v>
      </c>
    </row>
    <row r="56" spans="2:7" ht="18.75" hidden="1" customHeight="1" x14ac:dyDescent="0.3">
      <c r="B56" s="192"/>
      <c r="C56" s="31" t="s">
        <v>219</v>
      </c>
      <c r="D56" s="195"/>
      <c r="E56" s="195"/>
      <c r="F56" s="195"/>
      <c r="G56" s="37">
        <f t="shared" si="4"/>
        <v>0</v>
      </c>
    </row>
    <row r="57" spans="2:7" hidden="1" x14ac:dyDescent="0.3">
      <c r="B57" s="192"/>
      <c r="C57" s="30" t="s">
        <v>220</v>
      </c>
      <c r="D57" s="195"/>
      <c r="E57" s="195"/>
      <c r="F57" s="195"/>
      <c r="G57" s="37">
        <f t="shared" si="4"/>
        <v>0</v>
      </c>
    </row>
    <row r="58" spans="2:7" s="33" customFormat="1" ht="21.75" hidden="1" customHeight="1" x14ac:dyDescent="0.3">
      <c r="B58" s="192"/>
      <c r="C58" s="30" t="s">
        <v>221</v>
      </c>
      <c r="D58" s="195"/>
      <c r="E58" s="195"/>
      <c r="F58" s="195"/>
      <c r="G58" s="37">
        <f t="shared" si="4"/>
        <v>0</v>
      </c>
    </row>
    <row r="59" spans="2:7" s="33" customFormat="1" hidden="1" x14ac:dyDescent="0.3">
      <c r="B59" s="192"/>
      <c r="C59" s="30" t="s">
        <v>222</v>
      </c>
      <c r="D59" s="195"/>
      <c r="E59" s="195"/>
      <c r="F59" s="195"/>
      <c r="G59" s="37">
        <f t="shared" si="4"/>
        <v>0</v>
      </c>
    </row>
    <row r="60" spans="2:7" hidden="1" x14ac:dyDescent="0.3">
      <c r="B60" s="192"/>
      <c r="C60" s="34" t="s">
        <v>223</v>
      </c>
      <c r="D60" s="43">
        <f>SUM(D53:D59)</f>
        <v>0</v>
      </c>
      <c r="E60" s="43">
        <f>SUM(E53:E59)</f>
        <v>0</v>
      </c>
      <c r="F60" s="43">
        <f>SUM(F53:F59)</f>
        <v>0</v>
      </c>
      <c r="G60" s="37">
        <f t="shared" si="4"/>
        <v>0</v>
      </c>
    </row>
    <row r="61" spans="2:7" s="33" customFormat="1" hidden="1" x14ac:dyDescent="0.3">
      <c r="B61" s="196"/>
      <c r="C61" s="47"/>
      <c r="D61" s="48"/>
      <c r="E61" s="48"/>
      <c r="F61" s="48"/>
      <c r="G61" s="49"/>
    </row>
    <row r="62" spans="2:7" hidden="1" x14ac:dyDescent="0.3">
      <c r="B62" s="196"/>
      <c r="C62" s="281" t="s">
        <v>90</v>
      </c>
      <c r="D62" s="282"/>
      <c r="E62" s="282"/>
      <c r="F62" s="282"/>
      <c r="G62" s="283"/>
    </row>
    <row r="63" spans="2:7" ht="21.75" hidden="1" customHeight="1" thickBot="1" x14ac:dyDescent="0.35">
      <c r="B63" s="192"/>
      <c r="C63" s="40" t="s">
        <v>215</v>
      </c>
      <c r="D63" s="41">
        <f>'1) Budget Table'!D67</f>
        <v>0</v>
      </c>
      <c r="E63" s="41">
        <f>'1) Budget Table'!E67</f>
        <v>0</v>
      </c>
      <c r="F63" s="41">
        <f>'1) Budget Table'!F67</f>
        <v>0</v>
      </c>
      <c r="G63" s="42">
        <f t="shared" ref="G63:G71" si="5">SUM(D63:F63)</f>
        <v>0</v>
      </c>
    </row>
    <row r="64" spans="2:7" ht="15.75" hidden="1" customHeight="1" x14ac:dyDescent="0.3">
      <c r="B64" s="192"/>
      <c r="C64" s="38" t="s">
        <v>216</v>
      </c>
      <c r="D64" s="193"/>
      <c r="E64" s="194"/>
      <c r="F64" s="194"/>
      <c r="G64" s="39">
        <f t="shared" si="5"/>
        <v>0</v>
      </c>
    </row>
    <row r="65" spans="2:7" ht="15.75" hidden="1" customHeight="1" x14ac:dyDescent="0.3">
      <c r="B65" s="192"/>
      <c r="C65" s="30" t="s">
        <v>217</v>
      </c>
      <c r="D65" s="195"/>
      <c r="E65" s="168"/>
      <c r="F65" s="168"/>
      <c r="G65" s="37">
        <f t="shared" si="5"/>
        <v>0</v>
      </c>
    </row>
    <row r="66" spans="2:7" ht="15.75" hidden="1" customHeight="1" x14ac:dyDescent="0.3">
      <c r="B66" s="192"/>
      <c r="C66" s="30" t="s">
        <v>218</v>
      </c>
      <c r="D66" s="195"/>
      <c r="E66" s="195"/>
      <c r="F66" s="195"/>
      <c r="G66" s="37">
        <f t="shared" si="5"/>
        <v>0</v>
      </c>
    </row>
    <row r="67" spans="2:7" hidden="1" x14ac:dyDescent="0.3">
      <c r="B67" s="192"/>
      <c r="C67" s="31" t="s">
        <v>219</v>
      </c>
      <c r="D67" s="195"/>
      <c r="E67" s="195"/>
      <c r="F67" s="195"/>
      <c r="G67" s="37">
        <f t="shared" si="5"/>
        <v>0</v>
      </c>
    </row>
    <row r="68" spans="2:7" hidden="1" x14ac:dyDescent="0.3">
      <c r="B68" s="192"/>
      <c r="C68" s="30" t="s">
        <v>220</v>
      </c>
      <c r="D68" s="195"/>
      <c r="E68" s="195"/>
      <c r="F68" s="195"/>
      <c r="G68" s="37">
        <f t="shared" si="5"/>
        <v>0</v>
      </c>
    </row>
    <row r="69" spans="2:7" hidden="1" x14ac:dyDescent="0.3">
      <c r="B69" s="192"/>
      <c r="C69" s="30" t="s">
        <v>221</v>
      </c>
      <c r="D69" s="195"/>
      <c r="E69" s="195"/>
      <c r="F69" s="195"/>
      <c r="G69" s="37">
        <f t="shared" si="5"/>
        <v>0</v>
      </c>
    </row>
    <row r="70" spans="2:7" hidden="1" x14ac:dyDescent="0.3">
      <c r="B70" s="192"/>
      <c r="C70" s="30" t="s">
        <v>222</v>
      </c>
      <c r="D70" s="195"/>
      <c r="E70" s="195"/>
      <c r="F70" s="195"/>
      <c r="G70" s="37">
        <f t="shared" si="5"/>
        <v>0</v>
      </c>
    </row>
    <row r="71" spans="2:7" hidden="1" x14ac:dyDescent="0.3">
      <c r="B71" s="192"/>
      <c r="C71" s="34" t="s">
        <v>223</v>
      </c>
      <c r="D71" s="43">
        <f>SUM(D64:D70)</f>
        <v>0</v>
      </c>
      <c r="E71" s="43">
        <f>SUM(E64:E70)</f>
        <v>0</v>
      </c>
      <c r="F71" s="43">
        <f>SUM(F64:F70)</f>
        <v>0</v>
      </c>
      <c r="G71" s="37">
        <f t="shared" si="5"/>
        <v>0</v>
      </c>
    </row>
    <row r="72" spans="2:7" s="33" customFormat="1" hidden="1" x14ac:dyDescent="0.3">
      <c r="B72" s="196"/>
      <c r="C72" s="47"/>
      <c r="D72" s="48"/>
      <c r="E72" s="48"/>
      <c r="F72" s="48"/>
      <c r="G72" s="49"/>
    </row>
    <row r="73" spans="2:7" hidden="1" x14ac:dyDescent="0.3">
      <c r="B73" s="192"/>
      <c r="C73" s="281" t="s">
        <v>99</v>
      </c>
      <c r="D73" s="282"/>
      <c r="E73" s="282"/>
      <c r="F73" s="282"/>
      <c r="G73" s="283"/>
    </row>
    <row r="74" spans="2:7" ht="21.75" hidden="1" customHeight="1" thickBot="1" x14ac:dyDescent="0.35">
      <c r="B74" s="196"/>
      <c r="C74" s="40" t="s">
        <v>215</v>
      </c>
      <c r="D74" s="41">
        <f>'1) Budget Table'!D77</f>
        <v>0</v>
      </c>
      <c r="E74" s="41">
        <f>'1) Budget Table'!E77</f>
        <v>0</v>
      </c>
      <c r="F74" s="41">
        <f>'1) Budget Table'!F77</f>
        <v>0</v>
      </c>
      <c r="G74" s="42">
        <f t="shared" ref="G74:G82" si="6">SUM(D74:F74)</f>
        <v>0</v>
      </c>
    </row>
    <row r="75" spans="2:7" ht="18" hidden="1" customHeight="1" x14ac:dyDescent="0.3">
      <c r="B75" s="192"/>
      <c r="C75" s="38" t="s">
        <v>216</v>
      </c>
      <c r="D75" s="193"/>
      <c r="E75" s="194"/>
      <c r="F75" s="194"/>
      <c r="G75" s="39">
        <f t="shared" si="6"/>
        <v>0</v>
      </c>
    </row>
    <row r="76" spans="2:7" ht="15.75" hidden="1" customHeight="1" x14ac:dyDescent="0.3">
      <c r="B76" s="192"/>
      <c r="C76" s="30" t="s">
        <v>217</v>
      </c>
      <c r="D76" s="195"/>
      <c r="E76" s="168"/>
      <c r="F76" s="168"/>
      <c r="G76" s="37">
        <f t="shared" si="6"/>
        <v>0</v>
      </c>
    </row>
    <row r="77" spans="2:7" s="33" customFormat="1" ht="15.75" hidden="1" customHeight="1" x14ac:dyDescent="0.3">
      <c r="B77" s="192"/>
      <c r="C77" s="30" t="s">
        <v>218</v>
      </c>
      <c r="D77" s="195"/>
      <c r="E77" s="195"/>
      <c r="F77" s="195"/>
      <c r="G77" s="37">
        <f t="shared" si="6"/>
        <v>0</v>
      </c>
    </row>
    <row r="78" spans="2:7" hidden="1" x14ac:dyDescent="0.3">
      <c r="B78" s="196"/>
      <c r="C78" s="31" t="s">
        <v>219</v>
      </c>
      <c r="D78" s="195"/>
      <c r="E78" s="195"/>
      <c r="F78" s="195"/>
      <c r="G78" s="37">
        <f t="shared" si="6"/>
        <v>0</v>
      </c>
    </row>
    <row r="79" spans="2:7" hidden="1" x14ac:dyDescent="0.3">
      <c r="B79" s="196"/>
      <c r="C79" s="30" t="s">
        <v>220</v>
      </c>
      <c r="D79" s="195"/>
      <c r="E79" s="195"/>
      <c r="F79" s="195"/>
      <c r="G79" s="37">
        <f t="shared" si="6"/>
        <v>0</v>
      </c>
    </row>
    <row r="80" spans="2:7" hidden="1" x14ac:dyDescent="0.3">
      <c r="B80" s="196"/>
      <c r="C80" s="30" t="s">
        <v>221</v>
      </c>
      <c r="D80" s="195"/>
      <c r="E80" s="195"/>
      <c r="F80" s="195"/>
      <c r="G80" s="37">
        <f t="shared" si="6"/>
        <v>0</v>
      </c>
    </row>
    <row r="81" spans="2:7" hidden="1" x14ac:dyDescent="0.3">
      <c r="B81" s="192"/>
      <c r="C81" s="30" t="s">
        <v>222</v>
      </c>
      <c r="D81" s="195"/>
      <c r="E81" s="195"/>
      <c r="F81" s="195"/>
      <c r="G81" s="37">
        <f t="shared" si="6"/>
        <v>0</v>
      </c>
    </row>
    <row r="82" spans="2:7" hidden="1" x14ac:dyDescent="0.3">
      <c r="B82" s="192"/>
      <c r="C82" s="34" t="s">
        <v>223</v>
      </c>
      <c r="D82" s="43">
        <f>SUM(D75:D81)</f>
        <v>0</v>
      </c>
      <c r="E82" s="43">
        <f>SUM(E75:E81)</f>
        <v>0</v>
      </c>
      <c r="F82" s="43">
        <f>SUM(F75:F81)</f>
        <v>0</v>
      </c>
      <c r="G82" s="37">
        <f t="shared" si="6"/>
        <v>0</v>
      </c>
    </row>
    <row r="83" spans="2:7" s="33" customFormat="1" hidden="1" x14ac:dyDescent="0.3">
      <c r="B83" s="196"/>
      <c r="C83" s="47"/>
      <c r="D83" s="48"/>
      <c r="E83" s="48"/>
      <c r="F83" s="48"/>
      <c r="G83" s="49"/>
    </row>
    <row r="84" spans="2:7" hidden="1" x14ac:dyDescent="0.3">
      <c r="B84" s="192"/>
      <c r="C84" s="281" t="s">
        <v>108</v>
      </c>
      <c r="D84" s="282"/>
      <c r="E84" s="282"/>
      <c r="F84" s="282"/>
      <c r="G84" s="283"/>
    </row>
    <row r="85" spans="2:7" ht="21.75" hidden="1" customHeight="1" thickBot="1" x14ac:dyDescent="0.35">
      <c r="B85" s="192"/>
      <c r="C85" s="40" t="s">
        <v>215</v>
      </c>
      <c r="D85" s="41">
        <f>'1) Budget Table'!D87</f>
        <v>0</v>
      </c>
      <c r="E85" s="41">
        <f>'1) Budget Table'!E87</f>
        <v>0</v>
      </c>
      <c r="F85" s="41">
        <f>'1) Budget Table'!F87</f>
        <v>0</v>
      </c>
      <c r="G85" s="42">
        <f t="shared" ref="G85:G93" si="7">SUM(D85:F85)</f>
        <v>0</v>
      </c>
    </row>
    <row r="86" spans="2:7" ht="15.75" hidden="1" customHeight="1" x14ac:dyDescent="0.3">
      <c r="B86" s="192"/>
      <c r="C86" s="38" t="s">
        <v>216</v>
      </c>
      <c r="D86" s="193"/>
      <c r="E86" s="194"/>
      <c r="F86" s="194"/>
      <c r="G86" s="39">
        <f t="shared" si="7"/>
        <v>0</v>
      </c>
    </row>
    <row r="87" spans="2:7" ht="15.75" hidden="1" customHeight="1" x14ac:dyDescent="0.3">
      <c r="B87" s="196"/>
      <c r="C87" s="30" t="s">
        <v>217</v>
      </c>
      <c r="D87" s="195"/>
      <c r="E87" s="168"/>
      <c r="F87" s="168"/>
      <c r="G87" s="37">
        <f t="shared" si="7"/>
        <v>0</v>
      </c>
    </row>
    <row r="88" spans="2:7" ht="15.75" hidden="1" customHeight="1" x14ac:dyDescent="0.3">
      <c r="B88" s="192"/>
      <c r="C88" s="30" t="s">
        <v>218</v>
      </c>
      <c r="D88" s="195"/>
      <c r="E88" s="195"/>
      <c r="F88" s="195"/>
      <c r="G88" s="37">
        <f t="shared" si="7"/>
        <v>0</v>
      </c>
    </row>
    <row r="89" spans="2:7" hidden="1" x14ac:dyDescent="0.3">
      <c r="B89" s="192"/>
      <c r="C89" s="31" t="s">
        <v>219</v>
      </c>
      <c r="D89" s="195"/>
      <c r="E89" s="195"/>
      <c r="F89" s="195"/>
      <c r="G89" s="37">
        <f t="shared" si="7"/>
        <v>0</v>
      </c>
    </row>
    <row r="90" spans="2:7" hidden="1" x14ac:dyDescent="0.3">
      <c r="B90" s="192"/>
      <c r="C90" s="30" t="s">
        <v>220</v>
      </c>
      <c r="D90" s="195"/>
      <c r="E90" s="195"/>
      <c r="F90" s="195"/>
      <c r="G90" s="37">
        <f t="shared" si="7"/>
        <v>0</v>
      </c>
    </row>
    <row r="91" spans="2:7" ht="25.5" hidden="1" customHeight="1" x14ac:dyDescent="0.3">
      <c r="B91" s="192"/>
      <c r="C91" s="30" t="s">
        <v>221</v>
      </c>
      <c r="D91" s="195"/>
      <c r="E91" s="195"/>
      <c r="F91" s="195"/>
      <c r="G91" s="37">
        <f t="shared" si="7"/>
        <v>0</v>
      </c>
    </row>
    <row r="92" spans="2:7" hidden="1" x14ac:dyDescent="0.3">
      <c r="B92" s="196"/>
      <c r="C92" s="30" t="s">
        <v>222</v>
      </c>
      <c r="D92" s="195"/>
      <c r="E92" s="195"/>
      <c r="F92" s="195"/>
      <c r="G92" s="37">
        <f t="shared" si="7"/>
        <v>0</v>
      </c>
    </row>
    <row r="93" spans="2:7" ht="15.75" hidden="1" customHeight="1" x14ac:dyDescent="0.3">
      <c r="B93" s="192"/>
      <c r="C93" s="34" t="s">
        <v>223</v>
      </c>
      <c r="D93" s="43">
        <f>SUM(D86:D92)</f>
        <v>0</v>
      </c>
      <c r="E93" s="43">
        <f>SUM(E86:E92)</f>
        <v>0</v>
      </c>
      <c r="F93" s="43">
        <f>SUM(F86:F92)</f>
        <v>0</v>
      </c>
      <c r="G93" s="37">
        <f t="shared" si="7"/>
        <v>0</v>
      </c>
    </row>
    <row r="94" spans="2:7" ht="25.5" hidden="1" customHeight="1" x14ac:dyDescent="0.3">
      <c r="B94" s="192"/>
      <c r="C94" s="192"/>
      <c r="D94" s="192"/>
      <c r="E94" s="192"/>
      <c r="F94" s="192"/>
      <c r="G94" s="192"/>
    </row>
    <row r="95" spans="2:7" hidden="1" x14ac:dyDescent="0.3">
      <c r="B95" s="281" t="s">
        <v>229</v>
      </c>
      <c r="C95" s="282"/>
      <c r="D95" s="282"/>
      <c r="E95" s="282"/>
      <c r="F95" s="282"/>
      <c r="G95" s="283"/>
    </row>
    <row r="96" spans="2:7" hidden="1" x14ac:dyDescent="0.3">
      <c r="B96" s="192"/>
      <c r="C96" s="281" t="s">
        <v>118</v>
      </c>
      <c r="D96" s="282"/>
      <c r="E96" s="282"/>
      <c r="F96" s="282"/>
      <c r="G96" s="283"/>
    </row>
    <row r="97" spans="3:7" ht="22.5" hidden="1" customHeight="1" thickBot="1" x14ac:dyDescent="0.35">
      <c r="C97" s="40" t="s">
        <v>215</v>
      </c>
      <c r="D97" s="41">
        <f>'1) Budget Table'!D99</f>
        <v>0</v>
      </c>
      <c r="E97" s="41">
        <f>'1) Budget Table'!E99</f>
        <v>0</v>
      </c>
      <c r="F97" s="41">
        <f>'1) Budget Table'!F99</f>
        <v>0</v>
      </c>
      <c r="G97" s="42">
        <f>SUM(D97:F97)</f>
        <v>0</v>
      </c>
    </row>
    <row r="98" spans="3:7" hidden="1" x14ac:dyDescent="0.3">
      <c r="C98" s="38" t="s">
        <v>216</v>
      </c>
      <c r="D98" s="193"/>
      <c r="E98" s="194"/>
      <c r="F98" s="194"/>
      <c r="G98" s="39">
        <f t="shared" ref="G98:G105" si="8">SUM(D98:F98)</f>
        <v>0</v>
      </c>
    </row>
    <row r="99" spans="3:7" hidden="1" x14ac:dyDescent="0.3">
      <c r="C99" s="30" t="s">
        <v>217</v>
      </c>
      <c r="D99" s="195"/>
      <c r="E99" s="168"/>
      <c r="F99" s="168"/>
      <c r="G99" s="37">
        <f t="shared" si="8"/>
        <v>0</v>
      </c>
    </row>
    <row r="100" spans="3:7" ht="15.75" hidden="1" customHeight="1" x14ac:dyDescent="0.3">
      <c r="C100" s="30" t="s">
        <v>218</v>
      </c>
      <c r="D100" s="195"/>
      <c r="E100" s="195"/>
      <c r="F100" s="195"/>
      <c r="G100" s="37">
        <f t="shared" si="8"/>
        <v>0</v>
      </c>
    </row>
    <row r="101" spans="3:7" hidden="1" x14ac:dyDescent="0.3">
      <c r="C101" s="31" t="s">
        <v>219</v>
      </c>
      <c r="D101" s="195"/>
      <c r="E101" s="195"/>
      <c r="F101" s="195"/>
      <c r="G101" s="37">
        <f t="shared" si="8"/>
        <v>0</v>
      </c>
    </row>
    <row r="102" spans="3:7" hidden="1" x14ac:dyDescent="0.3">
      <c r="C102" s="30" t="s">
        <v>220</v>
      </c>
      <c r="D102" s="195"/>
      <c r="E102" s="195"/>
      <c r="F102" s="195"/>
      <c r="G102" s="37">
        <f t="shared" si="8"/>
        <v>0</v>
      </c>
    </row>
    <row r="103" spans="3:7" hidden="1" x14ac:dyDescent="0.3">
      <c r="C103" s="30" t="s">
        <v>221</v>
      </c>
      <c r="D103" s="195"/>
      <c r="E103" s="195"/>
      <c r="F103" s="195"/>
      <c r="G103" s="37">
        <f t="shared" si="8"/>
        <v>0</v>
      </c>
    </row>
    <row r="104" spans="3:7" hidden="1" x14ac:dyDescent="0.3">
      <c r="C104" s="30" t="s">
        <v>222</v>
      </c>
      <c r="D104" s="195"/>
      <c r="E104" s="195"/>
      <c r="F104" s="195"/>
      <c r="G104" s="37">
        <f t="shared" si="8"/>
        <v>0</v>
      </c>
    </row>
    <row r="105" spans="3:7" hidden="1" x14ac:dyDescent="0.3">
      <c r="C105" s="34" t="s">
        <v>223</v>
      </c>
      <c r="D105" s="43">
        <f>SUM(D98:D104)</f>
        <v>0</v>
      </c>
      <c r="E105" s="43">
        <f>SUM(E98:E104)</f>
        <v>0</v>
      </c>
      <c r="F105" s="43">
        <f>SUM(F98:F104)</f>
        <v>0</v>
      </c>
      <c r="G105" s="37">
        <f t="shared" si="8"/>
        <v>0</v>
      </c>
    </row>
    <row r="106" spans="3:7" s="33" customFormat="1" hidden="1" x14ac:dyDescent="0.3">
      <c r="C106" s="47"/>
      <c r="D106" s="48"/>
      <c r="E106" s="48"/>
      <c r="F106" s="48"/>
      <c r="G106" s="49"/>
    </row>
    <row r="107" spans="3:7" ht="15.75" hidden="1" customHeight="1" x14ac:dyDescent="0.3">
      <c r="C107" s="281" t="s">
        <v>230</v>
      </c>
      <c r="D107" s="282"/>
      <c r="E107" s="282"/>
      <c r="F107" s="282"/>
      <c r="G107" s="283"/>
    </row>
    <row r="108" spans="3:7" ht="21.75" hidden="1" customHeight="1" thickBot="1" x14ac:dyDescent="0.35">
      <c r="C108" s="40" t="s">
        <v>215</v>
      </c>
      <c r="D108" s="41">
        <f>'1) Budget Table'!D109</f>
        <v>0</v>
      </c>
      <c r="E108" s="41">
        <f>'1) Budget Table'!E109</f>
        <v>0</v>
      </c>
      <c r="F108" s="41">
        <f>'1) Budget Table'!F109</f>
        <v>0</v>
      </c>
      <c r="G108" s="42">
        <f t="shared" ref="G108:G116" si="9">SUM(D108:F108)</f>
        <v>0</v>
      </c>
    </row>
    <row r="109" spans="3:7" hidden="1" x14ac:dyDescent="0.3">
      <c r="C109" s="38" t="s">
        <v>216</v>
      </c>
      <c r="D109" s="193"/>
      <c r="E109" s="194"/>
      <c r="F109" s="194"/>
      <c r="G109" s="39">
        <f t="shared" si="9"/>
        <v>0</v>
      </c>
    </row>
    <row r="110" spans="3:7" hidden="1" x14ac:dyDescent="0.3">
      <c r="C110" s="30" t="s">
        <v>217</v>
      </c>
      <c r="D110" s="195"/>
      <c r="E110" s="168"/>
      <c r="F110" s="168"/>
      <c r="G110" s="37">
        <f t="shared" si="9"/>
        <v>0</v>
      </c>
    </row>
    <row r="111" spans="3:7" ht="31.2" hidden="1" x14ac:dyDescent="0.3">
      <c r="C111" s="30" t="s">
        <v>218</v>
      </c>
      <c r="D111" s="195"/>
      <c r="E111" s="195"/>
      <c r="F111" s="195"/>
      <c r="G111" s="37">
        <f t="shared" si="9"/>
        <v>0</v>
      </c>
    </row>
    <row r="112" spans="3:7" hidden="1" x14ac:dyDescent="0.3">
      <c r="C112" s="31" t="s">
        <v>219</v>
      </c>
      <c r="D112" s="195"/>
      <c r="E112" s="195"/>
      <c r="F112" s="195"/>
      <c r="G112" s="37">
        <f t="shared" si="9"/>
        <v>0</v>
      </c>
    </row>
    <row r="113" spans="3:7" hidden="1" x14ac:dyDescent="0.3">
      <c r="C113" s="30" t="s">
        <v>220</v>
      </c>
      <c r="D113" s="195"/>
      <c r="E113" s="195"/>
      <c r="F113" s="195"/>
      <c r="G113" s="37">
        <f t="shared" si="9"/>
        <v>0</v>
      </c>
    </row>
    <row r="114" spans="3:7" hidden="1" x14ac:dyDescent="0.3">
      <c r="C114" s="30" t="s">
        <v>221</v>
      </c>
      <c r="D114" s="195"/>
      <c r="E114" s="195"/>
      <c r="F114" s="195"/>
      <c r="G114" s="37">
        <f t="shared" si="9"/>
        <v>0</v>
      </c>
    </row>
    <row r="115" spans="3:7" hidden="1" x14ac:dyDescent="0.3">
      <c r="C115" s="30" t="s">
        <v>222</v>
      </c>
      <c r="D115" s="195"/>
      <c r="E115" s="195"/>
      <c r="F115" s="195"/>
      <c r="G115" s="37">
        <f t="shared" si="9"/>
        <v>0</v>
      </c>
    </row>
    <row r="116" spans="3:7" hidden="1" x14ac:dyDescent="0.3">
      <c r="C116" s="34" t="s">
        <v>223</v>
      </c>
      <c r="D116" s="43">
        <f>SUM(D109:D115)</f>
        <v>0</v>
      </c>
      <c r="E116" s="43">
        <f>SUM(E109:E115)</f>
        <v>0</v>
      </c>
      <c r="F116" s="43">
        <f>SUM(F109:F115)</f>
        <v>0</v>
      </c>
      <c r="G116" s="37">
        <f t="shared" si="9"/>
        <v>0</v>
      </c>
    </row>
    <row r="117" spans="3:7" s="33" customFormat="1" hidden="1" x14ac:dyDescent="0.3">
      <c r="C117" s="47"/>
      <c r="D117" s="48"/>
      <c r="E117" s="48"/>
      <c r="F117" s="48"/>
      <c r="G117" s="49"/>
    </row>
    <row r="118" spans="3:7" hidden="1" x14ac:dyDescent="0.3">
      <c r="C118" s="281" t="s">
        <v>136</v>
      </c>
      <c r="D118" s="282"/>
      <c r="E118" s="282"/>
      <c r="F118" s="282"/>
      <c r="G118" s="283"/>
    </row>
    <row r="119" spans="3:7" ht="21" hidden="1" customHeight="1" thickBot="1" x14ac:dyDescent="0.35">
      <c r="C119" s="40" t="s">
        <v>215</v>
      </c>
      <c r="D119" s="41">
        <f>'1) Budget Table'!D119</f>
        <v>0</v>
      </c>
      <c r="E119" s="41">
        <f>'1) Budget Table'!E119</f>
        <v>0</v>
      </c>
      <c r="F119" s="41">
        <f>'1) Budget Table'!F119</f>
        <v>0</v>
      </c>
      <c r="G119" s="42">
        <f t="shared" ref="G119:G127" si="10">SUM(D119:F119)</f>
        <v>0</v>
      </c>
    </row>
    <row r="120" spans="3:7" hidden="1" x14ac:dyDescent="0.3">
      <c r="C120" s="38" t="s">
        <v>216</v>
      </c>
      <c r="D120" s="193"/>
      <c r="E120" s="194"/>
      <c r="F120" s="194"/>
      <c r="G120" s="39">
        <f t="shared" si="10"/>
        <v>0</v>
      </c>
    </row>
    <row r="121" spans="3:7" hidden="1" x14ac:dyDescent="0.3">
      <c r="C121" s="30" t="s">
        <v>217</v>
      </c>
      <c r="D121" s="195"/>
      <c r="E121" s="168"/>
      <c r="F121" s="168"/>
      <c r="G121" s="37">
        <f t="shared" si="10"/>
        <v>0</v>
      </c>
    </row>
    <row r="122" spans="3:7" ht="31.2" hidden="1" x14ac:dyDescent="0.3">
      <c r="C122" s="30" t="s">
        <v>218</v>
      </c>
      <c r="D122" s="195"/>
      <c r="E122" s="195"/>
      <c r="F122" s="195"/>
      <c r="G122" s="37">
        <f t="shared" si="10"/>
        <v>0</v>
      </c>
    </row>
    <row r="123" spans="3:7" hidden="1" x14ac:dyDescent="0.3">
      <c r="C123" s="31" t="s">
        <v>219</v>
      </c>
      <c r="D123" s="195"/>
      <c r="E123" s="195"/>
      <c r="F123" s="195"/>
      <c r="G123" s="37">
        <f t="shared" si="10"/>
        <v>0</v>
      </c>
    </row>
    <row r="124" spans="3:7" hidden="1" x14ac:dyDescent="0.3">
      <c r="C124" s="30" t="s">
        <v>220</v>
      </c>
      <c r="D124" s="195"/>
      <c r="E124" s="195"/>
      <c r="F124" s="195"/>
      <c r="G124" s="37">
        <f t="shared" si="10"/>
        <v>0</v>
      </c>
    </row>
    <row r="125" spans="3:7" hidden="1" x14ac:dyDescent="0.3">
      <c r="C125" s="30" t="s">
        <v>221</v>
      </c>
      <c r="D125" s="195"/>
      <c r="E125" s="195"/>
      <c r="F125" s="195"/>
      <c r="G125" s="37">
        <f t="shared" si="10"/>
        <v>0</v>
      </c>
    </row>
    <row r="126" spans="3:7" hidden="1" x14ac:dyDescent="0.3">
      <c r="C126" s="30" t="s">
        <v>222</v>
      </c>
      <c r="D126" s="195"/>
      <c r="E126" s="195"/>
      <c r="F126" s="195"/>
      <c r="G126" s="37">
        <f t="shared" si="10"/>
        <v>0</v>
      </c>
    </row>
    <row r="127" spans="3:7" hidden="1" x14ac:dyDescent="0.3">
      <c r="C127" s="34" t="s">
        <v>223</v>
      </c>
      <c r="D127" s="43">
        <f>SUM(D120:D126)</f>
        <v>0</v>
      </c>
      <c r="E127" s="43">
        <f>SUM(E120:E126)</f>
        <v>0</v>
      </c>
      <c r="F127" s="43">
        <f>SUM(F120:F126)</f>
        <v>0</v>
      </c>
      <c r="G127" s="37">
        <f t="shared" si="10"/>
        <v>0</v>
      </c>
    </row>
    <row r="128" spans="3:7" s="33" customFormat="1" hidden="1" x14ac:dyDescent="0.3">
      <c r="C128" s="47"/>
      <c r="D128" s="48"/>
      <c r="E128" s="48"/>
      <c r="F128" s="48"/>
      <c r="G128" s="49"/>
    </row>
    <row r="129" spans="2:7" hidden="1" x14ac:dyDescent="0.3">
      <c r="B129" s="192"/>
      <c r="C129" s="281" t="s">
        <v>145</v>
      </c>
      <c r="D129" s="282"/>
      <c r="E129" s="282"/>
      <c r="F129" s="282"/>
      <c r="G129" s="283"/>
    </row>
    <row r="130" spans="2:7" ht="24" hidden="1" customHeight="1" thickBot="1" x14ac:dyDescent="0.35">
      <c r="B130" s="192"/>
      <c r="C130" s="40" t="s">
        <v>215</v>
      </c>
      <c r="D130" s="41">
        <f>'1) Budget Table'!D129</f>
        <v>0</v>
      </c>
      <c r="E130" s="41">
        <f>'1) Budget Table'!E129</f>
        <v>0</v>
      </c>
      <c r="F130" s="41">
        <f>'1) Budget Table'!F129</f>
        <v>0</v>
      </c>
      <c r="G130" s="42">
        <f t="shared" ref="G130:G138" si="11">SUM(D130:F130)</f>
        <v>0</v>
      </c>
    </row>
    <row r="131" spans="2:7" ht="15.75" hidden="1" customHeight="1" x14ac:dyDescent="0.3">
      <c r="B131" s="192"/>
      <c r="C131" s="38" t="s">
        <v>216</v>
      </c>
      <c r="D131" s="193"/>
      <c r="E131" s="194"/>
      <c r="F131" s="194"/>
      <c r="G131" s="39">
        <f t="shared" si="11"/>
        <v>0</v>
      </c>
    </row>
    <row r="132" spans="2:7" hidden="1" x14ac:dyDescent="0.3">
      <c r="B132" s="192"/>
      <c r="C132" s="30" t="s">
        <v>217</v>
      </c>
      <c r="D132" s="195"/>
      <c r="E132" s="168"/>
      <c r="F132" s="168"/>
      <c r="G132" s="37">
        <f t="shared" si="11"/>
        <v>0</v>
      </c>
    </row>
    <row r="133" spans="2:7" ht="15.75" hidden="1" customHeight="1" x14ac:dyDescent="0.3">
      <c r="B133" s="192"/>
      <c r="C133" s="30" t="s">
        <v>218</v>
      </c>
      <c r="D133" s="195"/>
      <c r="E133" s="195"/>
      <c r="F133" s="195"/>
      <c r="G133" s="37">
        <f t="shared" si="11"/>
        <v>0</v>
      </c>
    </row>
    <row r="134" spans="2:7" hidden="1" x14ac:dyDescent="0.3">
      <c r="B134" s="192"/>
      <c r="C134" s="31" t="s">
        <v>219</v>
      </c>
      <c r="D134" s="195"/>
      <c r="E134" s="195"/>
      <c r="F134" s="195"/>
      <c r="G134" s="37">
        <f t="shared" si="11"/>
        <v>0</v>
      </c>
    </row>
    <row r="135" spans="2:7" hidden="1" x14ac:dyDescent="0.3">
      <c r="B135" s="192"/>
      <c r="C135" s="30" t="s">
        <v>220</v>
      </c>
      <c r="D135" s="195"/>
      <c r="E135" s="195"/>
      <c r="F135" s="195"/>
      <c r="G135" s="37">
        <f t="shared" si="11"/>
        <v>0</v>
      </c>
    </row>
    <row r="136" spans="2:7" ht="15.75" hidden="1" customHeight="1" x14ac:dyDescent="0.3">
      <c r="B136" s="192"/>
      <c r="C136" s="30" t="s">
        <v>221</v>
      </c>
      <c r="D136" s="195"/>
      <c r="E136" s="195"/>
      <c r="F136" s="195"/>
      <c r="G136" s="37">
        <f t="shared" si="11"/>
        <v>0</v>
      </c>
    </row>
    <row r="137" spans="2:7" hidden="1" x14ac:dyDescent="0.3">
      <c r="B137" s="192"/>
      <c r="C137" s="30" t="s">
        <v>222</v>
      </c>
      <c r="D137" s="195"/>
      <c r="E137" s="195"/>
      <c r="F137" s="195"/>
      <c r="G137" s="37">
        <f t="shared" si="11"/>
        <v>0</v>
      </c>
    </row>
    <row r="138" spans="2:7" hidden="1" x14ac:dyDescent="0.3">
      <c r="B138" s="192"/>
      <c r="C138" s="34" t="s">
        <v>223</v>
      </c>
      <c r="D138" s="43">
        <f>SUM(D131:D137)</f>
        <v>0</v>
      </c>
      <c r="E138" s="43">
        <f>SUM(E131:E137)</f>
        <v>0</v>
      </c>
      <c r="F138" s="43">
        <f>SUM(F131:F137)</f>
        <v>0</v>
      </c>
      <c r="G138" s="37">
        <f t="shared" si="11"/>
        <v>0</v>
      </c>
    </row>
    <row r="139" spans="2:7" hidden="1" x14ac:dyDescent="0.3">
      <c r="B139" s="192"/>
      <c r="C139" s="192"/>
      <c r="D139" s="196"/>
      <c r="E139" s="196"/>
      <c r="F139" s="196"/>
      <c r="G139" s="192"/>
    </row>
    <row r="140" spans="2:7" hidden="1" x14ac:dyDescent="0.3">
      <c r="B140" s="281" t="s">
        <v>231</v>
      </c>
      <c r="C140" s="282"/>
      <c r="D140" s="282"/>
      <c r="E140" s="282"/>
      <c r="F140" s="282"/>
      <c r="G140" s="283"/>
    </row>
    <row r="141" spans="2:7" hidden="1" x14ac:dyDescent="0.3">
      <c r="B141" s="192"/>
      <c r="C141" s="281" t="s">
        <v>155</v>
      </c>
      <c r="D141" s="282"/>
      <c r="E141" s="282"/>
      <c r="F141" s="282"/>
      <c r="G141" s="283"/>
    </row>
    <row r="142" spans="2:7" ht="24" hidden="1" customHeight="1" thickBot="1" x14ac:dyDescent="0.35">
      <c r="B142" s="192"/>
      <c r="C142" s="40" t="s">
        <v>215</v>
      </c>
      <c r="D142" s="41">
        <f>'1) Budget Table'!D141</f>
        <v>0</v>
      </c>
      <c r="E142" s="41">
        <f>'1) Budget Table'!E141</f>
        <v>0</v>
      </c>
      <c r="F142" s="41">
        <f>'1) Budget Table'!F141</f>
        <v>0</v>
      </c>
      <c r="G142" s="42">
        <f>SUM(D142:F142)</f>
        <v>0</v>
      </c>
    </row>
    <row r="143" spans="2:7" ht="24.75" hidden="1" customHeight="1" x14ac:dyDescent="0.3">
      <c r="B143" s="192"/>
      <c r="C143" s="38" t="s">
        <v>216</v>
      </c>
      <c r="D143" s="193"/>
      <c r="E143" s="194"/>
      <c r="F143" s="194"/>
      <c r="G143" s="39">
        <f t="shared" ref="G143:G150" si="12">SUM(D143:F143)</f>
        <v>0</v>
      </c>
    </row>
    <row r="144" spans="2:7" ht="15.75" hidden="1" customHeight="1" x14ac:dyDescent="0.3">
      <c r="B144" s="192"/>
      <c r="C144" s="30" t="s">
        <v>217</v>
      </c>
      <c r="D144" s="195"/>
      <c r="E144" s="168"/>
      <c r="F144" s="168"/>
      <c r="G144" s="37">
        <f t="shared" si="12"/>
        <v>0</v>
      </c>
    </row>
    <row r="145" spans="3:7" ht="15.75" hidden="1" customHeight="1" x14ac:dyDescent="0.3">
      <c r="C145" s="30" t="s">
        <v>218</v>
      </c>
      <c r="D145" s="195"/>
      <c r="E145" s="195"/>
      <c r="F145" s="195"/>
      <c r="G145" s="37">
        <f t="shared" si="12"/>
        <v>0</v>
      </c>
    </row>
    <row r="146" spans="3:7" ht="15.75" hidden="1" customHeight="1" x14ac:dyDescent="0.3">
      <c r="C146" s="31" t="s">
        <v>219</v>
      </c>
      <c r="D146" s="195"/>
      <c r="E146" s="195"/>
      <c r="F146" s="195"/>
      <c r="G146" s="37">
        <f t="shared" si="12"/>
        <v>0</v>
      </c>
    </row>
    <row r="147" spans="3:7" ht="15.75" hidden="1" customHeight="1" x14ac:dyDescent="0.3">
      <c r="C147" s="30" t="s">
        <v>220</v>
      </c>
      <c r="D147" s="195"/>
      <c r="E147" s="195"/>
      <c r="F147" s="195"/>
      <c r="G147" s="37">
        <f t="shared" si="12"/>
        <v>0</v>
      </c>
    </row>
    <row r="148" spans="3:7" ht="15.75" hidden="1" customHeight="1" x14ac:dyDescent="0.3">
      <c r="C148" s="30" t="s">
        <v>221</v>
      </c>
      <c r="D148" s="195"/>
      <c r="E148" s="195"/>
      <c r="F148" s="195"/>
      <c r="G148" s="37">
        <f t="shared" si="12"/>
        <v>0</v>
      </c>
    </row>
    <row r="149" spans="3:7" ht="15.75" hidden="1" customHeight="1" x14ac:dyDescent="0.3">
      <c r="C149" s="30" t="s">
        <v>222</v>
      </c>
      <c r="D149" s="195"/>
      <c r="E149" s="195"/>
      <c r="F149" s="195"/>
      <c r="G149" s="37">
        <f t="shared" si="12"/>
        <v>0</v>
      </c>
    </row>
    <row r="150" spans="3:7" ht="15.75" hidden="1" customHeight="1" x14ac:dyDescent="0.3">
      <c r="C150" s="34" t="s">
        <v>223</v>
      </c>
      <c r="D150" s="43">
        <f>SUM(D143:D149)</f>
        <v>0</v>
      </c>
      <c r="E150" s="43">
        <f>SUM(E143:E149)</f>
        <v>0</v>
      </c>
      <c r="F150" s="43">
        <f>SUM(F143:F149)</f>
        <v>0</v>
      </c>
      <c r="G150" s="37">
        <f t="shared" si="12"/>
        <v>0</v>
      </c>
    </row>
    <row r="151" spans="3:7" s="33" customFormat="1" ht="15.75" hidden="1" customHeight="1" x14ac:dyDescent="0.3">
      <c r="C151" s="47"/>
      <c r="D151" s="48"/>
      <c r="E151" s="48"/>
      <c r="F151" s="48"/>
      <c r="G151" s="49"/>
    </row>
    <row r="152" spans="3:7" ht="15.75" hidden="1" customHeight="1" x14ac:dyDescent="0.3">
      <c r="C152" s="281" t="s">
        <v>164</v>
      </c>
      <c r="D152" s="282"/>
      <c r="E152" s="282"/>
      <c r="F152" s="282"/>
      <c r="G152" s="283"/>
    </row>
    <row r="153" spans="3:7" ht="21" hidden="1" customHeight="1" thickBot="1" x14ac:dyDescent="0.35">
      <c r="C153" s="40" t="s">
        <v>215</v>
      </c>
      <c r="D153" s="41">
        <f>'1) Budget Table'!D151</f>
        <v>0</v>
      </c>
      <c r="E153" s="41">
        <f>'1) Budget Table'!E151</f>
        <v>0</v>
      </c>
      <c r="F153" s="41">
        <f>'1) Budget Table'!F151</f>
        <v>0</v>
      </c>
      <c r="G153" s="42">
        <f t="shared" ref="G153:G161" si="13">SUM(D153:F153)</f>
        <v>0</v>
      </c>
    </row>
    <row r="154" spans="3:7" ht="15.75" hidden="1" customHeight="1" x14ac:dyDescent="0.3">
      <c r="C154" s="38" t="s">
        <v>216</v>
      </c>
      <c r="D154" s="193"/>
      <c r="E154" s="194"/>
      <c r="F154" s="194"/>
      <c r="G154" s="39">
        <f t="shared" si="13"/>
        <v>0</v>
      </c>
    </row>
    <row r="155" spans="3:7" ht="15.75" hidden="1" customHeight="1" x14ac:dyDescent="0.3">
      <c r="C155" s="30" t="s">
        <v>217</v>
      </c>
      <c r="D155" s="195"/>
      <c r="E155" s="168"/>
      <c r="F155" s="168"/>
      <c r="G155" s="37">
        <f t="shared" si="13"/>
        <v>0</v>
      </c>
    </row>
    <row r="156" spans="3:7" ht="15.75" hidden="1" customHeight="1" x14ac:dyDescent="0.3">
      <c r="C156" s="30" t="s">
        <v>218</v>
      </c>
      <c r="D156" s="195"/>
      <c r="E156" s="195"/>
      <c r="F156" s="195"/>
      <c r="G156" s="37">
        <f t="shared" si="13"/>
        <v>0</v>
      </c>
    </row>
    <row r="157" spans="3:7" ht="15.75" hidden="1" customHeight="1" x14ac:dyDescent="0.3">
      <c r="C157" s="31" t="s">
        <v>219</v>
      </c>
      <c r="D157" s="195"/>
      <c r="E157" s="195"/>
      <c r="F157" s="195"/>
      <c r="G157" s="37">
        <f t="shared" si="13"/>
        <v>0</v>
      </c>
    </row>
    <row r="158" spans="3:7" ht="15.75" hidden="1" customHeight="1" x14ac:dyDescent="0.3">
      <c r="C158" s="30" t="s">
        <v>220</v>
      </c>
      <c r="D158" s="195"/>
      <c r="E158" s="195"/>
      <c r="F158" s="195"/>
      <c r="G158" s="37">
        <f t="shared" si="13"/>
        <v>0</v>
      </c>
    </row>
    <row r="159" spans="3:7" ht="15.75" hidden="1" customHeight="1" x14ac:dyDescent="0.3">
      <c r="C159" s="30" t="s">
        <v>221</v>
      </c>
      <c r="D159" s="195"/>
      <c r="E159" s="195"/>
      <c r="F159" s="195"/>
      <c r="G159" s="37">
        <f t="shared" si="13"/>
        <v>0</v>
      </c>
    </row>
    <row r="160" spans="3:7" ht="15.75" hidden="1" customHeight="1" x14ac:dyDescent="0.3">
      <c r="C160" s="30" t="s">
        <v>222</v>
      </c>
      <c r="D160" s="195"/>
      <c r="E160" s="195"/>
      <c r="F160" s="195"/>
      <c r="G160" s="37">
        <f t="shared" si="13"/>
        <v>0</v>
      </c>
    </row>
    <row r="161" spans="3:7" ht="15.75" hidden="1" customHeight="1" x14ac:dyDescent="0.3">
      <c r="C161" s="34" t="s">
        <v>223</v>
      </c>
      <c r="D161" s="43">
        <f>SUM(D154:D160)</f>
        <v>0</v>
      </c>
      <c r="E161" s="43">
        <f>SUM(E154:E160)</f>
        <v>0</v>
      </c>
      <c r="F161" s="43">
        <f>SUM(F154:F160)</f>
        <v>0</v>
      </c>
      <c r="G161" s="37">
        <f t="shared" si="13"/>
        <v>0</v>
      </c>
    </row>
    <row r="162" spans="3:7" s="33" customFormat="1" ht="15.75" hidden="1" customHeight="1" x14ac:dyDescent="0.3">
      <c r="C162" s="47"/>
      <c r="D162" s="48"/>
      <c r="E162" s="48"/>
      <c r="F162" s="48"/>
      <c r="G162" s="49"/>
    </row>
    <row r="163" spans="3:7" ht="15.75" hidden="1" customHeight="1" x14ac:dyDescent="0.3">
      <c r="C163" s="281" t="s">
        <v>173</v>
      </c>
      <c r="D163" s="282"/>
      <c r="E163" s="282"/>
      <c r="F163" s="282"/>
      <c r="G163" s="283"/>
    </row>
    <row r="164" spans="3:7" ht="19.5" hidden="1" customHeight="1" thickBot="1" x14ac:dyDescent="0.35">
      <c r="C164" s="40" t="s">
        <v>215</v>
      </c>
      <c r="D164" s="41">
        <f>'1) Budget Table'!D161</f>
        <v>0</v>
      </c>
      <c r="E164" s="41">
        <f>'1) Budget Table'!E161</f>
        <v>0</v>
      </c>
      <c r="F164" s="41">
        <f>'1) Budget Table'!F161</f>
        <v>0</v>
      </c>
      <c r="G164" s="42">
        <f t="shared" ref="G164:G172" si="14">SUM(D164:F164)</f>
        <v>0</v>
      </c>
    </row>
    <row r="165" spans="3:7" ht="15.75" hidden="1" customHeight="1" x14ac:dyDescent="0.3">
      <c r="C165" s="38" t="s">
        <v>216</v>
      </c>
      <c r="D165" s="193"/>
      <c r="E165" s="194"/>
      <c r="F165" s="194"/>
      <c r="G165" s="39">
        <f t="shared" si="14"/>
        <v>0</v>
      </c>
    </row>
    <row r="166" spans="3:7" ht="15.75" hidden="1" customHeight="1" x14ac:dyDescent="0.3">
      <c r="C166" s="30" t="s">
        <v>217</v>
      </c>
      <c r="D166" s="195"/>
      <c r="E166" s="168"/>
      <c r="F166" s="168"/>
      <c r="G166" s="37">
        <f t="shared" si="14"/>
        <v>0</v>
      </c>
    </row>
    <row r="167" spans="3:7" ht="15.75" hidden="1" customHeight="1" x14ac:dyDescent="0.3">
      <c r="C167" s="30" t="s">
        <v>218</v>
      </c>
      <c r="D167" s="195"/>
      <c r="E167" s="195"/>
      <c r="F167" s="195"/>
      <c r="G167" s="37">
        <f t="shared" si="14"/>
        <v>0</v>
      </c>
    </row>
    <row r="168" spans="3:7" ht="15.75" hidden="1" customHeight="1" x14ac:dyDescent="0.3">
      <c r="C168" s="31" t="s">
        <v>219</v>
      </c>
      <c r="D168" s="195"/>
      <c r="E168" s="195"/>
      <c r="F168" s="195"/>
      <c r="G168" s="37">
        <f t="shared" si="14"/>
        <v>0</v>
      </c>
    </row>
    <row r="169" spans="3:7" ht="15.75" hidden="1" customHeight="1" x14ac:dyDescent="0.3">
      <c r="C169" s="30" t="s">
        <v>220</v>
      </c>
      <c r="D169" s="195"/>
      <c r="E169" s="195"/>
      <c r="F169" s="195"/>
      <c r="G169" s="37">
        <f t="shared" si="14"/>
        <v>0</v>
      </c>
    </row>
    <row r="170" spans="3:7" ht="15.75" hidden="1" customHeight="1" x14ac:dyDescent="0.3">
      <c r="C170" s="30" t="s">
        <v>221</v>
      </c>
      <c r="D170" s="195"/>
      <c r="E170" s="195"/>
      <c r="F170" s="195"/>
      <c r="G170" s="37">
        <f t="shared" si="14"/>
        <v>0</v>
      </c>
    </row>
    <row r="171" spans="3:7" ht="15.75" hidden="1" customHeight="1" x14ac:dyDescent="0.3">
      <c r="C171" s="30" t="s">
        <v>222</v>
      </c>
      <c r="D171" s="195"/>
      <c r="E171" s="195"/>
      <c r="F171" s="195"/>
      <c r="G171" s="37">
        <f t="shared" si="14"/>
        <v>0</v>
      </c>
    </row>
    <row r="172" spans="3:7" ht="15.75" hidden="1" customHeight="1" x14ac:dyDescent="0.3">
      <c r="C172" s="34" t="s">
        <v>223</v>
      </c>
      <c r="D172" s="43">
        <f>SUM(D165:D171)</f>
        <v>0</v>
      </c>
      <c r="E172" s="43">
        <f>SUM(E165:E171)</f>
        <v>0</v>
      </c>
      <c r="F172" s="43">
        <f>SUM(F165:F171)</f>
        <v>0</v>
      </c>
      <c r="G172" s="37">
        <f t="shared" si="14"/>
        <v>0</v>
      </c>
    </row>
    <row r="173" spans="3:7" s="33" customFormat="1" ht="15.75" hidden="1" customHeight="1" x14ac:dyDescent="0.3">
      <c r="C173" s="47"/>
      <c r="D173" s="48"/>
      <c r="E173" s="48"/>
      <c r="F173" s="48"/>
      <c r="G173" s="49"/>
    </row>
    <row r="174" spans="3:7" ht="15.75" hidden="1" customHeight="1" x14ac:dyDescent="0.3">
      <c r="C174" s="281" t="s">
        <v>182</v>
      </c>
      <c r="D174" s="282"/>
      <c r="E174" s="282"/>
      <c r="F174" s="282"/>
      <c r="G174" s="283"/>
    </row>
    <row r="175" spans="3:7" ht="22.5" hidden="1" customHeight="1" thickBot="1" x14ac:dyDescent="0.35">
      <c r="C175" s="40" t="s">
        <v>215</v>
      </c>
      <c r="D175" s="41">
        <f>'1) Budget Table'!D171</f>
        <v>0</v>
      </c>
      <c r="E175" s="41">
        <f>'1) Budget Table'!E171</f>
        <v>0</v>
      </c>
      <c r="F175" s="41">
        <f>'1) Budget Table'!F171</f>
        <v>0</v>
      </c>
      <c r="G175" s="42">
        <f t="shared" ref="G175:G183" si="15">SUM(D175:F175)</f>
        <v>0</v>
      </c>
    </row>
    <row r="176" spans="3:7" ht="15.75" hidden="1" customHeight="1" x14ac:dyDescent="0.3">
      <c r="C176" s="38" t="s">
        <v>216</v>
      </c>
      <c r="D176" s="193"/>
      <c r="E176" s="194"/>
      <c r="F176" s="168">
        <v>0</v>
      </c>
      <c r="G176" s="39">
        <f>SUM(D176:F176)</f>
        <v>0</v>
      </c>
    </row>
    <row r="177" spans="3:7" ht="15.75" hidden="1" customHeight="1" x14ac:dyDescent="0.3">
      <c r="C177" s="30" t="s">
        <v>217</v>
      </c>
      <c r="D177" s="195"/>
      <c r="E177" s="168"/>
      <c r="F177" s="243">
        <v>0</v>
      </c>
      <c r="G177" s="37">
        <f t="shared" si="15"/>
        <v>0</v>
      </c>
    </row>
    <row r="178" spans="3:7" ht="15.75" hidden="1" customHeight="1" x14ac:dyDescent="0.3">
      <c r="C178" s="30" t="s">
        <v>218</v>
      </c>
      <c r="D178" s="195"/>
      <c r="E178" s="195"/>
      <c r="F178" s="195"/>
      <c r="G178" s="37">
        <f t="shared" si="15"/>
        <v>0</v>
      </c>
    </row>
    <row r="179" spans="3:7" ht="15.75" hidden="1" customHeight="1" x14ac:dyDescent="0.3">
      <c r="C179" s="31" t="s">
        <v>219</v>
      </c>
      <c r="D179" s="195"/>
      <c r="E179" s="195"/>
      <c r="F179" s="195"/>
      <c r="G179" s="37">
        <f t="shared" si="15"/>
        <v>0</v>
      </c>
    </row>
    <row r="180" spans="3:7" ht="15.75" hidden="1" customHeight="1" x14ac:dyDescent="0.3">
      <c r="C180" s="30" t="s">
        <v>220</v>
      </c>
      <c r="D180" s="195"/>
      <c r="E180" s="195"/>
      <c r="F180" s="195"/>
      <c r="G180" s="37">
        <f t="shared" si="15"/>
        <v>0</v>
      </c>
    </row>
    <row r="181" spans="3:7" ht="15.75" hidden="1" customHeight="1" x14ac:dyDescent="0.3">
      <c r="C181" s="30" t="s">
        <v>221</v>
      </c>
      <c r="D181" s="195"/>
      <c r="E181" s="195"/>
      <c r="F181" s="195"/>
      <c r="G181" s="37">
        <f t="shared" si="15"/>
        <v>0</v>
      </c>
    </row>
    <row r="182" spans="3:7" ht="15.75" hidden="1" customHeight="1" x14ac:dyDescent="0.3">
      <c r="C182" s="30" t="s">
        <v>222</v>
      </c>
      <c r="D182" s="195"/>
      <c r="E182" s="195"/>
      <c r="F182" s="195"/>
      <c r="G182" s="37">
        <f t="shared" si="15"/>
        <v>0</v>
      </c>
    </row>
    <row r="183" spans="3:7" ht="15.75" hidden="1" customHeight="1" x14ac:dyDescent="0.3">
      <c r="C183" s="34" t="s">
        <v>223</v>
      </c>
      <c r="D183" s="43">
        <f>SUM(D176:D182)</f>
        <v>0</v>
      </c>
      <c r="E183" s="43">
        <f>SUM(E176:E182)</f>
        <v>0</v>
      </c>
      <c r="F183" s="43">
        <f>SUM(F176:F182)</f>
        <v>0</v>
      </c>
      <c r="G183" s="37">
        <f t="shared" si="15"/>
        <v>0</v>
      </c>
    </row>
    <row r="184" spans="3:7" ht="15.75" customHeight="1" x14ac:dyDescent="0.3">
      <c r="C184" s="192"/>
      <c r="D184" s="196"/>
      <c r="E184" s="196"/>
      <c r="F184" s="196"/>
      <c r="G184" s="192"/>
    </row>
    <row r="185" spans="3:7" ht="15.75" customHeight="1" x14ac:dyDescent="0.3">
      <c r="C185" s="281" t="s">
        <v>232</v>
      </c>
      <c r="D185" s="282"/>
      <c r="E185" s="282"/>
      <c r="F185" s="282"/>
      <c r="G185" s="283"/>
    </row>
    <row r="186" spans="3:7" ht="19.5" customHeight="1" thickBot="1" x14ac:dyDescent="0.35">
      <c r="C186" s="40" t="s">
        <v>233</v>
      </c>
      <c r="D186" s="41">
        <f>'1) Budget Table'!D178</f>
        <v>261400</v>
      </c>
      <c r="E186" s="41">
        <f>'1) Budget Table'!E178</f>
        <v>80000</v>
      </c>
      <c r="F186" s="41">
        <f>'1) Budget Table'!F178</f>
        <v>87000</v>
      </c>
      <c r="G186" s="42">
        <f t="shared" ref="G186:G194" si="16">SUM(D186:F186)</f>
        <v>428400</v>
      </c>
    </row>
    <row r="187" spans="3:7" ht="15.75" customHeight="1" x14ac:dyDescent="0.3">
      <c r="C187" s="38" t="s">
        <v>216</v>
      </c>
      <c r="D187" s="193">
        <v>180800</v>
      </c>
      <c r="E187" s="194"/>
      <c r="F187" s="194">
        <v>87000</v>
      </c>
      <c r="G187" s="39">
        <f t="shared" si="16"/>
        <v>267800</v>
      </c>
    </row>
    <row r="188" spans="3:7" ht="15.75" customHeight="1" x14ac:dyDescent="0.3">
      <c r="C188" s="30" t="s">
        <v>217</v>
      </c>
      <c r="D188" s="195"/>
      <c r="E188" s="168"/>
      <c r="F188" s="168"/>
      <c r="G188" s="37">
        <f t="shared" si="16"/>
        <v>0</v>
      </c>
    </row>
    <row r="189" spans="3:7" ht="15.75" customHeight="1" x14ac:dyDescent="0.3">
      <c r="C189" s="30" t="s">
        <v>218</v>
      </c>
      <c r="D189" s="195">
        <v>0</v>
      </c>
      <c r="E189" s="195"/>
      <c r="F189" s="195"/>
      <c r="G189" s="37">
        <f t="shared" si="16"/>
        <v>0</v>
      </c>
    </row>
    <row r="190" spans="3:7" ht="15.75" customHeight="1" x14ac:dyDescent="0.3">
      <c r="C190" s="31" t="s">
        <v>219</v>
      </c>
      <c r="D190" s="195">
        <v>80600</v>
      </c>
      <c r="E190" s="195">
        <f>70000+5000</f>
        <v>75000</v>
      </c>
      <c r="F190" s="195"/>
      <c r="G190" s="37">
        <f t="shared" si="16"/>
        <v>155600</v>
      </c>
    </row>
    <row r="191" spans="3:7" ht="15.75" customHeight="1" x14ac:dyDescent="0.3">
      <c r="C191" s="30" t="s">
        <v>220</v>
      </c>
      <c r="D191" s="195"/>
      <c r="E191" s="195">
        <v>5000</v>
      </c>
      <c r="F191" s="195"/>
      <c r="G191" s="37">
        <f t="shared" si="16"/>
        <v>5000</v>
      </c>
    </row>
    <row r="192" spans="3:7" ht="15.75" customHeight="1" x14ac:dyDescent="0.3">
      <c r="C192" s="30" t="s">
        <v>221</v>
      </c>
      <c r="D192" s="195"/>
      <c r="E192" s="195"/>
      <c r="F192" s="195"/>
      <c r="G192" s="37">
        <f t="shared" si="16"/>
        <v>0</v>
      </c>
    </row>
    <row r="193" spans="3:13" ht="15.75" customHeight="1" x14ac:dyDescent="0.3">
      <c r="C193" s="30" t="s">
        <v>222</v>
      </c>
      <c r="D193" s="195"/>
      <c r="E193" s="195"/>
      <c r="F193" s="195"/>
      <c r="G193" s="37">
        <f t="shared" si="16"/>
        <v>0</v>
      </c>
      <c r="H193" s="192"/>
      <c r="I193" s="192"/>
      <c r="J193" s="192"/>
      <c r="K193" s="192"/>
      <c r="L193" s="192"/>
      <c r="M193" s="192"/>
    </row>
    <row r="194" spans="3:13" ht="15.75" customHeight="1" x14ac:dyDescent="0.3">
      <c r="C194" s="34" t="s">
        <v>223</v>
      </c>
      <c r="D194" s="43">
        <f>SUM(D187:D193)</f>
        <v>261400</v>
      </c>
      <c r="E194" s="43">
        <f>SUM(E187:E193)</f>
        <v>80000</v>
      </c>
      <c r="F194" s="43">
        <f>SUM(F187:F193)</f>
        <v>87000</v>
      </c>
      <c r="G194" s="37">
        <f t="shared" si="16"/>
        <v>428400</v>
      </c>
      <c r="H194" s="192"/>
      <c r="I194" s="192"/>
      <c r="J194" s="192"/>
      <c r="K194" s="192"/>
      <c r="L194" s="192"/>
      <c r="M194" s="192"/>
    </row>
    <row r="195" spans="3:13" ht="15.75" customHeight="1" thickBot="1" x14ac:dyDescent="0.35">
      <c r="C195" s="192"/>
      <c r="D195" s="196"/>
      <c r="E195" s="196"/>
      <c r="F195" s="196"/>
      <c r="G195" s="192"/>
      <c r="H195" s="192"/>
      <c r="I195" s="192"/>
      <c r="J195" s="192"/>
      <c r="K195" s="192"/>
      <c r="L195" s="192"/>
      <c r="M195" s="192"/>
    </row>
    <row r="196" spans="3:13" ht="19.5" customHeight="1" thickBot="1" x14ac:dyDescent="0.35">
      <c r="C196" s="287" t="s">
        <v>196</v>
      </c>
      <c r="D196" s="288"/>
      <c r="E196" s="288"/>
      <c r="F196" s="288"/>
      <c r="G196" s="289"/>
      <c r="H196" s="192"/>
      <c r="I196" s="192"/>
      <c r="J196" s="192"/>
      <c r="K196" s="192"/>
      <c r="L196" s="192"/>
      <c r="M196" s="192"/>
    </row>
    <row r="197" spans="3:13" ht="19.5" customHeight="1" x14ac:dyDescent="0.3">
      <c r="C197" s="54"/>
      <c r="D197" s="284" t="str">
        <f>'1) Budget Table'!D4</f>
        <v>PNUD</v>
      </c>
      <c r="E197" s="284" t="str">
        <f>'1) Budget Table'!E4</f>
        <v>ONU Mujeres</v>
      </c>
      <c r="F197" s="284" t="str">
        <f>'1) Budget Table'!F4</f>
        <v>OIT</v>
      </c>
      <c r="G197" s="286" t="s">
        <v>196</v>
      </c>
      <c r="H197" s="192"/>
      <c r="I197" s="192"/>
      <c r="J197" s="192"/>
      <c r="K197" s="192"/>
      <c r="L197" s="192"/>
      <c r="M197" s="192"/>
    </row>
    <row r="198" spans="3:13" ht="19.5" customHeight="1" x14ac:dyDescent="0.3">
      <c r="C198" s="54"/>
      <c r="D198" s="285"/>
      <c r="E198" s="285"/>
      <c r="F198" s="285"/>
      <c r="G198" s="264"/>
      <c r="H198" s="192"/>
      <c r="I198" s="192"/>
      <c r="J198" s="192"/>
      <c r="K198" s="192"/>
      <c r="L198" s="192"/>
      <c r="M198" s="192"/>
    </row>
    <row r="199" spans="3:13" ht="19.5" customHeight="1" x14ac:dyDescent="0.3">
      <c r="C199" s="11" t="s">
        <v>216</v>
      </c>
      <c r="D199" s="197">
        <f>SUM(D176,D165,D154,D143,D131,D120,D109,D98,D86,D75,D64,D53,D41,D30,D19,D8,D187)</f>
        <v>180800</v>
      </c>
      <c r="E199" s="197">
        <f>SUM(E176,E165,E154,E143,E131,E120,E109,E98,E86,E75,E64,E53,E41,E30,E19,E8,E187)</f>
        <v>0</v>
      </c>
      <c r="F199" s="197">
        <f>SUM(F8,F19,F30,F41,F53,F64,F75,F86,F98,F109,F120,F131,F143,F154,F165,F176,F187)</f>
        <v>104000</v>
      </c>
      <c r="G199" s="52">
        <f>SUM(D199:F199)</f>
        <v>284800</v>
      </c>
      <c r="H199" s="192"/>
      <c r="I199" s="192"/>
      <c r="J199" s="192"/>
      <c r="K199" s="192"/>
      <c r="L199" s="192"/>
      <c r="M199" s="192"/>
    </row>
    <row r="200" spans="3:13" ht="34.5" customHeight="1" x14ac:dyDescent="0.3">
      <c r="C200" s="11" t="s">
        <v>217</v>
      </c>
      <c r="D200" s="197">
        <f>SUM(D177,D166,D155,D144,D132,D121,D110,D99,D87,D76,D65,D54,D42,D31,D20,D9,D188)</f>
        <v>0</v>
      </c>
      <c r="E200" s="197">
        <f t="shared" ref="E200" si="17">SUM(E177,E166,E155,E144,E132,E121,E110,E99,E87,E76,E65,E54,E42,E31,E20,E9,E188)</f>
        <v>2000</v>
      </c>
      <c r="F200" s="197">
        <f>SUM(F9,F20,F31,F42,F54,F65,F76,F87,F99,F110,F121,F132,F144,F155,F166,F177,F188)</f>
        <v>0</v>
      </c>
      <c r="G200" s="53">
        <f>SUM(D200:F200)</f>
        <v>2000</v>
      </c>
      <c r="H200" s="192"/>
      <c r="I200" s="192"/>
      <c r="J200" s="192"/>
      <c r="K200" s="192"/>
      <c r="L200" s="192"/>
      <c r="M200" s="192"/>
    </row>
    <row r="201" spans="3:13" ht="48" customHeight="1" x14ac:dyDescent="0.3">
      <c r="C201" s="11" t="s">
        <v>218</v>
      </c>
      <c r="D201" s="197">
        <f t="shared" ref="D201:F205" si="18">SUM(D178,D167,D156,D145,D133,D122,D111,D100,D88,D77,D66,D55,D43,D32,D21,D10,D189)</f>
        <v>0</v>
      </c>
      <c r="E201" s="197">
        <f t="shared" si="18"/>
        <v>0</v>
      </c>
      <c r="F201" s="197">
        <f>SUM(F10,F21,F32,F43,F55,F66,F77,F88,F100,F111,F122,F133,F145,F156,F167,F178,F189)</f>
        <v>0</v>
      </c>
      <c r="G201" s="53">
        <f t="shared" ref="G201:G206" si="19">SUM(D201:F201)</f>
        <v>0</v>
      </c>
      <c r="H201" s="192"/>
      <c r="I201" s="192"/>
      <c r="J201" s="192"/>
      <c r="K201" s="192"/>
      <c r="L201" s="192"/>
      <c r="M201" s="192"/>
    </row>
    <row r="202" spans="3:13" ht="33" customHeight="1" x14ac:dyDescent="0.3">
      <c r="C202" s="15" t="s">
        <v>219</v>
      </c>
      <c r="D202" s="197">
        <f t="shared" si="18"/>
        <v>566600</v>
      </c>
      <c r="E202" s="197">
        <f>SUM(E179,E168,E157,E146,E134,E123,E112,E101,E89,E78,E67,E56,E44,E33,E22,E11,E190)</f>
        <v>130500</v>
      </c>
      <c r="F202" s="197">
        <f>SUM(F11,F22,F33,F44,F56,F67,F78,F89,F101,F112,F123,F134,F146,F157,F168,F179,F190)</f>
        <v>232000</v>
      </c>
      <c r="G202" s="53">
        <f>SUM(D202:F202)</f>
        <v>929100</v>
      </c>
      <c r="H202" s="192"/>
      <c r="I202" s="192"/>
      <c r="J202" s="192"/>
      <c r="K202" s="192"/>
      <c r="L202" s="192"/>
      <c r="M202" s="192"/>
    </row>
    <row r="203" spans="3:13" ht="21" customHeight="1" x14ac:dyDescent="0.3">
      <c r="C203" s="11" t="s">
        <v>220</v>
      </c>
      <c r="D203" s="197">
        <f t="shared" si="18"/>
        <v>33000</v>
      </c>
      <c r="E203" s="197">
        <f>SUM(E180,E169,E158,E147,E135,E124,E113,E102,E90,E79,E68,E57,E45,E34,E23,E12,E191)</f>
        <v>7500</v>
      </c>
      <c r="F203" s="197">
        <f>SUM(F180,F169,F158,F147,F135,F124,F113,F102,F90,F79,F68,F57,F45,F34,F23,F12,F191)</f>
        <v>20000</v>
      </c>
      <c r="G203" s="53">
        <f>SUM(D203:F203)</f>
        <v>60500</v>
      </c>
      <c r="H203" s="177"/>
      <c r="I203" s="177"/>
      <c r="J203" s="177"/>
      <c r="K203" s="177"/>
      <c r="L203" s="177"/>
      <c r="M203" s="198"/>
    </row>
    <row r="204" spans="3:13" ht="39.75" customHeight="1" x14ac:dyDescent="0.3">
      <c r="C204" s="11" t="s">
        <v>221</v>
      </c>
      <c r="D204" s="197">
        <f t="shared" si="18"/>
        <v>60000</v>
      </c>
      <c r="E204" s="197">
        <f t="shared" si="18"/>
        <v>150000</v>
      </c>
      <c r="F204" s="197">
        <f t="shared" si="18"/>
        <v>0</v>
      </c>
      <c r="G204" s="53">
        <f t="shared" si="19"/>
        <v>210000</v>
      </c>
      <c r="H204" s="177"/>
      <c r="I204" s="177"/>
      <c r="J204" s="177"/>
      <c r="K204" s="177"/>
      <c r="L204" s="177"/>
      <c r="M204" s="198"/>
    </row>
    <row r="205" spans="3:13" ht="23.25" customHeight="1" x14ac:dyDescent="0.3">
      <c r="C205" s="11" t="s">
        <v>222</v>
      </c>
      <c r="D205" s="199">
        <f t="shared" si="18"/>
        <v>0</v>
      </c>
      <c r="E205" s="199">
        <f t="shared" si="18"/>
        <v>20000</v>
      </c>
      <c r="F205" s="199">
        <f t="shared" si="18"/>
        <v>15000</v>
      </c>
      <c r="G205" s="53">
        <f t="shared" si="19"/>
        <v>35000</v>
      </c>
      <c r="H205" s="177"/>
      <c r="I205" s="177"/>
      <c r="J205" s="177"/>
      <c r="K205" s="177"/>
      <c r="L205" s="177"/>
      <c r="M205" s="198"/>
    </row>
    <row r="206" spans="3:13" ht="22.5" customHeight="1" x14ac:dyDescent="0.3">
      <c r="C206" s="200" t="s">
        <v>234</v>
      </c>
      <c r="D206" s="201">
        <f>SUM(D199:D205)</f>
        <v>840400</v>
      </c>
      <c r="E206" s="201">
        <f>SUM(E199:E205)</f>
        <v>310000</v>
      </c>
      <c r="F206" s="201">
        <f>SUM(F199:F205)</f>
        <v>371000</v>
      </c>
      <c r="G206" s="245">
        <f t="shared" si="19"/>
        <v>1521400</v>
      </c>
      <c r="H206" s="177"/>
      <c r="I206" s="177"/>
      <c r="J206" s="177"/>
      <c r="K206" s="177"/>
      <c r="L206" s="177"/>
      <c r="M206" s="198"/>
    </row>
    <row r="207" spans="3:13" ht="26.25" customHeight="1" thickBot="1" x14ac:dyDescent="0.35">
      <c r="C207" s="202" t="s">
        <v>235</v>
      </c>
      <c r="D207" s="203">
        <f>D206*0.07</f>
        <v>58828.000000000007</v>
      </c>
      <c r="E207" s="203">
        <f t="shared" ref="E207:G207" si="20">E206*0.07</f>
        <v>21700.000000000004</v>
      </c>
      <c r="F207" s="203">
        <f t="shared" si="20"/>
        <v>25970.000000000004</v>
      </c>
      <c r="G207" s="246">
        <f t="shared" si="20"/>
        <v>106498.00000000001</v>
      </c>
      <c r="H207" s="16"/>
      <c r="I207" s="16"/>
      <c r="J207" s="16"/>
      <c r="K207" s="16"/>
      <c r="L207" s="204"/>
      <c r="M207" s="196"/>
    </row>
    <row r="208" spans="3:13" ht="23.25" customHeight="1" thickBot="1" x14ac:dyDescent="0.35">
      <c r="C208" s="76" t="s">
        <v>236</v>
      </c>
      <c r="D208" s="77">
        <f>SUM(D206:D207)</f>
        <v>899228</v>
      </c>
      <c r="E208" s="77">
        <f t="shared" ref="E208:F208" si="21">SUM(E206:E207)</f>
        <v>331700</v>
      </c>
      <c r="F208" s="77">
        <f t="shared" si="21"/>
        <v>396970</v>
      </c>
      <c r="G208" s="55">
        <f>SUM(G206:G207)</f>
        <v>1627898</v>
      </c>
      <c r="H208" s="16"/>
      <c r="I208" s="16"/>
      <c r="J208" s="16"/>
      <c r="K208" s="16"/>
      <c r="L208" s="204"/>
      <c r="M208" s="196"/>
    </row>
    <row r="209" spans="3:13" ht="15.75" customHeight="1" x14ac:dyDescent="0.3">
      <c r="C209" s="192"/>
      <c r="D209" s="196"/>
      <c r="E209" s="196"/>
      <c r="F209" s="196"/>
      <c r="G209" s="192"/>
      <c r="H209" s="192"/>
      <c r="I209" s="192"/>
      <c r="J209" s="192"/>
      <c r="K209" s="192"/>
      <c r="L209" s="35"/>
      <c r="M209" s="192"/>
    </row>
    <row r="210" spans="3:13" ht="15.75" customHeight="1" x14ac:dyDescent="0.3">
      <c r="C210" s="192"/>
      <c r="D210" s="196"/>
      <c r="E210" s="196"/>
      <c r="F210" s="244"/>
      <c r="G210" s="192"/>
      <c r="H210" s="22"/>
      <c r="I210" s="22"/>
      <c r="J210" s="192"/>
      <c r="K210" s="192"/>
      <c r="L210" s="35"/>
      <c r="M210" s="192"/>
    </row>
    <row r="211" spans="3:13" ht="15.75" customHeight="1" x14ac:dyDescent="0.3">
      <c r="C211" s="192"/>
      <c r="D211" s="196"/>
      <c r="E211" s="196"/>
      <c r="F211" s="196"/>
      <c r="G211" s="192"/>
      <c r="H211" s="22"/>
      <c r="I211" s="22"/>
      <c r="J211" s="192"/>
      <c r="K211" s="192"/>
      <c r="L211" s="192"/>
      <c r="M211" s="192"/>
    </row>
    <row r="212" spans="3:13" ht="40.5" customHeight="1" x14ac:dyDescent="0.3">
      <c r="C212" s="192"/>
      <c r="D212" s="196"/>
      <c r="E212" s="196"/>
      <c r="F212" s="196"/>
      <c r="G212" s="192"/>
      <c r="H212" s="22"/>
      <c r="I212" s="22"/>
      <c r="J212" s="192"/>
      <c r="K212" s="192"/>
      <c r="L212" s="36"/>
      <c r="M212" s="192"/>
    </row>
    <row r="213" spans="3:13" ht="24.75" customHeight="1" x14ac:dyDescent="0.3">
      <c r="C213" s="192"/>
      <c r="D213" s="196"/>
      <c r="E213" s="196"/>
      <c r="F213" s="196"/>
      <c r="G213" s="192"/>
      <c r="H213" s="22"/>
      <c r="I213" s="22"/>
      <c r="J213" s="192"/>
      <c r="K213" s="192"/>
      <c r="L213" s="36"/>
      <c r="M213" s="192"/>
    </row>
    <row r="214" spans="3:13" ht="41.25" customHeight="1" x14ac:dyDescent="0.3">
      <c r="C214" s="192"/>
      <c r="D214" s="196"/>
      <c r="E214" s="196"/>
      <c r="F214" s="196"/>
      <c r="G214" s="192"/>
      <c r="H214" s="205"/>
      <c r="I214" s="22"/>
      <c r="J214" s="192"/>
      <c r="K214" s="192"/>
      <c r="L214" s="36"/>
      <c r="M214" s="192"/>
    </row>
    <row r="215" spans="3:13" ht="51.75" customHeight="1" x14ac:dyDescent="0.3">
      <c r="C215" s="192"/>
      <c r="D215" s="196"/>
      <c r="E215" s="196"/>
      <c r="F215" s="196"/>
      <c r="G215" s="192"/>
      <c r="H215" s="205"/>
      <c r="I215" s="22"/>
      <c r="J215" s="192"/>
      <c r="K215" s="192"/>
      <c r="L215" s="36"/>
      <c r="M215" s="192"/>
    </row>
    <row r="216" spans="3:13" ht="42" customHeight="1" x14ac:dyDescent="0.3">
      <c r="C216" s="192"/>
      <c r="D216" s="196"/>
      <c r="E216" s="196"/>
      <c r="F216" s="196"/>
      <c r="G216" s="192"/>
      <c r="H216" s="22"/>
      <c r="I216" s="22"/>
      <c r="J216" s="192"/>
      <c r="K216" s="192"/>
      <c r="L216" s="36"/>
      <c r="M216" s="192"/>
    </row>
    <row r="217" spans="3:13" s="33" customFormat="1" ht="42" customHeight="1" x14ac:dyDescent="0.3">
      <c r="C217" s="192"/>
      <c r="D217" s="196"/>
      <c r="E217" s="196"/>
      <c r="F217" s="196"/>
      <c r="G217" s="192"/>
      <c r="H217" s="192"/>
      <c r="I217" s="22"/>
      <c r="J217" s="192"/>
      <c r="K217" s="192"/>
      <c r="L217" s="36"/>
      <c r="M217" s="192"/>
    </row>
    <row r="218" spans="3:13" s="33" customFormat="1" ht="42" customHeight="1" x14ac:dyDescent="0.3">
      <c r="C218" s="192"/>
      <c r="D218" s="196"/>
      <c r="E218" s="196"/>
      <c r="F218" s="196"/>
      <c r="G218" s="192"/>
      <c r="H218" s="192"/>
      <c r="I218" s="22"/>
      <c r="J218" s="192"/>
      <c r="K218" s="192"/>
      <c r="L218" s="192"/>
      <c r="M218" s="192"/>
    </row>
    <row r="219" spans="3:13" s="33" customFormat="1" ht="63.75" customHeight="1" x14ac:dyDescent="0.3">
      <c r="C219" s="192"/>
      <c r="D219" s="196"/>
      <c r="E219" s="196"/>
      <c r="F219" s="196"/>
      <c r="G219" s="192"/>
      <c r="H219" s="192"/>
      <c r="I219" s="35"/>
      <c r="J219" s="192"/>
      <c r="K219" s="192"/>
      <c r="L219" s="192"/>
      <c r="M219" s="192"/>
    </row>
    <row r="220" spans="3:13" s="33" customFormat="1" ht="42" customHeight="1" x14ac:dyDescent="0.3">
      <c r="C220" s="192"/>
      <c r="D220" s="196"/>
      <c r="E220" s="196"/>
      <c r="F220" s="196"/>
      <c r="G220" s="192"/>
      <c r="H220" s="192"/>
      <c r="I220" s="192"/>
      <c r="J220" s="192"/>
      <c r="K220" s="192"/>
      <c r="L220" s="192"/>
      <c r="M220" s="35"/>
    </row>
    <row r="221" spans="3:13" ht="23.25" customHeight="1" x14ac:dyDescent="0.3">
      <c r="C221" s="192"/>
      <c r="D221" s="196"/>
      <c r="E221" s="196"/>
      <c r="F221" s="196"/>
      <c r="G221" s="192"/>
      <c r="H221" s="192"/>
      <c r="I221" s="192"/>
      <c r="J221" s="192"/>
      <c r="K221" s="192"/>
      <c r="L221" s="192"/>
      <c r="M221" s="192"/>
    </row>
    <row r="222" spans="3:13" ht="27.75" customHeight="1" x14ac:dyDescent="0.3">
      <c r="C222" s="192"/>
      <c r="D222" s="196"/>
      <c r="E222" s="196"/>
      <c r="F222" s="196"/>
      <c r="G222" s="192"/>
      <c r="H222" s="192"/>
      <c r="I222" s="192"/>
      <c r="J222" s="192"/>
      <c r="K222" s="192"/>
      <c r="L222" s="192"/>
      <c r="M222" s="192"/>
    </row>
    <row r="223" spans="3:13" ht="55.5" customHeight="1" x14ac:dyDescent="0.3">
      <c r="C223" s="192"/>
      <c r="D223" s="196"/>
      <c r="E223" s="196"/>
      <c r="F223" s="196"/>
      <c r="G223" s="192"/>
      <c r="H223" s="192"/>
      <c r="I223" s="192"/>
      <c r="J223" s="192"/>
      <c r="K223" s="192"/>
      <c r="L223" s="192"/>
      <c r="M223" s="192"/>
    </row>
    <row r="224" spans="3:13" ht="57.75" customHeight="1" x14ac:dyDescent="0.3">
      <c r="C224" s="192"/>
      <c r="D224" s="196"/>
      <c r="E224" s="196"/>
      <c r="F224" s="196"/>
      <c r="G224" s="192"/>
      <c r="H224" s="192"/>
      <c r="I224" s="192"/>
      <c r="J224" s="192"/>
      <c r="K224" s="192"/>
      <c r="L224" s="192"/>
      <c r="M224" s="192"/>
    </row>
    <row r="225" spans="14:14" ht="21.75" customHeight="1" x14ac:dyDescent="0.3">
      <c r="N225" s="192"/>
    </row>
    <row r="226" spans="14:14" ht="49.5" customHeight="1" x14ac:dyDescent="0.3">
      <c r="N226" s="192"/>
    </row>
    <row r="227" spans="14:14" ht="28.5" customHeight="1" x14ac:dyDescent="0.3">
      <c r="N227" s="192"/>
    </row>
    <row r="228" spans="14:14" ht="28.5" customHeight="1" x14ac:dyDescent="0.3">
      <c r="N228" s="192"/>
    </row>
    <row r="229" spans="14:14" ht="28.5" customHeight="1" x14ac:dyDescent="0.3">
      <c r="N229" s="192"/>
    </row>
    <row r="230" spans="14:14" ht="23.25" customHeight="1" x14ac:dyDescent="0.3">
      <c r="N230" s="35"/>
    </row>
    <row r="231" spans="14:14" ht="43.5" customHeight="1" x14ac:dyDescent="0.3">
      <c r="N231" s="35"/>
    </row>
    <row r="232" spans="14:14" ht="55.5" customHeight="1" x14ac:dyDescent="0.3">
      <c r="N232" s="192"/>
    </row>
    <row r="233" spans="14:14" ht="42.75" customHeight="1" x14ac:dyDescent="0.3">
      <c r="N233" s="35"/>
    </row>
    <row r="234" spans="14:14" ht="21.75" customHeight="1" x14ac:dyDescent="0.3">
      <c r="N234" s="35"/>
    </row>
    <row r="235" spans="14:14" ht="21.75" customHeight="1" x14ac:dyDescent="0.3">
      <c r="N235" s="35"/>
    </row>
    <row r="236" spans="14:14" ht="23.25" customHeight="1" x14ac:dyDescent="0.3">
      <c r="N236" s="192"/>
    </row>
    <row r="237" spans="14:14" ht="23.25" customHeight="1" x14ac:dyDescent="0.3">
      <c r="N237" s="192"/>
    </row>
    <row r="238" spans="14:14" ht="21.75" customHeight="1" x14ac:dyDescent="0.3">
      <c r="N238" s="192"/>
    </row>
    <row r="239" spans="14:14" ht="16.5" customHeight="1" x14ac:dyDescent="0.3">
      <c r="N239" s="192"/>
    </row>
    <row r="240" spans="14:14" ht="29.25" customHeight="1" x14ac:dyDescent="0.3">
      <c r="N240" s="192"/>
    </row>
    <row r="241" ht="24.75" customHeight="1" x14ac:dyDescent="0.3"/>
    <row r="242" ht="33" customHeight="1" x14ac:dyDescent="0.3"/>
    <row r="244" ht="15" customHeight="1" x14ac:dyDescent="0.3"/>
    <row r="245" ht="25.5" customHeight="1" x14ac:dyDescent="0.3"/>
  </sheetData>
  <sheetProtection sheet="1" insertColumns="0" insertRows="0" deleteRows="0"/>
  <mergeCells count="28">
    <mergeCell ref="D197:D198"/>
    <mergeCell ref="E197:E198"/>
    <mergeCell ref="F197:F198"/>
    <mergeCell ref="C2:E2"/>
    <mergeCell ref="C84:G84"/>
    <mergeCell ref="B95:G95"/>
    <mergeCell ref="C185:G185"/>
    <mergeCell ref="G197:G198"/>
    <mergeCell ref="C163:G163"/>
    <mergeCell ref="C174:G174"/>
    <mergeCell ref="C152:G152"/>
    <mergeCell ref="C51:G51"/>
    <mergeCell ref="C96:G96"/>
    <mergeCell ref="C107:G107"/>
    <mergeCell ref="C118:G118"/>
    <mergeCell ref="C196:G196"/>
    <mergeCell ref="C1:F1"/>
    <mergeCell ref="B5:G5"/>
    <mergeCell ref="C6:G6"/>
    <mergeCell ref="B50:G50"/>
    <mergeCell ref="C17:G17"/>
    <mergeCell ref="C28:G28"/>
    <mergeCell ref="C38:G38"/>
    <mergeCell ref="C129:G129"/>
    <mergeCell ref="B140:G140"/>
    <mergeCell ref="C141:G141"/>
    <mergeCell ref="C62:G62"/>
    <mergeCell ref="C73:G73"/>
  </mergeCells>
  <conditionalFormatting sqref="G15">
    <cfRule type="cellIs" dxfId="26" priority="18" operator="notEqual">
      <formula>$G$7</formula>
    </cfRule>
  </conditionalFormatting>
  <conditionalFormatting sqref="G26">
    <cfRule type="cellIs" dxfId="25" priority="17" operator="notEqual">
      <formula>$G$18</formula>
    </cfRule>
  </conditionalFormatting>
  <conditionalFormatting sqref="G37">
    <cfRule type="cellIs" dxfId="24" priority="16" operator="notEqual">
      <formula>$G$29</formula>
    </cfRule>
  </conditionalFormatting>
  <conditionalFormatting sqref="G48">
    <cfRule type="cellIs" dxfId="23" priority="15" operator="notEqual">
      <formula>$G$40</formula>
    </cfRule>
  </conditionalFormatting>
  <conditionalFormatting sqref="G60">
    <cfRule type="cellIs" dxfId="22" priority="14" operator="notEqual">
      <formula>$G$52</formula>
    </cfRule>
  </conditionalFormatting>
  <conditionalFormatting sqref="G71">
    <cfRule type="cellIs" dxfId="21" priority="13" operator="notEqual">
      <formula>$G$63</formula>
    </cfRule>
  </conditionalFormatting>
  <conditionalFormatting sqref="G82">
    <cfRule type="cellIs" dxfId="20" priority="12" operator="notEqual">
      <formula>$G$74</formula>
    </cfRule>
  </conditionalFormatting>
  <conditionalFormatting sqref="G93">
    <cfRule type="cellIs" dxfId="19" priority="11" operator="notEqual">
      <formula>$G$85</formula>
    </cfRule>
  </conditionalFormatting>
  <conditionalFormatting sqref="G105">
    <cfRule type="cellIs" dxfId="18" priority="10" operator="notEqual">
      <formula>$G$97</formula>
    </cfRule>
  </conditionalFormatting>
  <conditionalFormatting sqref="G116">
    <cfRule type="cellIs" dxfId="17" priority="9" operator="notEqual">
      <formula>$G$108</formula>
    </cfRule>
  </conditionalFormatting>
  <conditionalFormatting sqref="G127">
    <cfRule type="cellIs" dxfId="16" priority="8" operator="notEqual">
      <formula>$G$119</formula>
    </cfRule>
  </conditionalFormatting>
  <conditionalFormatting sqref="G138">
    <cfRule type="cellIs" dxfId="15" priority="7" operator="notEqual">
      <formula>$G$130</formula>
    </cfRule>
  </conditionalFormatting>
  <conditionalFormatting sqref="G150">
    <cfRule type="cellIs" dxfId="14" priority="6" operator="notEqual">
      <formula>$G$142</formula>
    </cfRule>
  </conditionalFormatting>
  <conditionalFormatting sqref="G161">
    <cfRule type="cellIs" dxfId="13" priority="5" operator="notEqual">
      <formula>$G$153</formula>
    </cfRule>
  </conditionalFormatting>
  <conditionalFormatting sqref="G172">
    <cfRule type="cellIs" dxfId="12" priority="4" operator="notEqual">
      <formula>$G$153</formula>
    </cfRule>
  </conditionalFormatting>
  <conditionalFormatting sqref="G183">
    <cfRule type="cellIs" dxfId="11" priority="3" operator="notEqual">
      <formula>$G$175</formula>
    </cfRule>
  </conditionalFormatting>
  <conditionalFormatting sqref="G194">
    <cfRule type="cellIs" dxfId="10" priority="2" operator="notEqual">
      <formula>$G$186</formula>
    </cfRule>
  </conditionalFormatting>
  <dataValidations disablePrompts="1" count="8">
    <dataValidation allowBlank="1" showInputMessage="1" showErrorMessage="1" prompt=" Includes all general operating costs for running an office. Examples include telecommunication, rents, finance charges and other costs which cannot be mapped to other expense categories." sqref="C14 C25 C36 C47 C59 C70 C81 C92 C104 C115 C126 C137 C149 C160 C171 C182 C205 C193" xr:uid="{53748C35-115E-4395-B10C-50CE2F13DC2F}"/>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3 C24 C35 C46 C58 C69 C80 C91 C103 C114 C125 C136 C148 C159 C170 C181 C204 C192" xr:uid="{9DD30DAD-252C-43C8-B2D2-D70E24558917}"/>
    <dataValidation allowBlank="1" showInputMessage="1" showErrorMessage="1" prompt="Services contracted by an organization which follow the normal procurement processes." sqref="C11 C22 C33 C44 C56 C67 C78 C89 C101 C112 C123 C134 C146 C157 C168 C179 C202 C190" xr:uid="{D2D4883A-DF6E-4599-89E1-C25704DD6B71}"/>
    <dataValidation allowBlank="1" showInputMessage="1" showErrorMessage="1" prompt="Includes staff and non-staff travel paid for by the organization directly related to a project." sqref="C12 C23 C34 C45 C57 C68 C79 C90 C102 C113 C124 C135 C147 C158 C169 C180 C203 C191" xr:uid="{F27DF7D7-7F10-4851-B4D7-4F92CEE88467}"/>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0 C21 C32 C43 C55 C66 C77 C88 C100 C111 C122 C133 C145 C156 C167 C178 C201 C189" xr:uid="{28FB34E1-B486-4509-82E8-BD76BC77C499}"/>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9 C20 C31 C42 C54 C65 C76 C87 C99 C110 C121 C132 C144 C155 C166 C177 C200 C188" xr:uid="{F098AF50-6738-49DD-B927-47F3EEE74261}"/>
    <dataValidation allowBlank="1" showInputMessage="1" showErrorMessage="1" prompt="Includes all related staff and temporary staff costs including base salary, post adjustment and all staff entitlements." sqref="C8 C19 C30 C41 C53 C64 C75 C86 C98 C109 C120 C131 C143 C154 C165 C176 C199 C187" xr:uid="{340B5EBB-3C3E-458C-BC5F-57C720FFB61A}"/>
    <dataValidation allowBlank="1" showInputMessage="1" showErrorMessage="1" prompt="Output totals must match the original total from Table 1, and will show as red if not. " sqref="G15" xr:uid="{CB4E1972-F42E-40FE-9670-1760DDE11E59}"/>
  </dataValidations>
  <pageMargins left="0.7" right="0.7" top="0.75" bottom="0.75" header="0.3" footer="0.3"/>
  <pageSetup scale="74" orientation="landscape" r:id="rId1"/>
  <rowBreaks count="1" manualBreakCount="1">
    <brk id="61" max="16383" man="1"/>
  </rowBreaks>
  <ignoredErrors>
    <ignoredError sqref="D4:F4 D197:F198"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BB3355D-65E3-41AD-A658-41150B167F0C}">
            <xm:f>'1) Budget Table'!$G$191</xm:f>
            <x14:dxf>
              <font>
                <color rgb="FF9C0006"/>
              </font>
              <fill>
                <patternFill>
                  <bgColor rgb="FFFFC7CE"/>
                </patternFill>
              </fill>
            </x14:dxf>
          </x14:cfRule>
          <xm:sqref>G208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7206-DF8F-4C09-A3F6-6A5B9323F72F}">
  <sheetPr>
    <tabColor theme="2" tint="-0.499984740745262"/>
  </sheetPr>
  <dimension ref="B1:B16"/>
  <sheetViews>
    <sheetView showGridLines="0" workbookViewId="0"/>
  </sheetViews>
  <sheetFormatPr baseColWidth="10" defaultColWidth="8.88671875" defaultRowHeight="14.4" x14ac:dyDescent="0.3"/>
  <cols>
    <col min="2" max="2" width="73.109375" customWidth="1"/>
  </cols>
  <sheetData>
    <row r="1" spans="2:2" ht="15" thickBot="1" x14ac:dyDescent="0.35"/>
    <row r="2" spans="2:2" ht="15" thickBot="1" x14ac:dyDescent="0.35">
      <c r="B2" s="82" t="s">
        <v>237</v>
      </c>
    </row>
    <row r="3" spans="2:2" x14ac:dyDescent="0.3">
      <c r="B3" s="83"/>
    </row>
    <row r="4" spans="2:2" ht="30.75" customHeight="1" x14ac:dyDescent="0.3">
      <c r="B4" s="84" t="s">
        <v>238</v>
      </c>
    </row>
    <row r="5" spans="2:2" ht="30.75" customHeight="1" x14ac:dyDescent="0.3">
      <c r="B5" s="84"/>
    </row>
    <row r="6" spans="2:2" ht="43.2" x14ac:dyDescent="0.3">
      <c r="B6" s="84" t="s">
        <v>239</v>
      </c>
    </row>
    <row r="7" spans="2:2" x14ac:dyDescent="0.3">
      <c r="B7" s="84"/>
    </row>
    <row r="8" spans="2:2" ht="57.6" x14ac:dyDescent="0.3">
      <c r="B8" s="84" t="s">
        <v>240</v>
      </c>
    </row>
    <row r="9" spans="2:2" x14ac:dyDescent="0.3">
      <c r="B9" s="84"/>
    </row>
    <row r="10" spans="2:2" ht="57.6" x14ac:dyDescent="0.3">
      <c r="B10" s="84" t="s">
        <v>241</v>
      </c>
    </row>
    <row r="11" spans="2:2" x14ac:dyDescent="0.3">
      <c r="B11" s="84"/>
    </row>
    <row r="12" spans="2:2" ht="28.8" x14ac:dyDescent="0.3">
      <c r="B12" s="84" t="s">
        <v>242</v>
      </c>
    </row>
    <row r="13" spans="2:2" x14ac:dyDescent="0.3">
      <c r="B13" s="84"/>
    </row>
    <row r="14" spans="2:2" ht="57.6" x14ac:dyDescent="0.3">
      <c r="B14" s="84" t="s">
        <v>243</v>
      </c>
    </row>
    <row r="15" spans="2:2" x14ac:dyDescent="0.3">
      <c r="B15" s="84"/>
    </row>
    <row r="16" spans="2:2" ht="43.8" thickBot="1" x14ac:dyDescent="0.35">
      <c r="B16" s="85" t="s">
        <v>244</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B4F5-934D-4955-B89C-92351ADA92DB}">
  <sheetPr>
    <tabColor theme="2" tint="-0.499984740745262"/>
  </sheetPr>
  <dimension ref="B1:H39"/>
  <sheetViews>
    <sheetView showGridLines="0" showZeros="0" zoomScale="80" zoomScaleNormal="80" zoomScaleSheetLayoutView="70" workbookViewId="0">
      <selection activeCell="C7" sqref="C7:D7"/>
    </sheetView>
  </sheetViews>
  <sheetFormatPr baseColWidth="10" defaultColWidth="8.88671875" defaultRowHeight="14.4" x14ac:dyDescent="0.3"/>
  <cols>
    <col min="2" max="2" width="61.88671875" customWidth="1"/>
    <col min="4" max="4" width="22.88671875" customWidth="1"/>
    <col min="6" max="6" width="61.88671875" customWidth="1"/>
    <col min="8" max="8" width="22.88671875" customWidth="1"/>
  </cols>
  <sheetData>
    <row r="1" spans="2:8" ht="15" thickBot="1" x14ac:dyDescent="0.35"/>
    <row r="2" spans="2:8" x14ac:dyDescent="0.3">
      <c r="B2" s="303" t="s">
        <v>245</v>
      </c>
      <c r="C2" s="304"/>
      <c r="D2" s="305"/>
    </row>
    <row r="3" spans="2:8" ht="15" thickBot="1" x14ac:dyDescent="0.35">
      <c r="B3" s="306"/>
      <c r="C3" s="307"/>
      <c r="D3" s="308"/>
    </row>
    <row r="4" spans="2:8" ht="15" thickBot="1" x14ac:dyDescent="0.35"/>
    <row r="5" spans="2:8" x14ac:dyDescent="0.3">
      <c r="B5" s="294" t="s">
        <v>246</v>
      </c>
      <c r="C5" s="295"/>
      <c r="D5" s="296"/>
      <c r="E5" s="216"/>
      <c r="F5" s="294" t="s">
        <v>246</v>
      </c>
      <c r="G5" s="295"/>
      <c r="H5" s="296"/>
    </row>
    <row r="6" spans="2:8" ht="15" thickBot="1" x14ac:dyDescent="0.35">
      <c r="B6" s="297"/>
      <c r="C6" s="298"/>
      <c r="D6" s="299"/>
      <c r="E6" s="216"/>
      <c r="F6" s="297"/>
      <c r="G6" s="298"/>
      <c r="H6" s="299"/>
    </row>
    <row r="7" spans="2:8" x14ac:dyDescent="0.3">
      <c r="B7" s="217" t="s">
        <v>247</v>
      </c>
      <c r="C7" s="292">
        <f>SUM('1) Budget Table'!D15:F15,'1) Budget Table'!D25:F25,'1) Budget Table'!D35:F35,'1) Budget Table'!D45:F45)</f>
        <v>1093000</v>
      </c>
      <c r="D7" s="293"/>
      <c r="E7" s="216"/>
      <c r="F7" s="217" t="s">
        <v>247</v>
      </c>
      <c r="G7" s="292">
        <f>SUM('1) Budget Table'!D15:F15,'1) Budget Table'!D25:F25,'1) Budget Table'!D35:F35,'1) Budget Table'!D45:F45)</f>
        <v>1093000</v>
      </c>
      <c r="H7" s="293"/>
    </row>
    <row r="8" spans="2:8" x14ac:dyDescent="0.3">
      <c r="B8" s="217" t="s">
        <v>248</v>
      </c>
      <c r="C8" s="290">
        <f>SUM(D10:D12)</f>
        <v>0</v>
      </c>
      <c r="D8" s="291"/>
      <c r="E8" s="216"/>
      <c r="F8" s="217" t="s">
        <v>249</v>
      </c>
      <c r="G8" s="290">
        <f>SUM(H10:H12)</f>
        <v>0</v>
      </c>
      <c r="H8" s="291"/>
    </row>
    <row r="9" spans="2:8" ht="28.8" x14ac:dyDescent="0.3">
      <c r="B9" s="233" t="s">
        <v>250</v>
      </c>
      <c r="C9" s="218" t="s">
        <v>251</v>
      </c>
      <c r="D9" s="219" t="s">
        <v>252</v>
      </c>
      <c r="E9" s="216"/>
      <c r="F9" s="231" t="s">
        <v>253</v>
      </c>
      <c r="G9" s="218" t="s">
        <v>254</v>
      </c>
      <c r="H9" s="219" t="s">
        <v>255</v>
      </c>
    </row>
    <row r="10" spans="2:8" ht="35.1" customHeight="1" x14ac:dyDescent="0.3">
      <c r="B10" s="228" t="s">
        <v>256</v>
      </c>
      <c r="C10" s="212">
        <v>0</v>
      </c>
      <c r="D10" s="213">
        <f>$C$7*C10</f>
        <v>0</v>
      </c>
      <c r="E10" s="216"/>
      <c r="F10" s="228"/>
      <c r="G10" s="212"/>
      <c r="H10" s="213">
        <f>$G$7*G10</f>
        <v>0</v>
      </c>
    </row>
    <row r="11" spans="2:8" ht="35.1" customHeight="1" x14ac:dyDescent="0.3">
      <c r="B11" s="228"/>
      <c r="C11" s="212"/>
      <c r="D11" s="213">
        <f>C7*C11</f>
        <v>0</v>
      </c>
      <c r="E11" s="216"/>
      <c r="F11" s="228"/>
      <c r="G11" s="212"/>
      <c r="H11" s="213">
        <f>G7*G11</f>
        <v>0</v>
      </c>
    </row>
    <row r="12" spans="2:8" ht="35.1" customHeight="1" thickBot="1" x14ac:dyDescent="0.35">
      <c r="B12" s="229"/>
      <c r="C12" s="214"/>
      <c r="D12" s="215">
        <f>C7*C12</f>
        <v>0</v>
      </c>
      <c r="E12" s="216"/>
      <c r="F12" s="229"/>
      <c r="G12" s="214"/>
      <c r="H12" s="215">
        <f>G7*G12</f>
        <v>0</v>
      </c>
    </row>
    <row r="13" spans="2:8" ht="15" thickBot="1" x14ac:dyDescent="0.35">
      <c r="B13" s="216"/>
      <c r="C13" s="216"/>
      <c r="D13" s="216"/>
      <c r="E13" s="216"/>
      <c r="F13" s="216"/>
      <c r="G13" s="216"/>
      <c r="H13" s="216"/>
    </row>
    <row r="14" spans="2:8" x14ac:dyDescent="0.3">
      <c r="B14" s="294" t="s">
        <v>257</v>
      </c>
      <c r="C14" s="295"/>
      <c r="D14" s="296"/>
      <c r="E14" s="216"/>
      <c r="F14" s="294" t="s">
        <v>257</v>
      </c>
      <c r="G14" s="295"/>
      <c r="H14" s="296"/>
    </row>
    <row r="15" spans="2:8" ht="15" thickBot="1" x14ac:dyDescent="0.35">
      <c r="B15" s="300"/>
      <c r="C15" s="301"/>
      <c r="D15" s="302"/>
      <c r="E15" s="216"/>
      <c r="F15" s="300"/>
      <c r="G15" s="301"/>
      <c r="H15" s="302"/>
    </row>
    <row r="16" spans="2:8" x14ac:dyDescent="0.3">
      <c r="B16" s="217" t="s">
        <v>247</v>
      </c>
      <c r="C16" s="292">
        <f>SUM('1) Budget Table'!D57:F57,'1) Budget Table'!D67:F67,'1) Budget Table'!D77:F77,'1) Budget Table'!D87:F87)</f>
        <v>0</v>
      </c>
      <c r="D16" s="293"/>
      <c r="E16" s="216"/>
      <c r="F16" s="217" t="s">
        <v>247</v>
      </c>
      <c r="G16" s="292">
        <f>SUM('1) Budget Table'!D57:F57,'1) Budget Table'!D67:F67,'1) Budget Table'!D77:F77,'1) Budget Table'!D87:F87)</f>
        <v>0</v>
      </c>
      <c r="H16" s="293"/>
    </row>
    <row r="17" spans="2:8" x14ac:dyDescent="0.3">
      <c r="B17" s="217" t="s">
        <v>248</v>
      </c>
      <c r="C17" s="290">
        <f>SUM(D19:D21)</f>
        <v>0</v>
      </c>
      <c r="D17" s="291"/>
      <c r="E17" s="216"/>
      <c r="F17" s="217" t="s">
        <v>249</v>
      </c>
      <c r="G17" s="290">
        <f>SUM(H19:H21)</f>
        <v>0</v>
      </c>
      <c r="H17" s="291"/>
    </row>
    <row r="18" spans="2:8" ht="28.8" x14ac:dyDescent="0.3">
      <c r="B18" s="233" t="s">
        <v>250</v>
      </c>
      <c r="C18" s="218" t="s">
        <v>251</v>
      </c>
      <c r="D18" s="219" t="s">
        <v>252</v>
      </c>
      <c r="E18" s="216"/>
      <c r="F18" s="230" t="s">
        <v>253</v>
      </c>
      <c r="G18" s="218" t="s">
        <v>254</v>
      </c>
      <c r="H18" s="219" t="s">
        <v>255</v>
      </c>
    </row>
    <row r="19" spans="2:8" ht="35.1" customHeight="1" x14ac:dyDescent="0.3">
      <c r="B19" s="228"/>
      <c r="C19" s="212"/>
      <c r="D19" s="213">
        <f>$C$16*C19</f>
        <v>0</v>
      </c>
      <c r="E19" s="216"/>
      <c r="F19" s="228"/>
      <c r="G19" s="212"/>
      <c r="H19" s="213">
        <f>$G$16*G19</f>
        <v>0</v>
      </c>
    </row>
    <row r="20" spans="2:8" ht="35.1" customHeight="1" x14ac:dyDescent="0.3">
      <c r="B20" s="228"/>
      <c r="C20" s="212"/>
      <c r="D20" s="213">
        <f>$C$16*C20</f>
        <v>0</v>
      </c>
      <c r="E20" s="216"/>
      <c r="F20" s="228"/>
      <c r="G20" s="212"/>
      <c r="H20" s="213">
        <f>$G$16*G20</f>
        <v>0</v>
      </c>
    </row>
    <row r="21" spans="2:8" ht="35.1" customHeight="1" thickBot="1" x14ac:dyDescent="0.35">
      <c r="B21" s="229"/>
      <c r="C21" s="214"/>
      <c r="D21" s="215">
        <f>$C$16*C21</f>
        <v>0</v>
      </c>
      <c r="E21" s="216"/>
      <c r="F21" s="229"/>
      <c r="G21" s="214"/>
      <c r="H21" s="215">
        <f>$G$16*G21</f>
        <v>0</v>
      </c>
    </row>
    <row r="22" spans="2:8" ht="15" thickBot="1" x14ac:dyDescent="0.35">
      <c r="B22" s="216"/>
      <c r="C22" s="216"/>
      <c r="D22" s="216"/>
      <c r="E22" s="216"/>
      <c r="F22" s="216"/>
      <c r="G22" s="216"/>
      <c r="H22" s="216"/>
    </row>
    <row r="23" spans="2:8" x14ac:dyDescent="0.3">
      <c r="B23" s="294" t="s">
        <v>258</v>
      </c>
      <c r="C23" s="295"/>
      <c r="D23" s="296"/>
      <c r="E23" s="216"/>
      <c r="F23" s="294" t="s">
        <v>258</v>
      </c>
      <c r="G23" s="295"/>
      <c r="H23" s="296"/>
    </row>
    <row r="24" spans="2:8" ht="15" thickBot="1" x14ac:dyDescent="0.35">
      <c r="B24" s="297"/>
      <c r="C24" s="298"/>
      <c r="D24" s="299"/>
      <c r="E24" s="216"/>
      <c r="F24" s="297"/>
      <c r="G24" s="298"/>
      <c r="H24" s="299"/>
    </row>
    <row r="25" spans="2:8" x14ac:dyDescent="0.3">
      <c r="B25" s="217" t="s">
        <v>247</v>
      </c>
      <c r="C25" s="292">
        <f>SUM('1) Budget Table'!D99:F99,'1) Budget Table'!D109:F109,'1) Budget Table'!D119:F119,'1) Budget Table'!D129:F129)</f>
        <v>0</v>
      </c>
      <c r="D25" s="293"/>
      <c r="E25" s="216"/>
      <c r="F25" s="217" t="s">
        <v>247</v>
      </c>
      <c r="G25" s="292">
        <f>SUM('1) Budget Table'!D99:F99,'1) Budget Table'!D109:F109,'1) Budget Table'!D119:F119,'1) Budget Table'!D129:F129)</f>
        <v>0</v>
      </c>
      <c r="H25" s="293"/>
    </row>
    <row r="26" spans="2:8" x14ac:dyDescent="0.3">
      <c r="B26" s="217" t="s">
        <v>248</v>
      </c>
      <c r="C26" s="290">
        <f>SUM(D28:D30)</f>
        <v>0</v>
      </c>
      <c r="D26" s="291"/>
      <c r="E26" s="216"/>
      <c r="F26" s="217" t="s">
        <v>249</v>
      </c>
      <c r="G26" s="290">
        <f>SUM(H28:H30)</f>
        <v>0</v>
      </c>
      <c r="H26" s="291"/>
    </row>
    <row r="27" spans="2:8" ht="28.8" x14ac:dyDescent="0.3">
      <c r="B27" s="233" t="s">
        <v>250</v>
      </c>
      <c r="C27" s="218" t="s">
        <v>251</v>
      </c>
      <c r="D27" s="219" t="s">
        <v>252</v>
      </c>
      <c r="E27" s="216"/>
      <c r="F27" s="230" t="s">
        <v>253</v>
      </c>
      <c r="G27" s="218" t="s">
        <v>254</v>
      </c>
      <c r="H27" s="219" t="s">
        <v>255</v>
      </c>
    </row>
    <row r="28" spans="2:8" ht="35.1" customHeight="1" x14ac:dyDescent="0.3">
      <c r="B28" s="228"/>
      <c r="C28" s="212"/>
      <c r="D28" s="213">
        <f>$C$25*C28</f>
        <v>0</v>
      </c>
      <c r="E28" s="216"/>
      <c r="F28" s="228"/>
      <c r="G28" s="212"/>
      <c r="H28" s="213">
        <f>$G$25*G28</f>
        <v>0</v>
      </c>
    </row>
    <row r="29" spans="2:8" ht="35.1" customHeight="1" x14ac:dyDescent="0.3">
      <c r="B29" s="228"/>
      <c r="C29" s="212"/>
      <c r="D29" s="213">
        <f>$C$25*C29</f>
        <v>0</v>
      </c>
      <c r="E29" s="216"/>
      <c r="F29" s="228"/>
      <c r="G29" s="212"/>
      <c r="H29" s="213">
        <f>$G$25*G29</f>
        <v>0</v>
      </c>
    </row>
    <row r="30" spans="2:8" ht="35.1" customHeight="1" thickBot="1" x14ac:dyDescent="0.35">
      <c r="B30" s="229"/>
      <c r="C30" s="214"/>
      <c r="D30" s="215">
        <f>$C$25*C30</f>
        <v>0</v>
      </c>
      <c r="E30" s="216"/>
      <c r="F30" s="229"/>
      <c r="G30" s="214"/>
      <c r="H30" s="215">
        <f>$G$25*G30</f>
        <v>0</v>
      </c>
    </row>
    <row r="31" spans="2:8" ht="15" thickBot="1" x14ac:dyDescent="0.35">
      <c r="B31" s="216"/>
      <c r="C31" s="216"/>
      <c r="D31" s="216"/>
      <c r="E31" s="216"/>
      <c r="F31" s="216"/>
      <c r="G31" s="216"/>
      <c r="H31" s="216"/>
    </row>
    <row r="32" spans="2:8" x14ac:dyDescent="0.3">
      <c r="B32" s="294" t="s">
        <v>259</v>
      </c>
      <c r="C32" s="295"/>
      <c r="D32" s="296"/>
      <c r="E32" s="216"/>
      <c r="F32" s="294" t="s">
        <v>259</v>
      </c>
      <c r="G32" s="295"/>
      <c r="H32" s="296"/>
    </row>
    <row r="33" spans="2:8" ht="15" thickBot="1" x14ac:dyDescent="0.35">
      <c r="B33" s="297"/>
      <c r="C33" s="298"/>
      <c r="D33" s="299"/>
      <c r="E33" s="216"/>
      <c r="F33" s="297"/>
      <c r="G33" s="298"/>
      <c r="H33" s="299"/>
    </row>
    <row r="34" spans="2:8" x14ac:dyDescent="0.3">
      <c r="B34" s="217" t="s">
        <v>247</v>
      </c>
      <c r="C34" s="292">
        <f>SUM('1) Budget Table'!D141:F141,'1) Budget Table'!D151:F151,'1) Budget Table'!D161:F161,'1) Budget Table'!D171:F171)</f>
        <v>0</v>
      </c>
      <c r="D34" s="293"/>
      <c r="E34" s="216"/>
      <c r="F34" s="217" t="s">
        <v>247</v>
      </c>
      <c r="G34" s="292">
        <f>SUM('1) Budget Table'!D141:F141,'1) Budget Table'!D151:F151,'1) Budget Table'!D161:F161,'1) Budget Table'!D171:F171)</f>
        <v>0</v>
      </c>
      <c r="H34" s="293"/>
    </row>
    <row r="35" spans="2:8" x14ac:dyDescent="0.3">
      <c r="B35" s="217" t="s">
        <v>248</v>
      </c>
      <c r="C35" s="290">
        <f>SUM(D37:D39)</f>
        <v>0</v>
      </c>
      <c r="D35" s="291"/>
      <c r="E35" s="216"/>
      <c r="F35" s="217" t="s">
        <v>249</v>
      </c>
      <c r="G35" s="290">
        <f>SUM(H37:H39)</f>
        <v>0</v>
      </c>
      <c r="H35" s="291"/>
    </row>
    <row r="36" spans="2:8" ht="28.8" x14ac:dyDescent="0.3">
      <c r="B36" s="233" t="s">
        <v>250</v>
      </c>
      <c r="C36" s="218" t="s">
        <v>251</v>
      </c>
      <c r="D36" s="219" t="s">
        <v>252</v>
      </c>
      <c r="E36" s="216"/>
      <c r="F36" s="234" t="s">
        <v>260</v>
      </c>
      <c r="G36" s="218" t="s">
        <v>254</v>
      </c>
      <c r="H36" s="219" t="s">
        <v>255</v>
      </c>
    </row>
    <row r="37" spans="2:8" ht="35.1" customHeight="1" x14ac:dyDescent="0.3">
      <c r="B37" s="228"/>
      <c r="C37" s="212"/>
      <c r="D37" s="213">
        <f>$C$34*C37</f>
        <v>0</v>
      </c>
      <c r="E37" s="216"/>
      <c r="F37" s="228"/>
      <c r="G37" s="212"/>
      <c r="H37" s="213">
        <f>$G$34*G37</f>
        <v>0</v>
      </c>
    </row>
    <row r="38" spans="2:8" ht="35.1" customHeight="1" x14ac:dyDescent="0.3">
      <c r="B38" s="228"/>
      <c r="C38" s="212"/>
      <c r="D38" s="213">
        <f>$C$34*C38</f>
        <v>0</v>
      </c>
      <c r="E38" s="216"/>
      <c r="F38" s="228"/>
      <c r="G38" s="212"/>
      <c r="H38" s="213">
        <f>$G$34*G38</f>
        <v>0</v>
      </c>
    </row>
    <row r="39" spans="2:8" ht="35.1" customHeight="1" thickBot="1" x14ac:dyDescent="0.35">
      <c r="B39" s="229"/>
      <c r="C39" s="214"/>
      <c r="D39" s="215">
        <f>$C$34*C39</f>
        <v>0</v>
      </c>
      <c r="E39" s="216"/>
      <c r="F39" s="229"/>
      <c r="G39" s="214"/>
      <c r="H39" s="215">
        <f>$G$34*G39</f>
        <v>0</v>
      </c>
    </row>
  </sheetData>
  <sheetProtection sheet="1" formatCells="0" formatColumns="0" formatRows="0"/>
  <mergeCells count="33">
    <mergeCell ref="C35:D35"/>
    <mergeCell ref="C25:D25"/>
    <mergeCell ref="B32:D32"/>
    <mergeCell ref="B33:D33"/>
    <mergeCell ref="C34:D34"/>
    <mergeCell ref="C17:D17"/>
    <mergeCell ref="C26:D26"/>
    <mergeCell ref="B14:D14"/>
    <mergeCell ref="B15:D15"/>
    <mergeCell ref="C16:D16"/>
    <mergeCell ref="B23:D23"/>
    <mergeCell ref="B24:D24"/>
    <mergeCell ref="B2:D3"/>
    <mergeCell ref="C7:D7"/>
    <mergeCell ref="B6:D6"/>
    <mergeCell ref="B5:D5"/>
    <mergeCell ref="C8:D8"/>
    <mergeCell ref="F5:H5"/>
    <mergeCell ref="F6:H6"/>
    <mergeCell ref="G7:H7"/>
    <mergeCell ref="G8:H8"/>
    <mergeCell ref="F14:H14"/>
    <mergeCell ref="F15:H15"/>
    <mergeCell ref="G16:H16"/>
    <mergeCell ref="G17:H17"/>
    <mergeCell ref="F23:H23"/>
    <mergeCell ref="F24:H24"/>
    <mergeCell ref="G35:H35"/>
    <mergeCell ref="G25:H25"/>
    <mergeCell ref="G26:H26"/>
    <mergeCell ref="F32:H32"/>
    <mergeCell ref="F33:H33"/>
    <mergeCell ref="G34:H34"/>
  </mergeCells>
  <conditionalFormatting sqref="C8:D8">
    <cfRule type="cellIs" dxfId="8" priority="8" operator="greaterThan">
      <formula>$C$7</formula>
    </cfRule>
  </conditionalFormatting>
  <conditionalFormatting sqref="C17:D17">
    <cfRule type="cellIs" dxfId="7" priority="7" operator="greaterThan">
      <formula>$C$16</formula>
    </cfRule>
  </conditionalFormatting>
  <conditionalFormatting sqref="C26:D26">
    <cfRule type="cellIs" dxfId="6" priority="6" operator="greaterThan">
      <formula>$C$25</formula>
    </cfRule>
  </conditionalFormatting>
  <conditionalFormatting sqref="C35:D35">
    <cfRule type="cellIs" dxfId="5" priority="5" operator="greaterThan">
      <formula>$C$34</formula>
    </cfRule>
  </conditionalFormatting>
  <conditionalFormatting sqref="G8:H8">
    <cfRule type="cellIs" dxfId="4" priority="4" operator="greaterThan">
      <formula>$C$7</formula>
    </cfRule>
  </conditionalFormatting>
  <conditionalFormatting sqref="G17:H17">
    <cfRule type="cellIs" dxfId="3" priority="3" operator="greaterThan">
      <formula>$C$16</formula>
    </cfRule>
  </conditionalFormatting>
  <conditionalFormatting sqref="G26:H26">
    <cfRule type="cellIs" dxfId="2" priority="2" operator="greaterThan">
      <formula>$C$25</formula>
    </cfRule>
  </conditionalFormatting>
  <conditionalFormatting sqref="G35:H35">
    <cfRule type="cellIs" dxfId="1" priority="1" operator="greaterThan">
      <formula>$C$34</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777CB22-5B10-42BE-9A12-0810C4C8B0D2}">
          <x14:formula1>
            <xm:f>Dropdowns!$A$1:$A$11</xm:f>
          </x14:formula1>
          <xm:sqref>C37:C39 C28:C30 G28:G30 C19:C21 G19:G21 C10:C12 G10:G12 G37:G39</xm:sqref>
        </x14:dataValidation>
        <x14:dataValidation type="list" allowBlank="1" showInputMessage="1" showErrorMessage="1" xr:uid="{AF6A96E7-E880-4FB0-AC65-3AA49173D699}">
          <x14:formula1>
            <xm:f>Sheet2!$A$1:$A$171</xm:f>
          </x14:formula1>
          <xm:sqref>B10:B12 B19:B21 B28:B30 B37:B39</xm:sqref>
        </x14:dataValidation>
        <x14:dataValidation type="list" allowBlank="1" showInputMessage="1" showErrorMessage="1" xr:uid="{0B1EA44C-58BF-4502-92DA-C9810DD40E31}">
          <x14:formula1>
            <xm:f>Sheet2!$C$1:$C$81</xm:f>
          </x14:formula1>
          <xm:sqref>F10:F12 F19:F21 F28:F30 F37:F39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9E72-9397-4BCC-83F4-43F2243DC8B8}">
  <sheetPr>
    <tabColor theme="2" tint="-0.499984740745262"/>
  </sheetPr>
  <dimension ref="A1:D70"/>
  <sheetViews>
    <sheetView zoomScale="64" zoomScaleNormal="85" workbookViewId="0">
      <selection activeCell="Q18" sqref="Q18"/>
    </sheetView>
  </sheetViews>
  <sheetFormatPr baseColWidth="10" defaultColWidth="8.88671875" defaultRowHeight="14.4" x14ac:dyDescent="0.3"/>
  <cols>
    <col min="1" max="1" width="6.44140625" customWidth="1"/>
    <col min="2" max="2" width="57.109375" customWidth="1"/>
    <col min="3" max="3" width="71.88671875" customWidth="1"/>
    <col min="4" max="4" width="54.88671875" customWidth="1"/>
  </cols>
  <sheetData>
    <row r="1" spans="1:4" x14ac:dyDescent="0.3">
      <c r="A1" s="309" t="s">
        <v>261</v>
      </c>
      <c r="B1" s="310"/>
      <c r="C1" s="125" t="s">
        <v>262</v>
      </c>
      <c r="D1" s="126" t="s">
        <v>263</v>
      </c>
    </row>
    <row r="2" spans="1:4" x14ac:dyDescent="0.3">
      <c r="A2" s="127" t="s">
        <v>264</v>
      </c>
      <c r="B2" s="127" t="s">
        <v>265</v>
      </c>
      <c r="C2" s="128"/>
      <c r="D2" s="129"/>
    </row>
    <row r="3" spans="1:4" x14ac:dyDescent="0.3">
      <c r="A3" s="130">
        <v>1.1000000000000001</v>
      </c>
      <c r="B3" s="131" t="s">
        <v>266</v>
      </c>
      <c r="C3" s="132" t="s">
        <v>267</v>
      </c>
      <c r="D3" s="133" t="s">
        <v>268</v>
      </c>
    </row>
    <row r="4" spans="1:4" x14ac:dyDescent="0.3">
      <c r="A4" s="130">
        <v>1.2</v>
      </c>
      <c r="B4" s="134" t="s">
        <v>269</v>
      </c>
      <c r="C4" s="132" t="s">
        <v>270</v>
      </c>
      <c r="D4" s="133" t="s">
        <v>271</v>
      </c>
    </row>
    <row r="5" spans="1:4" x14ac:dyDescent="0.3">
      <c r="A5" s="130">
        <v>1.3</v>
      </c>
      <c r="B5" s="131" t="s">
        <v>272</v>
      </c>
      <c r="C5" s="132" t="s">
        <v>273</v>
      </c>
      <c r="D5" s="133" t="s">
        <v>271</v>
      </c>
    </row>
    <row r="6" spans="1:4" ht="28.8" x14ac:dyDescent="0.3">
      <c r="A6" s="135">
        <v>1.4</v>
      </c>
      <c r="B6" s="136" t="s">
        <v>274</v>
      </c>
      <c r="C6" s="132" t="s">
        <v>275</v>
      </c>
      <c r="D6" s="133" t="s">
        <v>271</v>
      </c>
    </row>
    <row r="7" spans="1:4" x14ac:dyDescent="0.3">
      <c r="A7" s="137" t="s">
        <v>276</v>
      </c>
      <c r="B7" s="138" t="s">
        <v>277</v>
      </c>
      <c r="C7" s="139" t="s">
        <v>278</v>
      </c>
      <c r="D7" s="140" t="s">
        <v>271</v>
      </c>
    </row>
    <row r="8" spans="1:4" x14ac:dyDescent="0.3">
      <c r="A8" s="141" t="s">
        <v>279</v>
      </c>
      <c r="B8" s="142" t="s">
        <v>280</v>
      </c>
      <c r="C8" s="139" t="s">
        <v>281</v>
      </c>
      <c r="D8" s="140" t="s">
        <v>271</v>
      </c>
    </row>
    <row r="9" spans="1:4" x14ac:dyDescent="0.3">
      <c r="A9" s="141" t="s">
        <v>282</v>
      </c>
      <c r="B9" s="142" t="s">
        <v>283</v>
      </c>
      <c r="C9" s="139" t="s">
        <v>284</v>
      </c>
      <c r="D9" s="140" t="s">
        <v>271</v>
      </c>
    </row>
    <row r="10" spans="1:4" x14ac:dyDescent="0.3">
      <c r="A10" s="141" t="s">
        <v>285</v>
      </c>
      <c r="B10" s="142" t="s">
        <v>286</v>
      </c>
      <c r="C10" s="139" t="s">
        <v>284</v>
      </c>
      <c r="D10" s="140" t="s">
        <v>271</v>
      </c>
    </row>
    <row r="11" spans="1:4" x14ac:dyDescent="0.3">
      <c r="A11" s="143" t="s">
        <v>287</v>
      </c>
      <c r="B11" s="144" t="s">
        <v>288</v>
      </c>
      <c r="C11" s="139" t="s">
        <v>289</v>
      </c>
      <c r="D11" s="140" t="s">
        <v>271</v>
      </c>
    </row>
    <row r="12" spans="1:4" x14ac:dyDescent="0.3">
      <c r="A12" s="145">
        <v>1.5</v>
      </c>
      <c r="B12" s="146" t="s">
        <v>290</v>
      </c>
      <c r="C12" s="132" t="s">
        <v>291</v>
      </c>
      <c r="D12" s="133" t="s">
        <v>292</v>
      </c>
    </row>
    <row r="13" spans="1:4" x14ac:dyDescent="0.3">
      <c r="A13" s="130">
        <v>1.6</v>
      </c>
      <c r="B13" s="131" t="s">
        <v>293</v>
      </c>
      <c r="C13" s="132" t="s">
        <v>294</v>
      </c>
      <c r="D13" s="133" t="s">
        <v>295</v>
      </c>
    </row>
    <row r="14" spans="1:4" x14ac:dyDescent="0.3">
      <c r="A14" s="135">
        <v>1.7</v>
      </c>
      <c r="B14" s="136" t="s">
        <v>296</v>
      </c>
      <c r="C14" s="132" t="s">
        <v>297</v>
      </c>
      <c r="D14" s="133" t="s">
        <v>295</v>
      </c>
    </row>
    <row r="15" spans="1:4" x14ac:dyDescent="0.3">
      <c r="A15" s="137" t="s">
        <v>298</v>
      </c>
      <c r="B15" s="138" t="s">
        <v>299</v>
      </c>
      <c r="C15" s="139" t="s">
        <v>300</v>
      </c>
      <c r="D15" s="140" t="s">
        <v>295</v>
      </c>
    </row>
    <row r="16" spans="1:4" x14ac:dyDescent="0.3">
      <c r="A16" s="143" t="s">
        <v>301</v>
      </c>
      <c r="B16" s="144" t="s">
        <v>302</v>
      </c>
      <c r="C16" s="139" t="s">
        <v>303</v>
      </c>
      <c r="D16" s="140" t="s">
        <v>295</v>
      </c>
    </row>
    <row r="17" spans="1:4" ht="28.8" x14ac:dyDescent="0.3">
      <c r="A17" s="145">
        <v>1.8</v>
      </c>
      <c r="B17" s="146" t="s">
        <v>304</v>
      </c>
      <c r="C17" s="132" t="s">
        <v>305</v>
      </c>
      <c r="D17" s="133" t="s">
        <v>306</v>
      </c>
    </row>
    <row r="18" spans="1:4" ht="43.2" x14ac:dyDescent="0.3">
      <c r="A18" s="130">
        <v>1.9</v>
      </c>
      <c r="B18" s="131" t="s">
        <v>307</v>
      </c>
      <c r="C18" s="132" t="s">
        <v>308</v>
      </c>
      <c r="D18" s="133" t="s">
        <v>309</v>
      </c>
    </row>
    <row r="19" spans="1:4" x14ac:dyDescent="0.3">
      <c r="A19" s="147">
        <v>1.1000000000000001</v>
      </c>
      <c r="B19" s="131" t="s">
        <v>310</v>
      </c>
      <c r="C19" s="132" t="s">
        <v>311</v>
      </c>
      <c r="D19" s="133" t="s">
        <v>312</v>
      </c>
    </row>
    <row r="20" spans="1:4" x14ac:dyDescent="0.3">
      <c r="A20" s="210">
        <v>1.1100000000000001</v>
      </c>
      <c r="B20" s="211" t="s">
        <v>313</v>
      </c>
      <c r="C20" s="132"/>
      <c r="D20" s="133"/>
    </row>
    <row r="21" spans="1:4" x14ac:dyDescent="0.3">
      <c r="A21" s="148" t="s">
        <v>314</v>
      </c>
      <c r="B21" s="127" t="s">
        <v>315</v>
      </c>
      <c r="C21" s="128"/>
      <c r="D21" s="129"/>
    </row>
    <row r="22" spans="1:4" x14ac:dyDescent="0.3">
      <c r="A22" s="130">
        <v>2.1</v>
      </c>
      <c r="B22" s="131" t="s">
        <v>316</v>
      </c>
      <c r="C22" s="132" t="s">
        <v>317</v>
      </c>
      <c r="D22" s="133" t="s">
        <v>318</v>
      </c>
    </row>
    <row r="23" spans="1:4" x14ac:dyDescent="0.3">
      <c r="A23" s="130">
        <v>2.2000000000000002</v>
      </c>
      <c r="B23" s="131" t="s">
        <v>319</v>
      </c>
      <c r="C23" s="132" t="s">
        <v>320</v>
      </c>
      <c r="D23" s="133" t="s">
        <v>321</v>
      </c>
    </row>
    <row r="24" spans="1:4" ht="259.2" x14ac:dyDescent="0.3">
      <c r="A24" s="130">
        <v>2.2999999999999998</v>
      </c>
      <c r="B24" s="131" t="s">
        <v>322</v>
      </c>
      <c r="C24" s="149" t="s">
        <v>323</v>
      </c>
      <c r="D24" s="133" t="s">
        <v>324</v>
      </c>
    </row>
    <row r="25" spans="1:4" x14ac:dyDescent="0.3">
      <c r="A25" s="130">
        <v>2.4</v>
      </c>
      <c r="B25" s="131" t="s">
        <v>325</v>
      </c>
      <c r="C25" s="132" t="s">
        <v>326</v>
      </c>
      <c r="D25" s="133" t="s">
        <v>327</v>
      </c>
    </row>
    <row r="26" spans="1:4" x14ac:dyDescent="0.3">
      <c r="A26" s="130">
        <v>2.5</v>
      </c>
      <c r="B26" s="131" t="s">
        <v>328</v>
      </c>
      <c r="C26" s="132" t="s">
        <v>329</v>
      </c>
      <c r="D26" s="133" t="s">
        <v>321</v>
      </c>
    </row>
    <row r="27" spans="1:4" x14ac:dyDescent="0.3">
      <c r="A27" s="130">
        <v>2.6</v>
      </c>
      <c r="B27" s="131" t="s">
        <v>330</v>
      </c>
      <c r="C27" s="132" t="s">
        <v>331</v>
      </c>
      <c r="D27" s="133" t="s">
        <v>332</v>
      </c>
    </row>
    <row r="28" spans="1:4" ht="129.6" x14ac:dyDescent="0.3">
      <c r="A28" s="130">
        <v>2.7</v>
      </c>
      <c r="B28" s="131" t="s">
        <v>333</v>
      </c>
      <c r="C28" s="149" t="s">
        <v>334</v>
      </c>
      <c r="D28" s="133" t="s">
        <v>335</v>
      </c>
    </row>
    <row r="29" spans="1:4" ht="28.8" x14ac:dyDescent="0.3">
      <c r="A29" s="150" t="s">
        <v>336</v>
      </c>
      <c r="B29" s="151" t="s">
        <v>337</v>
      </c>
      <c r="C29" s="139" t="s">
        <v>338</v>
      </c>
      <c r="D29" s="140" t="s">
        <v>339</v>
      </c>
    </row>
    <row r="30" spans="1:4" x14ac:dyDescent="0.3">
      <c r="A30" s="152" t="s">
        <v>340</v>
      </c>
      <c r="B30" s="127" t="s">
        <v>341</v>
      </c>
      <c r="C30" s="128"/>
      <c r="D30" s="129"/>
    </row>
    <row r="31" spans="1:4" x14ac:dyDescent="0.3">
      <c r="A31" s="130">
        <v>3.1</v>
      </c>
      <c r="B31" s="131" t="s">
        <v>342</v>
      </c>
      <c r="C31" s="132" t="s">
        <v>343</v>
      </c>
      <c r="D31" s="133" t="str">
        <f>B30</f>
        <v>Rule of Law and Human Rights</v>
      </c>
    </row>
    <row r="32" spans="1:4" x14ac:dyDescent="0.3">
      <c r="A32" s="150" t="s">
        <v>344</v>
      </c>
      <c r="B32" s="153" t="s">
        <v>345</v>
      </c>
      <c r="C32" s="139" t="s">
        <v>346</v>
      </c>
      <c r="D32" s="140" t="s">
        <v>347</v>
      </c>
    </row>
    <row r="33" spans="1:4" x14ac:dyDescent="0.3">
      <c r="A33" s="130">
        <v>3.2</v>
      </c>
      <c r="B33" s="131" t="s">
        <v>348</v>
      </c>
      <c r="C33" s="132" t="s">
        <v>349</v>
      </c>
      <c r="D33" s="133" t="s">
        <v>347</v>
      </c>
    </row>
    <row r="34" spans="1:4" x14ac:dyDescent="0.3">
      <c r="A34" s="130">
        <v>3.3</v>
      </c>
      <c r="B34" s="131" t="s">
        <v>350</v>
      </c>
      <c r="C34" s="132" t="s">
        <v>351</v>
      </c>
      <c r="D34" s="133" t="s">
        <v>347</v>
      </c>
    </row>
    <row r="35" spans="1:4" x14ac:dyDescent="0.3">
      <c r="A35" s="130">
        <v>3.4</v>
      </c>
      <c r="B35" s="131" t="s">
        <v>352</v>
      </c>
      <c r="C35" s="132" t="s">
        <v>353</v>
      </c>
      <c r="D35" s="133" t="s">
        <v>354</v>
      </c>
    </row>
    <row r="36" spans="1:4" x14ac:dyDescent="0.3">
      <c r="A36" s="150" t="s">
        <v>355</v>
      </c>
      <c r="B36" s="151" t="s">
        <v>356</v>
      </c>
      <c r="C36" s="139" t="s">
        <v>357</v>
      </c>
      <c r="D36" s="140" t="s">
        <v>354</v>
      </c>
    </row>
    <row r="37" spans="1:4" ht="28.8" x14ac:dyDescent="0.3">
      <c r="A37" s="130">
        <v>3.5</v>
      </c>
      <c r="B37" s="131" t="s">
        <v>358</v>
      </c>
      <c r="C37" s="132" t="s">
        <v>359</v>
      </c>
      <c r="D37" s="133" t="s">
        <v>360</v>
      </c>
    </row>
    <row r="38" spans="1:4" ht="43.2" x14ac:dyDescent="0.3">
      <c r="A38" s="130">
        <v>3.6</v>
      </c>
      <c r="B38" s="131" t="s">
        <v>361</v>
      </c>
      <c r="C38" s="132" t="s">
        <v>362</v>
      </c>
      <c r="D38" s="133" t="s">
        <v>363</v>
      </c>
    </row>
    <row r="39" spans="1:4" x14ac:dyDescent="0.3">
      <c r="A39" s="130">
        <v>3.7</v>
      </c>
      <c r="B39" s="134" t="s">
        <v>364</v>
      </c>
      <c r="C39" s="132" t="s">
        <v>365</v>
      </c>
      <c r="D39" s="133" t="s">
        <v>366</v>
      </c>
    </row>
    <row r="40" spans="1:4" x14ac:dyDescent="0.3">
      <c r="A40" s="150" t="s">
        <v>367</v>
      </c>
      <c r="B40" s="151" t="s">
        <v>368</v>
      </c>
      <c r="C40" s="139" t="s">
        <v>369</v>
      </c>
      <c r="D40" s="140" t="s">
        <v>366</v>
      </c>
    </row>
    <row r="41" spans="1:4" x14ac:dyDescent="0.3">
      <c r="A41" s="150" t="s">
        <v>370</v>
      </c>
      <c r="B41" s="151" t="s">
        <v>371</v>
      </c>
      <c r="C41" s="139" t="s">
        <v>372</v>
      </c>
      <c r="D41" s="140" t="s">
        <v>366</v>
      </c>
    </row>
    <row r="42" spans="1:4" x14ac:dyDescent="0.3">
      <c r="A42" s="152" t="s">
        <v>373</v>
      </c>
      <c r="B42" s="127" t="s">
        <v>374</v>
      </c>
      <c r="C42" s="128"/>
      <c r="D42" s="129"/>
    </row>
    <row r="43" spans="1:4" x14ac:dyDescent="0.3">
      <c r="A43" s="130">
        <v>4.0999999999999996</v>
      </c>
      <c r="B43" s="131" t="s">
        <v>375</v>
      </c>
      <c r="C43" s="132" t="s">
        <v>376</v>
      </c>
      <c r="D43" s="133" t="s">
        <v>377</v>
      </c>
    </row>
    <row r="44" spans="1:4" x14ac:dyDescent="0.3">
      <c r="A44" s="130">
        <v>4.2</v>
      </c>
      <c r="B44" s="131" t="s">
        <v>378</v>
      </c>
      <c r="C44" s="132" t="s">
        <v>379</v>
      </c>
      <c r="D44" s="133" t="s">
        <v>380</v>
      </c>
    </row>
    <row r="45" spans="1:4" ht="28.8" x14ac:dyDescent="0.3">
      <c r="A45" s="130">
        <v>4.3</v>
      </c>
      <c r="B45" s="131" t="s">
        <v>381</v>
      </c>
      <c r="C45" s="154" t="s">
        <v>382</v>
      </c>
      <c r="D45" s="133" t="s">
        <v>383</v>
      </c>
    </row>
    <row r="46" spans="1:4" ht="28.8" x14ac:dyDescent="0.3">
      <c r="A46" s="130">
        <v>4.4000000000000004</v>
      </c>
      <c r="B46" s="131" t="s">
        <v>384</v>
      </c>
      <c r="C46" s="154" t="s">
        <v>385</v>
      </c>
      <c r="D46" s="133" t="s">
        <v>386</v>
      </c>
    </row>
    <row r="47" spans="1:4" x14ac:dyDescent="0.3">
      <c r="A47" s="150" t="s">
        <v>387</v>
      </c>
      <c r="B47" s="151" t="s">
        <v>388</v>
      </c>
      <c r="C47" s="139" t="s">
        <v>389</v>
      </c>
      <c r="D47" s="140" t="s">
        <v>386</v>
      </c>
    </row>
    <row r="48" spans="1:4" x14ac:dyDescent="0.3">
      <c r="A48" s="130">
        <v>4.5</v>
      </c>
      <c r="B48" s="131" t="s">
        <v>390</v>
      </c>
      <c r="C48" s="154" t="s">
        <v>391</v>
      </c>
      <c r="D48" s="133" t="s">
        <v>380</v>
      </c>
    </row>
    <row r="49" spans="1:4" x14ac:dyDescent="0.3">
      <c r="A49" s="130">
        <v>4.5999999999999996</v>
      </c>
      <c r="B49" s="131" t="s">
        <v>392</v>
      </c>
      <c r="C49" s="155" t="s">
        <v>393</v>
      </c>
      <c r="D49" s="133" t="s">
        <v>394</v>
      </c>
    </row>
    <row r="50" spans="1:4" x14ac:dyDescent="0.3">
      <c r="A50" s="130">
        <v>4.7</v>
      </c>
      <c r="B50" s="131" t="s">
        <v>395</v>
      </c>
      <c r="C50" s="155" t="s">
        <v>396</v>
      </c>
      <c r="D50" s="133" t="s">
        <v>397</v>
      </c>
    </row>
    <row r="51" spans="1:4" x14ac:dyDescent="0.3">
      <c r="A51" s="152" t="s">
        <v>398</v>
      </c>
      <c r="B51" s="127" t="s">
        <v>399</v>
      </c>
      <c r="C51" s="156"/>
      <c r="D51" s="129"/>
    </row>
    <row r="52" spans="1:4" x14ac:dyDescent="0.3">
      <c r="A52" s="130">
        <v>5.0999999999999996</v>
      </c>
      <c r="B52" s="131" t="s">
        <v>400</v>
      </c>
      <c r="C52" s="155" t="s">
        <v>401</v>
      </c>
      <c r="D52" s="157" t="s">
        <v>402</v>
      </c>
    </row>
    <row r="53" spans="1:4" ht="28.8" x14ac:dyDescent="0.3">
      <c r="A53" s="132">
        <v>5.2</v>
      </c>
      <c r="B53" s="149" t="s">
        <v>403</v>
      </c>
      <c r="C53" s="132" t="s">
        <v>404</v>
      </c>
      <c r="D53" s="133" t="s">
        <v>405</v>
      </c>
    </row>
    <row r="54" spans="1:4" x14ac:dyDescent="0.3">
      <c r="A54" s="150" t="s">
        <v>406</v>
      </c>
      <c r="B54" s="153" t="s">
        <v>407</v>
      </c>
      <c r="C54" s="139" t="s">
        <v>408</v>
      </c>
      <c r="D54" s="140" t="s">
        <v>409</v>
      </c>
    </row>
    <row r="55" spans="1:4" x14ac:dyDescent="0.3">
      <c r="A55" s="130">
        <v>5.3</v>
      </c>
      <c r="B55" s="131" t="s">
        <v>410</v>
      </c>
      <c r="C55" s="132" t="s">
        <v>411</v>
      </c>
      <c r="D55" s="133" t="s">
        <v>412</v>
      </c>
    </row>
    <row r="56" spans="1:4" ht="57.6" x14ac:dyDescent="0.3">
      <c r="A56" s="130">
        <v>5.4</v>
      </c>
      <c r="B56" s="131" t="s">
        <v>413</v>
      </c>
      <c r="C56" s="132" t="s">
        <v>414</v>
      </c>
      <c r="D56" s="133" t="s">
        <v>415</v>
      </c>
    </row>
    <row r="57" spans="1:4" ht="28.8" x14ac:dyDescent="0.3">
      <c r="A57" s="130">
        <v>5.5</v>
      </c>
      <c r="B57" s="131" t="s">
        <v>416</v>
      </c>
      <c r="C57" s="132" t="s">
        <v>417</v>
      </c>
      <c r="D57" s="133" t="s">
        <v>418</v>
      </c>
    </row>
    <row r="58" spans="1:4" x14ac:dyDescent="0.3">
      <c r="A58" s="152" t="s">
        <v>419</v>
      </c>
      <c r="B58" s="127" t="s">
        <v>420</v>
      </c>
      <c r="C58" s="128"/>
      <c r="D58" s="129"/>
    </row>
    <row r="59" spans="1:4" ht="28.8" x14ac:dyDescent="0.3">
      <c r="A59" s="130">
        <v>6.1</v>
      </c>
      <c r="B59" s="131" t="s">
        <v>421</v>
      </c>
      <c r="C59" s="132" t="s">
        <v>422</v>
      </c>
      <c r="D59" s="133" t="s">
        <v>423</v>
      </c>
    </row>
    <row r="60" spans="1:4" ht="28.8" x14ac:dyDescent="0.3">
      <c r="A60" s="150" t="s">
        <v>424</v>
      </c>
      <c r="B60" s="151" t="s">
        <v>425</v>
      </c>
      <c r="C60" s="158" t="s">
        <v>426</v>
      </c>
      <c r="D60" s="140" t="s">
        <v>423</v>
      </c>
    </row>
    <row r="61" spans="1:4" ht="28.8" x14ac:dyDescent="0.3">
      <c r="A61" s="130">
        <v>6.2</v>
      </c>
      <c r="B61" s="131" t="s">
        <v>427</v>
      </c>
      <c r="C61" s="132" t="s">
        <v>428</v>
      </c>
      <c r="D61" s="133" t="s">
        <v>429</v>
      </c>
    </row>
    <row r="62" spans="1:4" x14ac:dyDescent="0.3">
      <c r="A62" s="150" t="s">
        <v>430</v>
      </c>
      <c r="B62" s="153" t="s">
        <v>431</v>
      </c>
      <c r="C62" s="159" t="s">
        <v>432</v>
      </c>
      <c r="D62" s="140" t="s">
        <v>433</v>
      </c>
    </row>
    <row r="63" spans="1:4" ht="28.8" x14ac:dyDescent="0.3">
      <c r="A63" s="150" t="s">
        <v>434</v>
      </c>
      <c r="B63" s="153" t="s">
        <v>435</v>
      </c>
      <c r="C63" s="159" t="s">
        <v>436</v>
      </c>
      <c r="D63" s="140" t="s">
        <v>429</v>
      </c>
    </row>
    <row r="64" spans="1:4" ht="43.2" x14ac:dyDescent="0.3">
      <c r="A64" s="130">
        <v>6.3</v>
      </c>
      <c r="B64" s="131" t="s">
        <v>437</v>
      </c>
      <c r="C64" s="132" t="s">
        <v>438</v>
      </c>
      <c r="D64" s="133" t="s">
        <v>439</v>
      </c>
    </row>
    <row r="65" spans="1:4" ht="72" x14ac:dyDescent="0.3">
      <c r="A65" s="150" t="s">
        <v>440</v>
      </c>
      <c r="B65" s="153" t="s">
        <v>441</v>
      </c>
      <c r="C65" s="158" t="s">
        <v>442</v>
      </c>
      <c r="D65" s="140" t="s">
        <v>443</v>
      </c>
    </row>
    <row r="66" spans="1:4" ht="43.2" x14ac:dyDescent="0.3">
      <c r="A66" s="160" t="s">
        <v>444</v>
      </c>
      <c r="B66" s="161" t="s">
        <v>445</v>
      </c>
      <c r="C66" s="139" t="s">
        <v>446</v>
      </c>
      <c r="D66" s="140" t="s">
        <v>439</v>
      </c>
    </row>
    <row r="67" spans="1:4" ht="86.4" x14ac:dyDescent="0.3">
      <c r="A67" s="160" t="s">
        <v>447</v>
      </c>
      <c r="B67" s="161" t="s">
        <v>448</v>
      </c>
      <c r="C67" s="158" t="s">
        <v>449</v>
      </c>
      <c r="D67" s="140" t="s">
        <v>450</v>
      </c>
    </row>
    <row r="68" spans="1:4" ht="100.8" x14ac:dyDescent="0.3">
      <c r="A68" s="160" t="s">
        <v>451</v>
      </c>
      <c r="B68" s="161" t="s">
        <v>452</v>
      </c>
      <c r="C68" s="158" t="s">
        <v>453</v>
      </c>
      <c r="D68" s="140" t="s">
        <v>454</v>
      </c>
    </row>
    <row r="69" spans="1:4" ht="72" x14ac:dyDescent="0.3">
      <c r="A69" s="160" t="s">
        <v>455</v>
      </c>
      <c r="B69" s="161" t="s">
        <v>456</v>
      </c>
      <c r="C69" s="158" t="s">
        <v>457</v>
      </c>
      <c r="D69" s="140" t="s">
        <v>458</v>
      </c>
    </row>
    <row r="70" spans="1:4" ht="28.8" x14ac:dyDescent="0.3">
      <c r="A70" s="130">
        <v>6.4</v>
      </c>
      <c r="B70" s="131" t="s">
        <v>459</v>
      </c>
      <c r="C70" s="132" t="s">
        <v>460</v>
      </c>
      <c r="D70" s="133" t="s">
        <v>461</v>
      </c>
    </row>
  </sheetData>
  <mergeCells count="1">
    <mergeCell ref="A1:B1"/>
  </mergeCells>
  <hyperlinks>
    <hyperlink ref="D1" r:id="rId1" display="OECD DAC CRS Code" xr:uid="{5560F433-4008-4B31-BCF8-D9A5CCE6808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D0F-866A-4EFE-9FA3-9BBB9DEE4E64}">
  <sheetPr>
    <tabColor theme="2" tint="-0.499984740745262"/>
  </sheetPr>
  <dimension ref="B1:G25"/>
  <sheetViews>
    <sheetView showGridLines="0" zoomScale="80" zoomScaleNormal="80" workbookViewId="0">
      <selection activeCell="H20" sqref="H20"/>
    </sheetView>
  </sheetViews>
  <sheetFormatPr baseColWidth="10" defaultColWidth="8.88671875" defaultRowHeight="14.4" x14ac:dyDescent="0.3"/>
  <cols>
    <col min="1" max="1" width="12.44140625" customWidth="1"/>
    <col min="2" max="2" width="20.44140625" customWidth="1"/>
    <col min="3" max="5" width="25.44140625" customWidth="1"/>
    <col min="6" max="6" width="24.44140625" customWidth="1"/>
    <col min="7" max="7" width="18.44140625" customWidth="1"/>
    <col min="8" max="8" width="21.88671875" customWidth="1"/>
    <col min="9" max="10" width="15.88671875" bestFit="1" customWidth="1"/>
    <col min="11" max="11" width="11.109375" bestFit="1" customWidth="1"/>
  </cols>
  <sheetData>
    <row r="1" spans="2:6" ht="15" thickBot="1" x14ac:dyDescent="0.35"/>
    <row r="2" spans="2:6" s="56" customFormat="1" ht="15.6" x14ac:dyDescent="0.3">
      <c r="B2" s="311" t="s">
        <v>462</v>
      </c>
      <c r="C2" s="312"/>
      <c r="D2" s="312"/>
      <c r="E2" s="312"/>
      <c r="F2" s="313"/>
    </row>
    <row r="3" spans="2:6" s="56" customFormat="1" ht="16.2" thickBot="1" x14ac:dyDescent="0.35">
      <c r="B3" s="314"/>
      <c r="C3" s="315"/>
      <c r="D3" s="315"/>
      <c r="E3" s="315"/>
      <c r="F3" s="316"/>
    </row>
    <row r="4" spans="2:6" s="56" customFormat="1" ht="16.2" thickBot="1" x14ac:dyDescent="0.35">
      <c r="B4" s="206"/>
      <c r="C4" s="206"/>
      <c r="D4" s="206"/>
      <c r="E4" s="206"/>
      <c r="F4" s="206"/>
    </row>
    <row r="5" spans="2:6" s="56" customFormat="1" ht="16.2" thickBot="1" x14ac:dyDescent="0.35">
      <c r="B5" s="287" t="s">
        <v>196</v>
      </c>
      <c r="C5" s="288"/>
      <c r="D5" s="288"/>
      <c r="E5" s="288"/>
      <c r="F5" s="289"/>
    </row>
    <row r="6" spans="2:6" s="56" customFormat="1" ht="15.6" x14ac:dyDescent="0.3">
      <c r="B6" s="54"/>
      <c r="C6" s="317" t="str">
        <f>'1) Budget Table'!D4</f>
        <v>PNUD</v>
      </c>
      <c r="D6" s="317" t="str">
        <f>'1) Budget Table'!E4</f>
        <v>ONU Mujeres</v>
      </c>
      <c r="E6" s="317" t="str">
        <f>'1) Budget Table'!F4</f>
        <v>OIT</v>
      </c>
      <c r="F6" s="286" t="s">
        <v>196</v>
      </c>
    </row>
    <row r="7" spans="2:6" s="56" customFormat="1" ht="15.6" x14ac:dyDescent="0.3">
      <c r="B7" s="54"/>
      <c r="C7" s="318"/>
      <c r="D7" s="318"/>
      <c r="E7" s="318"/>
      <c r="F7" s="264"/>
    </row>
    <row r="8" spans="2:6" s="56" customFormat="1" ht="31.2" x14ac:dyDescent="0.3">
      <c r="B8" s="11" t="s">
        <v>216</v>
      </c>
      <c r="C8" s="197">
        <f>'2) By Category'!D199</f>
        <v>180800</v>
      </c>
      <c r="D8" s="197">
        <f>'2) By Category'!E199</f>
        <v>0</v>
      </c>
      <c r="E8" s="197">
        <f>'2) By Category'!F199</f>
        <v>104000</v>
      </c>
      <c r="F8" s="52">
        <f t="shared" ref="F8:F15" si="0">SUM(C8:E8)</f>
        <v>284800</v>
      </c>
    </row>
    <row r="9" spans="2:6" s="56" customFormat="1" ht="46.8" x14ac:dyDescent="0.3">
      <c r="B9" s="11" t="s">
        <v>217</v>
      </c>
      <c r="C9" s="197">
        <f>'2) By Category'!D200</f>
        <v>0</v>
      </c>
      <c r="D9" s="197">
        <f>'2) By Category'!E200</f>
        <v>2000</v>
      </c>
      <c r="E9" s="197">
        <f>'2) By Category'!F200</f>
        <v>0</v>
      </c>
      <c r="F9" s="53">
        <f t="shared" si="0"/>
        <v>2000</v>
      </c>
    </row>
    <row r="10" spans="2:6" s="56" customFormat="1" ht="62.4" x14ac:dyDescent="0.3">
      <c r="B10" s="11" t="s">
        <v>218</v>
      </c>
      <c r="C10" s="197">
        <f>'2) By Category'!D201</f>
        <v>0</v>
      </c>
      <c r="D10" s="197">
        <f>'2) By Category'!E201</f>
        <v>0</v>
      </c>
      <c r="E10" s="197">
        <f>'2) By Category'!F201</f>
        <v>0</v>
      </c>
      <c r="F10" s="53">
        <f t="shared" si="0"/>
        <v>0</v>
      </c>
    </row>
    <row r="11" spans="2:6" s="56" customFormat="1" ht="31.2" x14ac:dyDescent="0.3">
      <c r="B11" s="15" t="s">
        <v>219</v>
      </c>
      <c r="C11" s="197">
        <f>'2) By Category'!D202</f>
        <v>566600</v>
      </c>
      <c r="D11" s="197">
        <f>'2) By Category'!E202</f>
        <v>130500</v>
      </c>
      <c r="E11" s="197">
        <f>'2) By Category'!F202</f>
        <v>232000</v>
      </c>
      <c r="F11" s="53">
        <f t="shared" si="0"/>
        <v>929100</v>
      </c>
    </row>
    <row r="12" spans="2:6" s="56" customFormat="1" ht="15.6" x14ac:dyDescent="0.3">
      <c r="B12" s="11" t="s">
        <v>220</v>
      </c>
      <c r="C12" s="197">
        <f>'2) By Category'!D203</f>
        <v>33000</v>
      </c>
      <c r="D12" s="197">
        <f>'2) By Category'!E203</f>
        <v>7500</v>
      </c>
      <c r="E12" s="197">
        <f>'2) By Category'!F203</f>
        <v>20000</v>
      </c>
      <c r="F12" s="53">
        <f t="shared" si="0"/>
        <v>60500</v>
      </c>
    </row>
    <row r="13" spans="2:6" s="56" customFormat="1" ht="46.8" x14ac:dyDescent="0.3">
      <c r="B13" s="11" t="s">
        <v>221</v>
      </c>
      <c r="C13" s="197">
        <f>'2) By Category'!D204</f>
        <v>60000</v>
      </c>
      <c r="D13" s="197">
        <f>'2) By Category'!E204</f>
        <v>150000</v>
      </c>
      <c r="E13" s="197">
        <f>'2) By Category'!F204</f>
        <v>0</v>
      </c>
      <c r="F13" s="53">
        <f t="shared" si="0"/>
        <v>210000</v>
      </c>
    </row>
    <row r="14" spans="2:6" s="56" customFormat="1" ht="47.4" thickBot="1" x14ac:dyDescent="0.35">
      <c r="B14" s="86" t="s">
        <v>222</v>
      </c>
      <c r="C14" s="203">
        <f>'2) By Category'!D205</f>
        <v>0</v>
      </c>
      <c r="D14" s="203">
        <f>'2) By Category'!E205</f>
        <v>20000</v>
      </c>
      <c r="E14" s="203">
        <f>'2) By Category'!F205</f>
        <v>15000</v>
      </c>
      <c r="F14" s="87">
        <f t="shared" si="0"/>
        <v>35000</v>
      </c>
    </row>
    <row r="15" spans="2:6" s="56" customFormat="1" ht="30" customHeight="1" x14ac:dyDescent="0.3">
      <c r="B15" s="207" t="s">
        <v>463</v>
      </c>
      <c r="C15" s="88">
        <f>SUM(C8:C14)</f>
        <v>840400</v>
      </c>
      <c r="D15" s="88">
        <f>SUM(D8:D14)</f>
        <v>310000</v>
      </c>
      <c r="E15" s="88">
        <f>SUM(E8:E14)</f>
        <v>371000</v>
      </c>
      <c r="F15" s="89">
        <f t="shared" si="0"/>
        <v>1521400</v>
      </c>
    </row>
    <row r="16" spans="2:6" s="56" customFormat="1" ht="19.5" customHeight="1" x14ac:dyDescent="0.3">
      <c r="B16" s="200" t="s">
        <v>235</v>
      </c>
      <c r="C16" s="90">
        <f>C15*0.07</f>
        <v>58828.000000000007</v>
      </c>
      <c r="D16" s="90">
        <f t="shared" ref="D16:F16" si="1">D15*0.07</f>
        <v>21700.000000000004</v>
      </c>
      <c r="E16" s="90">
        <f t="shared" si="1"/>
        <v>25970.000000000004</v>
      </c>
      <c r="F16" s="90">
        <f t="shared" si="1"/>
        <v>106498.00000000001</v>
      </c>
    </row>
    <row r="17" spans="2:7" s="56" customFormat="1" ht="25.5" customHeight="1" thickBot="1" x14ac:dyDescent="0.35">
      <c r="B17" s="91" t="s">
        <v>8</v>
      </c>
      <c r="C17" s="92">
        <f>C15+C16</f>
        <v>899228</v>
      </c>
      <c r="D17" s="92">
        <f t="shared" ref="D17:F17" si="2">D15+D16</f>
        <v>331700</v>
      </c>
      <c r="E17" s="92">
        <f t="shared" si="2"/>
        <v>396970</v>
      </c>
      <c r="F17" s="92">
        <f t="shared" si="2"/>
        <v>1627898</v>
      </c>
      <c r="G17" s="206"/>
    </row>
    <row r="18" spans="2:7" s="56" customFormat="1" ht="16.2" thickBot="1" x14ac:dyDescent="0.35">
      <c r="B18" s="206"/>
      <c r="C18" s="206"/>
      <c r="D18" s="206"/>
      <c r="E18" s="206"/>
      <c r="F18" s="206"/>
      <c r="G18" s="206"/>
    </row>
    <row r="19" spans="2:7" s="56" customFormat="1" ht="15.75" customHeight="1" x14ac:dyDescent="0.3">
      <c r="B19" s="319" t="s">
        <v>199</v>
      </c>
      <c r="C19" s="320"/>
      <c r="D19" s="320"/>
      <c r="E19" s="320"/>
      <c r="F19" s="321"/>
      <c r="G19" s="208"/>
    </row>
    <row r="20" spans="2:7" ht="15.75" customHeight="1" x14ac:dyDescent="0.3">
      <c r="B20" s="322"/>
      <c r="C20" s="261" t="str">
        <f>'1) Budget Table'!D4</f>
        <v>PNUD</v>
      </c>
      <c r="D20" s="261" t="str">
        <f>'1) Budget Table'!E4</f>
        <v>ONU Mujeres</v>
      </c>
      <c r="E20" s="261" t="str">
        <f>'1) Budget Table'!F4</f>
        <v>OIT</v>
      </c>
      <c r="F20" s="261" t="s">
        <v>236</v>
      </c>
      <c r="G20" s="263" t="s">
        <v>200</v>
      </c>
    </row>
    <row r="21" spans="2:7" ht="15.75" customHeight="1" x14ac:dyDescent="0.3">
      <c r="B21" s="323"/>
      <c r="C21" s="262"/>
      <c r="D21" s="262"/>
      <c r="E21" s="262"/>
      <c r="F21" s="262"/>
      <c r="G21" s="264"/>
    </row>
    <row r="22" spans="2:7" ht="23.25" customHeight="1" x14ac:dyDescent="0.3">
      <c r="B22" s="14" t="s">
        <v>201</v>
      </c>
      <c r="C22" s="209">
        <f>'1) Budget Table'!D197</f>
        <v>314729.8</v>
      </c>
      <c r="D22" s="209">
        <f>'1) Budget Table'!E197</f>
        <v>116094.99999999999</v>
      </c>
      <c r="E22" s="209">
        <f>'1) Budget Table'!F197</f>
        <v>138939.5</v>
      </c>
      <c r="F22" s="110">
        <f>'1) Budget Table'!G197</f>
        <v>569764.30000000005</v>
      </c>
      <c r="G22" s="6">
        <f>'1) Budget Table'!H197</f>
        <v>0.35</v>
      </c>
    </row>
    <row r="23" spans="2:7" ht="24.75" customHeight="1" x14ac:dyDescent="0.3">
      <c r="B23" s="14" t="s">
        <v>202</v>
      </c>
      <c r="C23" s="209">
        <f>'1) Budget Table'!D198</f>
        <v>314729.8</v>
      </c>
      <c r="D23" s="209">
        <f>'1) Budget Table'!E198</f>
        <v>116094.99999999999</v>
      </c>
      <c r="E23" s="209">
        <f>'1) Budget Table'!F198</f>
        <v>138939.5</v>
      </c>
      <c r="F23" s="110">
        <f>'1) Budget Table'!G198</f>
        <v>569764.30000000005</v>
      </c>
      <c r="G23" s="6">
        <f>'1) Budget Table'!H198</f>
        <v>0.35</v>
      </c>
    </row>
    <row r="24" spans="2:7" ht="24.75" customHeight="1" x14ac:dyDescent="0.3">
      <c r="B24" s="14" t="s">
        <v>464</v>
      </c>
      <c r="C24" s="209">
        <f>'1) Budget Table'!D199</f>
        <v>269768.39999999997</v>
      </c>
      <c r="D24" s="209">
        <f>'1) Budget Table'!E199</f>
        <v>99510</v>
      </c>
      <c r="E24" s="209">
        <f>'1) Budget Table'!F199</f>
        <v>119091</v>
      </c>
      <c r="F24" s="110">
        <f>'1) Budget Table'!G199</f>
        <v>488369.39999999997</v>
      </c>
      <c r="G24" s="6">
        <f>'1) Budget Table'!H199</f>
        <v>0.3</v>
      </c>
    </row>
    <row r="25" spans="2:7" ht="16.2" thickBot="1" x14ac:dyDescent="0.35">
      <c r="B25" s="7" t="s">
        <v>236</v>
      </c>
      <c r="C25" s="109">
        <f>'1) Budget Table'!D200</f>
        <v>899228</v>
      </c>
      <c r="D25" s="109">
        <f>'1) Budget Table'!E200</f>
        <v>331700</v>
      </c>
      <c r="E25" s="109">
        <f>'1) Budget Table'!F200</f>
        <v>396970</v>
      </c>
      <c r="F25" s="111">
        <f>'1) Budget Table'!G200</f>
        <v>1627898</v>
      </c>
      <c r="G25" s="112"/>
    </row>
  </sheetData>
  <sheetProtection sheet="1" objects="1" scenarios="1" formatCells="0" formatColumns="0" formatRows="0"/>
  <mergeCells count="13">
    <mergeCell ref="G20:G21"/>
    <mergeCell ref="B2:F3"/>
    <mergeCell ref="C6:C7"/>
    <mergeCell ref="D6:D7"/>
    <mergeCell ref="E6:E7"/>
    <mergeCell ref="C20:C21"/>
    <mergeCell ref="D20:D21"/>
    <mergeCell ref="E20:E21"/>
    <mergeCell ref="B19:F19"/>
    <mergeCell ref="B5:F5"/>
    <mergeCell ref="F6:F7"/>
    <mergeCell ref="B20:B21"/>
    <mergeCell ref="F20:F21"/>
  </mergeCells>
  <dataValidations count="7">
    <dataValidation allowBlank="1" showInputMessage="1" showErrorMessage="1" prompt="Includes all related staff and temporary staff costs including base salary, post adjustment and all staff entitlements." sqref="B8" xr:uid="{685C32D9-A29E-4AB3-A589-E17EED1B2D7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9" xr:uid="{E9DDC0AE-2185-45F7-BFCB-FDA525A480C6}"/>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10" xr:uid="{77711502-57BE-4DB4-AF61-EF9806395508}"/>
    <dataValidation allowBlank="1" showInputMessage="1" showErrorMessage="1" prompt="Includes staff and non-staff travel paid for by the organization directly related to a project." sqref="B12" xr:uid="{7599ADEE-72AD-45B4-93A0-EDFAEB4D5077}"/>
    <dataValidation allowBlank="1" showInputMessage="1" showErrorMessage="1" prompt="Services contracted by an organization which follow the normal procurement processes." sqref="B11" xr:uid="{E0DB3F96-9659-4639-AF80-B798EAC818A8}"/>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3" xr:uid="{2F0DD795-5EC8-483B-85A0-4555258DC886}"/>
    <dataValidation allowBlank="1" showInputMessage="1" showErrorMessage="1" prompt=" Includes all general operating costs for running an office. Examples include telecommunication, rents, finance charges and other costs which cannot be mapped to other expense categories." sqref="B14" xr:uid="{D281C19F-1EF8-4A9D-BA14-51718AA1EA2B}"/>
  </dataValidations>
  <pageMargins left="0.7" right="0.7" top="0.75" bottom="0.75" header="0.3" footer="0.3"/>
  <pageSetup orientation="portrait" r:id="rId1"/>
  <ignoredErrors>
    <ignoredError sqref="C6:E7 C20:E21"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FB9F449-C4BB-4C52-B0C3-287653B4F981}">
            <xm:f>'1) Budget Table'!$G$191</xm:f>
            <x14:dxf>
              <font>
                <color rgb="FF9C0006"/>
              </font>
              <fill>
                <patternFill>
                  <bgColor rgb="FFFFC7CE"/>
                </patternFill>
              </fill>
            </x14:dxf>
          </x14:cfRule>
          <xm:sqref>F17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5465-8CD8-428B-8440-C6A70E3F1392}">
  <sheetPr>
    <tabColor theme="2" tint="-0.499984740745262"/>
  </sheetPr>
  <dimension ref="A1:A11"/>
  <sheetViews>
    <sheetView workbookViewId="0">
      <selection sqref="A1:A11"/>
    </sheetView>
  </sheetViews>
  <sheetFormatPr baseColWidth="10" defaultColWidth="8.88671875" defaultRowHeight="14.4" x14ac:dyDescent="0.3"/>
  <sheetData>
    <row r="1" spans="1:1" x14ac:dyDescent="0.3">
      <c r="A1" s="81">
        <v>0</v>
      </c>
    </row>
    <row r="2" spans="1:1" x14ac:dyDescent="0.3">
      <c r="A2" s="162">
        <v>0.1</v>
      </c>
    </row>
    <row r="3" spans="1:1" x14ac:dyDescent="0.3">
      <c r="A3" s="81">
        <v>0.2</v>
      </c>
    </row>
    <row r="4" spans="1:1" x14ac:dyDescent="0.3">
      <c r="A4" s="162">
        <v>0.3</v>
      </c>
    </row>
    <row r="5" spans="1:1" x14ac:dyDescent="0.3">
      <c r="A5" s="81">
        <v>0.4</v>
      </c>
    </row>
    <row r="6" spans="1:1" x14ac:dyDescent="0.3">
      <c r="A6" s="162">
        <v>0.5</v>
      </c>
    </row>
    <row r="7" spans="1:1" x14ac:dyDescent="0.3">
      <c r="A7" s="81">
        <v>0.6</v>
      </c>
    </row>
    <row r="8" spans="1:1" x14ac:dyDescent="0.3">
      <c r="A8" s="162">
        <v>0.7</v>
      </c>
    </row>
    <row r="9" spans="1:1" x14ac:dyDescent="0.3">
      <c r="A9" s="81">
        <v>0.8</v>
      </c>
    </row>
    <row r="10" spans="1:1" x14ac:dyDescent="0.3">
      <c r="A10" s="162">
        <v>0.9</v>
      </c>
    </row>
    <row r="11" spans="1:1" x14ac:dyDescent="0.3">
      <c r="A11" s="8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D6C3-7045-4784-9A71-26257C808563}">
  <dimension ref="A1:E171"/>
  <sheetViews>
    <sheetView topLeftCell="A2" workbookViewId="0">
      <selection activeCell="A2" sqref="A1:E1048576"/>
    </sheetView>
  </sheetViews>
  <sheetFormatPr baseColWidth="10" defaultColWidth="8.88671875" defaultRowHeight="14.4" x14ac:dyDescent="0.3"/>
  <cols>
    <col min="1" max="1" width="10" style="220" customWidth="1"/>
    <col min="2" max="5" width="8.88671875" style="220"/>
  </cols>
  <sheetData>
    <row r="1" spans="1:4" x14ac:dyDescent="0.3">
      <c r="A1" s="220">
        <v>0</v>
      </c>
      <c r="B1" s="220">
        <v>0</v>
      </c>
      <c r="C1" s="220">
        <v>0</v>
      </c>
      <c r="D1" s="220">
        <v>0</v>
      </c>
    </row>
    <row r="2" spans="1:4" x14ac:dyDescent="0.3">
      <c r="A2" s="221" t="s">
        <v>465</v>
      </c>
      <c r="B2" s="222" t="s">
        <v>313</v>
      </c>
      <c r="C2" s="223" t="s">
        <v>466</v>
      </c>
      <c r="D2" s="222" t="s">
        <v>313</v>
      </c>
    </row>
    <row r="3" spans="1:4" x14ac:dyDescent="0.3">
      <c r="A3" s="221" t="s">
        <v>256</v>
      </c>
      <c r="B3" s="224" t="s">
        <v>467</v>
      </c>
      <c r="C3" s="225" t="s">
        <v>468</v>
      </c>
      <c r="D3" s="226" t="s">
        <v>469</v>
      </c>
    </row>
    <row r="4" spans="1:4" x14ac:dyDescent="0.3">
      <c r="A4" s="221" t="s">
        <v>470</v>
      </c>
      <c r="B4" s="224" t="s">
        <v>471</v>
      </c>
      <c r="C4" s="225" t="s">
        <v>472</v>
      </c>
      <c r="D4" s="226" t="s">
        <v>469</v>
      </c>
    </row>
    <row r="5" spans="1:4" x14ac:dyDescent="0.3">
      <c r="A5" s="221" t="s">
        <v>473</v>
      </c>
      <c r="B5" s="224" t="s">
        <v>474</v>
      </c>
      <c r="C5" s="225" t="s">
        <v>475</v>
      </c>
      <c r="D5" s="226" t="s">
        <v>469</v>
      </c>
    </row>
    <row r="6" spans="1:4" x14ac:dyDescent="0.3">
      <c r="A6" s="221" t="s">
        <v>476</v>
      </c>
      <c r="B6" s="224" t="s">
        <v>477</v>
      </c>
      <c r="C6" s="225" t="s">
        <v>478</v>
      </c>
      <c r="D6" s="226" t="s">
        <v>469</v>
      </c>
    </row>
    <row r="7" spans="1:4" x14ac:dyDescent="0.3">
      <c r="A7" s="221" t="s">
        <v>479</v>
      </c>
      <c r="B7" s="224" t="s">
        <v>480</v>
      </c>
      <c r="C7" s="220" t="s">
        <v>481</v>
      </c>
      <c r="D7" s="226" t="s">
        <v>469</v>
      </c>
    </row>
    <row r="8" spans="1:4" x14ac:dyDescent="0.3">
      <c r="A8" s="221" t="s">
        <v>482</v>
      </c>
      <c r="B8" s="224" t="s">
        <v>483</v>
      </c>
      <c r="C8" s="220" t="s">
        <v>484</v>
      </c>
      <c r="D8" s="226" t="s">
        <v>469</v>
      </c>
    </row>
    <row r="9" spans="1:4" x14ac:dyDescent="0.3">
      <c r="A9" s="221" t="s">
        <v>485</v>
      </c>
      <c r="B9" s="224" t="s">
        <v>486</v>
      </c>
      <c r="C9" s="220" t="s">
        <v>487</v>
      </c>
      <c r="D9" s="226" t="s">
        <v>469</v>
      </c>
    </row>
    <row r="10" spans="1:4" x14ac:dyDescent="0.3">
      <c r="A10" s="221" t="s">
        <v>488</v>
      </c>
      <c r="B10" s="224" t="s">
        <v>489</v>
      </c>
      <c r="C10" s="220" t="s">
        <v>490</v>
      </c>
      <c r="D10" s="226" t="s">
        <v>469</v>
      </c>
    </row>
    <row r="11" spans="1:4" x14ac:dyDescent="0.3">
      <c r="A11" s="221" t="s">
        <v>491</v>
      </c>
      <c r="B11" s="224" t="s">
        <v>492</v>
      </c>
      <c r="C11" s="220" t="s">
        <v>493</v>
      </c>
      <c r="D11" s="226" t="s">
        <v>469</v>
      </c>
    </row>
    <row r="12" spans="1:4" x14ac:dyDescent="0.3">
      <c r="A12" s="221" t="s">
        <v>494</v>
      </c>
      <c r="B12" s="224" t="s">
        <v>495</v>
      </c>
      <c r="C12" s="220" t="s">
        <v>496</v>
      </c>
      <c r="D12" s="226" t="s">
        <v>469</v>
      </c>
    </row>
    <row r="13" spans="1:4" x14ac:dyDescent="0.3">
      <c r="A13" s="221" t="s">
        <v>497</v>
      </c>
      <c r="B13" s="224" t="s">
        <v>498</v>
      </c>
      <c r="C13" s="225" t="s">
        <v>499</v>
      </c>
      <c r="D13" s="226" t="s">
        <v>469</v>
      </c>
    </row>
    <row r="14" spans="1:4" x14ac:dyDescent="0.3">
      <c r="A14" s="221" t="s">
        <v>500</v>
      </c>
      <c r="B14" s="224" t="s">
        <v>501</v>
      </c>
      <c r="C14" s="225" t="s">
        <v>502</v>
      </c>
      <c r="D14" s="226" t="s">
        <v>469</v>
      </c>
    </row>
    <row r="15" spans="1:4" x14ac:dyDescent="0.3">
      <c r="A15" s="221" t="s">
        <v>503</v>
      </c>
      <c r="B15" s="224" t="s">
        <v>504</v>
      </c>
      <c r="C15" s="225" t="s">
        <v>505</v>
      </c>
      <c r="D15" s="226" t="s">
        <v>469</v>
      </c>
    </row>
    <row r="16" spans="1:4" x14ac:dyDescent="0.3">
      <c r="A16" s="221" t="s">
        <v>506</v>
      </c>
      <c r="B16" s="224" t="s">
        <v>507</v>
      </c>
      <c r="C16" s="220" t="s">
        <v>508</v>
      </c>
      <c r="D16" s="226" t="s">
        <v>469</v>
      </c>
    </row>
    <row r="17" spans="1:4" x14ac:dyDescent="0.3">
      <c r="A17" s="221" t="s">
        <v>509</v>
      </c>
      <c r="B17" s="224" t="s">
        <v>510</v>
      </c>
      <c r="C17" s="220" t="s">
        <v>511</v>
      </c>
      <c r="D17" s="226" t="s">
        <v>469</v>
      </c>
    </row>
    <row r="18" spans="1:4" x14ac:dyDescent="0.3">
      <c r="A18" s="221" t="s">
        <v>512</v>
      </c>
      <c r="B18" s="224" t="s">
        <v>513</v>
      </c>
      <c r="C18" s="220" t="s">
        <v>514</v>
      </c>
      <c r="D18" s="226" t="s">
        <v>469</v>
      </c>
    </row>
    <row r="19" spans="1:4" x14ac:dyDescent="0.3">
      <c r="A19" s="221" t="s">
        <v>515</v>
      </c>
      <c r="B19" s="224" t="s">
        <v>516</v>
      </c>
      <c r="C19" s="225" t="s">
        <v>517</v>
      </c>
      <c r="D19" s="226" t="s">
        <v>469</v>
      </c>
    </row>
    <row r="20" spans="1:4" x14ac:dyDescent="0.3">
      <c r="A20" s="221" t="s">
        <v>518</v>
      </c>
      <c r="B20" s="224" t="s">
        <v>519</v>
      </c>
      <c r="C20" s="225" t="s">
        <v>520</v>
      </c>
      <c r="D20" s="226" t="s">
        <v>469</v>
      </c>
    </row>
    <row r="21" spans="1:4" x14ac:dyDescent="0.3">
      <c r="A21" s="221" t="s">
        <v>521</v>
      </c>
      <c r="B21" s="224" t="s">
        <v>522</v>
      </c>
      <c r="C21" s="225" t="s">
        <v>523</v>
      </c>
      <c r="D21" s="226" t="s">
        <v>469</v>
      </c>
    </row>
    <row r="22" spans="1:4" x14ac:dyDescent="0.3">
      <c r="A22" s="221" t="s">
        <v>524</v>
      </c>
      <c r="B22" s="224" t="s">
        <v>525</v>
      </c>
      <c r="C22" s="225" t="s">
        <v>526</v>
      </c>
      <c r="D22" s="226" t="s">
        <v>469</v>
      </c>
    </row>
    <row r="23" spans="1:4" x14ac:dyDescent="0.3">
      <c r="A23" s="221" t="s">
        <v>527</v>
      </c>
      <c r="B23" s="224" t="s">
        <v>528</v>
      </c>
      <c r="C23" s="225" t="s">
        <v>529</v>
      </c>
      <c r="D23" s="226" t="s">
        <v>530</v>
      </c>
    </row>
    <row r="24" spans="1:4" x14ac:dyDescent="0.3">
      <c r="A24" s="221" t="s">
        <v>531</v>
      </c>
      <c r="B24" s="224" t="s">
        <v>532</v>
      </c>
      <c r="C24" s="225" t="s">
        <v>533</v>
      </c>
      <c r="D24" s="226" t="s">
        <v>530</v>
      </c>
    </row>
    <row r="25" spans="1:4" x14ac:dyDescent="0.3">
      <c r="A25" s="221" t="s">
        <v>534</v>
      </c>
      <c r="B25" s="224" t="s">
        <v>535</v>
      </c>
      <c r="C25" s="225" t="s">
        <v>536</v>
      </c>
      <c r="D25" s="226" t="s">
        <v>530</v>
      </c>
    </row>
    <row r="26" spans="1:4" x14ac:dyDescent="0.3">
      <c r="A26" s="221" t="s">
        <v>537</v>
      </c>
      <c r="B26" s="224" t="s">
        <v>538</v>
      </c>
      <c r="C26" s="225" t="s">
        <v>539</v>
      </c>
      <c r="D26" s="226" t="s">
        <v>530</v>
      </c>
    </row>
    <row r="27" spans="1:4" x14ac:dyDescent="0.3">
      <c r="A27" s="221" t="s">
        <v>540</v>
      </c>
      <c r="B27" s="224" t="s">
        <v>541</v>
      </c>
      <c r="C27" s="225" t="s">
        <v>542</v>
      </c>
      <c r="D27" s="226" t="s">
        <v>530</v>
      </c>
    </row>
    <row r="28" spans="1:4" x14ac:dyDescent="0.3">
      <c r="A28" s="221" t="s">
        <v>543</v>
      </c>
      <c r="B28" s="224" t="s">
        <v>544</v>
      </c>
      <c r="C28" s="225" t="s">
        <v>545</v>
      </c>
      <c r="D28" s="226" t="s">
        <v>530</v>
      </c>
    </row>
    <row r="29" spans="1:4" x14ac:dyDescent="0.3">
      <c r="A29" s="221" t="s">
        <v>546</v>
      </c>
      <c r="B29" s="224" t="s">
        <v>547</v>
      </c>
      <c r="C29" s="225" t="s">
        <v>548</v>
      </c>
      <c r="D29" s="226" t="s">
        <v>530</v>
      </c>
    </row>
    <row r="30" spans="1:4" x14ac:dyDescent="0.3">
      <c r="A30" s="221" t="s">
        <v>549</v>
      </c>
      <c r="B30" s="224" t="s">
        <v>550</v>
      </c>
      <c r="C30" s="220" t="s">
        <v>551</v>
      </c>
      <c r="D30" s="226" t="s">
        <v>530</v>
      </c>
    </row>
    <row r="31" spans="1:4" x14ac:dyDescent="0.3">
      <c r="A31" s="221" t="s">
        <v>552</v>
      </c>
      <c r="B31" s="224" t="s">
        <v>553</v>
      </c>
      <c r="C31" s="220" t="s">
        <v>554</v>
      </c>
      <c r="D31" s="226" t="s">
        <v>530</v>
      </c>
    </row>
    <row r="32" spans="1:4" x14ac:dyDescent="0.3">
      <c r="A32" s="221" t="s">
        <v>555</v>
      </c>
      <c r="B32" s="224" t="s">
        <v>556</v>
      </c>
      <c r="C32" s="225" t="s">
        <v>557</v>
      </c>
      <c r="D32" s="226" t="s">
        <v>530</v>
      </c>
    </row>
    <row r="33" spans="1:4" x14ac:dyDescent="0.3">
      <c r="A33" s="221" t="s">
        <v>558</v>
      </c>
      <c r="B33" s="224" t="s">
        <v>559</v>
      </c>
      <c r="C33" s="225" t="s">
        <v>560</v>
      </c>
      <c r="D33" s="226" t="s">
        <v>561</v>
      </c>
    </row>
    <row r="34" spans="1:4" x14ac:dyDescent="0.3">
      <c r="A34" s="221" t="s">
        <v>562</v>
      </c>
      <c r="B34" s="224" t="s">
        <v>563</v>
      </c>
      <c r="C34" s="220" t="s">
        <v>564</v>
      </c>
      <c r="D34" s="226" t="s">
        <v>561</v>
      </c>
    </row>
    <row r="35" spans="1:4" x14ac:dyDescent="0.3">
      <c r="A35" s="221" t="s">
        <v>565</v>
      </c>
      <c r="B35" s="224" t="s">
        <v>566</v>
      </c>
      <c r="C35" s="220" t="s">
        <v>567</v>
      </c>
      <c r="D35" s="226" t="s">
        <v>561</v>
      </c>
    </row>
    <row r="36" spans="1:4" x14ac:dyDescent="0.3">
      <c r="A36" s="221" t="s">
        <v>568</v>
      </c>
      <c r="B36" s="224" t="s">
        <v>569</v>
      </c>
      <c r="C36" s="225" t="s">
        <v>570</v>
      </c>
      <c r="D36" s="226" t="s">
        <v>561</v>
      </c>
    </row>
    <row r="37" spans="1:4" x14ac:dyDescent="0.3">
      <c r="A37" s="221" t="s">
        <v>571</v>
      </c>
      <c r="B37" s="224" t="s">
        <v>572</v>
      </c>
      <c r="C37" s="225" t="s">
        <v>573</v>
      </c>
      <c r="D37" s="226" t="s">
        <v>561</v>
      </c>
    </row>
    <row r="38" spans="1:4" x14ac:dyDescent="0.3">
      <c r="A38" s="221" t="s">
        <v>574</v>
      </c>
      <c r="B38" s="224" t="s">
        <v>575</v>
      </c>
      <c r="C38" s="225" t="s">
        <v>576</v>
      </c>
      <c r="D38" s="226" t="s">
        <v>561</v>
      </c>
    </row>
    <row r="39" spans="1:4" x14ac:dyDescent="0.3">
      <c r="A39" s="221" t="s">
        <v>577</v>
      </c>
      <c r="B39" s="224" t="s">
        <v>578</v>
      </c>
      <c r="C39" s="220" t="s">
        <v>579</v>
      </c>
      <c r="D39" s="226" t="s">
        <v>561</v>
      </c>
    </row>
    <row r="40" spans="1:4" x14ac:dyDescent="0.3">
      <c r="A40" s="221" t="s">
        <v>580</v>
      </c>
      <c r="B40" s="224" t="s">
        <v>581</v>
      </c>
      <c r="C40" s="220" t="s">
        <v>582</v>
      </c>
      <c r="D40" s="226" t="s">
        <v>561</v>
      </c>
    </row>
    <row r="41" spans="1:4" x14ac:dyDescent="0.3">
      <c r="A41" s="221" t="s">
        <v>583</v>
      </c>
      <c r="B41" s="224" t="s">
        <v>584</v>
      </c>
      <c r="C41" s="225" t="s">
        <v>585</v>
      </c>
      <c r="D41" s="226" t="s">
        <v>561</v>
      </c>
    </row>
    <row r="42" spans="1:4" x14ac:dyDescent="0.3">
      <c r="A42" s="221" t="s">
        <v>586</v>
      </c>
      <c r="B42" s="224" t="s">
        <v>587</v>
      </c>
      <c r="C42" s="225" t="s">
        <v>588</v>
      </c>
      <c r="D42" s="226" t="s">
        <v>561</v>
      </c>
    </row>
    <row r="43" spans="1:4" x14ac:dyDescent="0.3">
      <c r="A43" s="221" t="s">
        <v>589</v>
      </c>
      <c r="B43" s="224" t="s">
        <v>590</v>
      </c>
      <c r="C43" s="225" t="s">
        <v>591</v>
      </c>
      <c r="D43" s="226" t="s">
        <v>561</v>
      </c>
    </row>
    <row r="44" spans="1:4" x14ac:dyDescent="0.3">
      <c r="A44" s="221" t="s">
        <v>592</v>
      </c>
      <c r="B44" s="224" t="s">
        <v>593</v>
      </c>
      <c r="C44" s="220" t="s">
        <v>594</v>
      </c>
      <c r="D44" s="226" t="s">
        <v>561</v>
      </c>
    </row>
    <row r="45" spans="1:4" x14ac:dyDescent="0.3">
      <c r="A45" s="221" t="s">
        <v>595</v>
      </c>
      <c r="B45" s="224" t="s">
        <v>596</v>
      </c>
      <c r="C45" s="220" t="s">
        <v>597</v>
      </c>
      <c r="D45" s="226" t="s">
        <v>561</v>
      </c>
    </row>
    <row r="46" spans="1:4" x14ac:dyDescent="0.3">
      <c r="A46" s="221" t="s">
        <v>598</v>
      </c>
      <c r="B46" s="224" t="s">
        <v>599</v>
      </c>
      <c r="C46" s="220" t="s">
        <v>600</v>
      </c>
      <c r="D46" s="226" t="s">
        <v>561</v>
      </c>
    </row>
    <row r="47" spans="1:4" x14ac:dyDescent="0.3">
      <c r="A47" s="221" t="s">
        <v>601</v>
      </c>
      <c r="B47" s="224" t="s">
        <v>602</v>
      </c>
      <c r="C47" s="225" t="s">
        <v>603</v>
      </c>
      <c r="D47" s="226" t="s">
        <v>561</v>
      </c>
    </row>
    <row r="48" spans="1:4" x14ac:dyDescent="0.3">
      <c r="A48" s="221" t="s">
        <v>604</v>
      </c>
      <c r="B48" s="224" t="s">
        <v>605</v>
      </c>
      <c r="C48" s="225" t="s">
        <v>606</v>
      </c>
      <c r="D48" s="226" t="s">
        <v>607</v>
      </c>
    </row>
    <row r="49" spans="1:4" x14ac:dyDescent="0.3">
      <c r="A49" s="221" t="s">
        <v>608</v>
      </c>
      <c r="B49" s="224" t="s">
        <v>609</v>
      </c>
      <c r="C49" s="225" t="s">
        <v>610</v>
      </c>
      <c r="D49" s="226" t="s">
        <v>607</v>
      </c>
    </row>
    <row r="50" spans="1:4" x14ac:dyDescent="0.3">
      <c r="A50" s="221" t="s">
        <v>611</v>
      </c>
      <c r="B50" s="224" t="s">
        <v>612</v>
      </c>
      <c r="C50" s="225" t="s">
        <v>613</v>
      </c>
      <c r="D50" s="226" t="s">
        <v>607</v>
      </c>
    </row>
    <row r="51" spans="1:4" x14ac:dyDescent="0.3">
      <c r="A51" s="221" t="s">
        <v>614</v>
      </c>
      <c r="B51" s="224" t="s">
        <v>615</v>
      </c>
      <c r="C51" s="225" t="s">
        <v>616</v>
      </c>
      <c r="D51" s="226" t="s">
        <v>607</v>
      </c>
    </row>
    <row r="52" spans="1:4" x14ac:dyDescent="0.3">
      <c r="A52" s="221" t="s">
        <v>617</v>
      </c>
      <c r="B52" s="224" t="s">
        <v>618</v>
      </c>
      <c r="C52" s="220" t="s">
        <v>619</v>
      </c>
      <c r="D52" s="226" t="s">
        <v>607</v>
      </c>
    </row>
    <row r="53" spans="1:4" x14ac:dyDescent="0.3">
      <c r="A53" s="221" t="s">
        <v>620</v>
      </c>
      <c r="B53" s="224" t="s">
        <v>621</v>
      </c>
      <c r="C53" s="220" t="s">
        <v>622</v>
      </c>
      <c r="D53" s="226" t="s">
        <v>607</v>
      </c>
    </row>
    <row r="54" spans="1:4" x14ac:dyDescent="0.3">
      <c r="A54" s="221" t="s">
        <v>623</v>
      </c>
      <c r="B54" s="224" t="s">
        <v>624</v>
      </c>
      <c r="C54" s="225" t="s">
        <v>625</v>
      </c>
      <c r="D54" s="226" t="s">
        <v>607</v>
      </c>
    </row>
    <row r="55" spans="1:4" x14ac:dyDescent="0.3">
      <c r="A55" s="221" t="s">
        <v>626</v>
      </c>
      <c r="B55" s="224" t="s">
        <v>627</v>
      </c>
      <c r="C55" s="225" t="s">
        <v>628</v>
      </c>
      <c r="D55" s="226" t="s">
        <v>607</v>
      </c>
    </row>
    <row r="56" spans="1:4" x14ac:dyDescent="0.3">
      <c r="A56" s="221" t="s">
        <v>629</v>
      </c>
      <c r="B56" s="224" t="s">
        <v>630</v>
      </c>
      <c r="C56" s="225" t="s">
        <v>631</v>
      </c>
      <c r="D56" s="226" t="s">
        <v>607</v>
      </c>
    </row>
    <row r="57" spans="1:4" x14ac:dyDescent="0.3">
      <c r="A57" s="221" t="s">
        <v>632</v>
      </c>
      <c r="B57" s="224" t="s">
        <v>633</v>
      </c>
      <c r="C57" s="225" t="s">
        <v>634</v>
      </c>
      <c r="D57" s="226" t="s">
        <v>607</v>
      </c>
    </row>
    <row r="58" spans="1:4" x14ac:dyDescent="0.3">
      <c r="A58" s="221" t="s">
        <v>635</v>
      </c>
      <c r="B58" s="224" t="s">
        <v>636</v>
      </c>
      <c r="C58" s="225" t="s">
        <v>637</v>
      </c>
      <c r="D58" s="226" t="s">
        <v>638</v>
      </c>
    </row>
    <row r="59" spans="1:4" x14ac:dyDescent="0.3">
      <c r="A59" s="221" t="s">
        <v>639</v>
      </c>
      <c r="B59" s="224" t="s">
        <v>640</v>
      </c>
      <c r="C59" s="225" t="s">
        <v>641</v>
      </c>
      <c r="D59" s="226" t="s">
        <v>638</v>
      </c>
    </row>
    <row r="60" spans="1:4" x14ac:dyDescent="0.3">
      <c r="A60" s="221" t="s">
        <v>642</v>
      </c>
      <c r="B60" s="224" t="s">
        <v>643</v>
      </c>
      <c r="C60" s="220" t="s">
        <v>644</v>
      </c>
      <c r="D60" s="226" t="s">
        <v>638</v>
      </c>
    </row>
    <row r="61" spans="1:4" x14ac:dyDescent="0.3">
      <c r="A61" s="221" t="s">
        <v>645</v>
      </c>
      <c r="B61" s="224" t="s">
        <v>646</v>
      </c>
      <c r="C61" s="220" t="s">
        <v>647</v>
      </c>
      <c r="D61" s="226" t="s">
        <v>638</v>
      </c>
    </row>
    <row r="62" spans="1:4" x14ac:dyDescent="0.3">
      <c r="A62" s="221" t="s">
        <v>648</v>
      </c>
      <c r="B62" s="224" t="s">
        <v>649</v>
      </c>
      <c r="C62" s="225" t="s">
        <v>650</v>
      </c>
      <c r="D62" s="226" t="s">
        <v>638</v>
      </c>
    </row>
    <row r="63" spans="1:4" x14ac:dyDescent="0.3">
      <c r="A63" s="221" t="s">
        <v>651</v>
      </c>
      <c r="B63" s="224" t="s">
        <v>652</v>
      </c>
      <c r="C63" s="225" t="s">
        <v>653</v>
      </c>
      <c r="D63" s="226" t="s">
        <v>638</v>
      </c>
    </row>
    <row r="64" spans="1:4" x14ac:dyDescent="0.3">
      <c r="A64" s="221" t="s">
        <v>654</v>
      </c>
      <c r="B64" s="224" t="s">
        <v>655</v>
      </c>
      <c r="C64" s="225" t="s">
        <v>656</v>
      </c>
      <c r="D64" s="226" t="s">
        <v>638</v>
      </c>
    </row>
    <row r="65" spans="1:4" x14ac:dyDescent="0.3">
      <c r="A65" s="221" t="s">
        <v>657</v>
      </c>
      <c r="B65" s="224" t="s">
        <v>658</v>
      </c>
      <c r="C65" s="225" t="s">
        <v>659</v>
      </c>
      <c r="D65" s="226" t="s">
        <v>638</v>
      </c>
    </row>
    <row r="66" spans="1:4" x14ac:dyDescent="0.3">
      <c r="A66" s="221" t="s">
        <v>660</v>
      </c>
      <c r="B66" s="224" t="s">
        <v>661</v>
      </c>
      <c r="C66" s="225" t="s">
        <v>662</v>
      </c>
      <c r="D66" s="226" t="s">
        <v>663</v>
      </c>
    </row>
    <row r="67" spans="1:4" x14ac:dyDescent="0.3">
      <c r="A67" s="221" t="s">
        <v>664</v>
      </c>
      <c r="B67" s="224" t="s">
        <v>665</v>
      </c>
      <c r="C67" s="220" t="s">
        <v>666</v>
      </c>
      <c r="D67" s="226" t="s">
        <v>663</v>
      </c>
    </row>
    <row r="68" spans="1:4" x14ac:dyDescent="0.3">
      <c r="A68" s="221" t="s">
        <v>667</v>
      </c>
      <c r="B68" s="224" t="s">
        <v>668</v>
      </c>
      <c r="C68" s="220" t="s">
        <v>669</v>
      </c>
      <c r="D68" s="226" t="s">
        <v>663</v>
      </c>
    </row>
    <row r="69" spans="1:4" x14ac:dyDescent="0.3">
      <c r="A69" s="221" t="s">
        <v>670</v>
      </c>
      <c r="B69" s="224" t="s">
        <v>671</v>
      </c>
      <c r="C69" s="225" t="s">
        <v>672</v>
      </c>
      <c r="D69" s="226" t="s">
        <v>663</v>
      </c>
    </row>
    <row r="70" spans="1:4" x14ac:dyDescent="0.3">
      <c r="A70" s="221" t="s">
        <v>673</v>
      </c>
      <c r="B70" s="224" t="s">
        <v>674</v>
      </c>
      <c r="C70" s="220" t="s">
        <v>675</v>
      </c>
      <c r="D70" s="226" t="s">
        <v>663</v>
      </c>
    </row>
    <row r="71" spans="1:4" x14ac:dyDescent="0.3">
      <c r="A71" s="221" t="s">
        <v>676</v>
      </c>
      <c r="B71" s="224" t="s">
        <v>677</v>
      </c>
      <c r="C71" s="220" t="s">
        <v>678</v>
      </c>
      <c r="D71" s="226" t="s">
        <v>663</v>
      </c>
    </row>
    <row r="72" spans="1:4" x14ac:dyDescent="0.3">
      <c r="A72" s="221" t="s">
        <v>679</v>
      </c>
      <c r="B72" s="224" t="s">
        <v>680</v>
      </c>
      <c r="C72" s="220" t="s">
        <v>681</v>
      </c>
      <c r="D72" s="226" t="s">
        <v>663</v>
      </c>
    </row>
    <row r="73" spans="1:4" x14ac:dyDescent="0.3">
      <c r="A73" s="221" t="s">
        <v>682</v>
      </c>
      <c r="B73" s="224" t="s">
        <v>683</v>
      </c>
      <c r="C73" s="225" t="s">
        <v>684</v>
      </c>
      <c r="D73" s="226" t="s">
        <v>663</v>
      </c>
    </row>
    <row r="74" spans="1:4" x14ac:dyDescent="0.3">
      <c r="A74" s="221" t="s">
        <v>685</v>
      </c>
      <c r="B74" s="224" t="s">
        <v>686</v>
      </c>
      <c r="C74" s="220" t="s">
        <v>687</v>
      </c>
      <c r="D74" s="226" t="s">
        <v>663</v>
      </c>
    </row>
    <row r="75" spans="1:4" x14ac:dyDescent="0.3">
      <c r="A75" s="221" t="s">
        <v>688</v>
      </c>
      <c r="B75" s="224" t="s">
        <v>689</v>
      </c>
      <c r="C75" s="220" t="s">
        <v>690</v>
      </c>
      <c r="D75" s="226" t="s">
        <v>663</v>
      </c>
    </row>
    <row r="76" spans="1:4" x14ac:dyDescent="0.3">
      <c r="A76" s="221" t="s">
        <v>691</v>
      </c>
      <c r="B76" s="227" t="s">
        <v>692</v>
      </c>
      <c r="C76" s="220" t="s">
        <v>693</v>
      </c>
      <c r="D76" s="226" t="s">
        <v>663</v>
      </c>
    </row>
    <row r="77" spans="1:4" x14ac:dyDescent="0.3">
      <c r="A77" s="221" t="s">
        <v>694</v>
      </c>
      <c r="B77" s="227" t="s">
        <v>695</v>
      </c>
      <c r="C77" s="220" t="s">
        <v>696</v>
      </c>
      <c r="D77" s="226" t="s">
        <v>663</v>
      </c>
    </row>
    <row r="78" spans="1:4" x14ac:dyDescent="0.3">
      <c r="A78" s="221" t="s">
        <v>697</v>
      </c>
      <c r="B78" s="227" t="s">
        <v>698</v>
      </c>
      <c r="C78" s="220" t="s">
        <v>699</v>
      </c>
      <c r="D78" s="226" t="s">
        <v>663</v>
      </c>
    </row>
    <row r="79" spans="1:4" x14ac:dyDescent="0.3">
      <c r="A79" s="221" t="s">
        <v>700</v>
      </c>
      <c r="B79" s="227" t="s">
        <v>701</v>
      </c>
      <c r="C79" s="220" t="s">
        <v>702</v>
      </c>
      <c r="D79" s="226" t="s">
        <v>663</v>
      </c>
    </row>
    <row r="80" spans="1:4" x14ac:dyDescent="0.3">
      <c r="A80" s="221" t="s">
        <v>703</v>
      </c>
      <c r="B80" s="227" t="s">
        <v>704</v>
      </c>
      <c r="C80" s="225" t="s">
        <v>705</v>
      </c>
      <c r="D80" s="226" t="s">
        <v>663</v>
      </c>
    </row>
    <row r="81" spans="1:4" x14ac:dyDescent="0.3">
      <c r="A81" s="221" t="s">
        <v>706</v>
      </c>
      <c r="B81" s="227" t="s">
        <v>707</v>
      </c>
      <c r="C81" s="225" t="s">
        <v>708</v>
      </c>
      <c r="D81" s="226" t="s">
        <v>663</v>
      </c>
    </row>
    <row r="82" spans="1:4" x14ac:dyDescent="0.3">
      <c r="A82" s="221" t="s">
        <v>709</v>
      </c>
      <c r="B82" s="227" t="s">
        <v>710</v>
      </c>
    </row>
    <row r="83" spans="1:4" x14ac:dyDescent="0.3">
      <c r="A83" s="221" t="s">
        <v>711</v>
      </c>
      <c r="B83" s="227" t="s">
        <v>712</v>
      </c>
    </row>
    <row r="84" spans="1:4" x14ac:dyDescent="0.3">
      <c r="A84" s="221" t="s">
        <v>713</v>
      </c>
      <c r="B84" s="227" t="s">
        <v>714</v>
      </c>
    </row>
    <row r="85" spans="1:4" x14ac:dyDescent="0.3">
      <c r="A85" s="221" t="s">
        <v>715</v>
      </c>
      <c r="B85" s="227" t="s">
        <v>716</v>
      </c>
    </row>
    <row r="86" spans="1:4" x14ac:dyDescent="0.3">
      <c r="A86" s="221" t="s">
        <v>717</v>
      </c>
      <c r="B86" s="227" t="s">
        <v>718</v>
      </c>
    </row>
    <row r="87" spans="1:4" x14ac:dyDescent="0.3">
      <c r="A87" s="221" t="s">
        <v>719</v>
      </c>
      <c r="B87" s="227" t="s">
        <v>720</v>
      </c>
    </row>
    <row r="88" spans="1:4" x14ac:dyDescent="0.3">
      <c r="A88" s="221" t="s">
        <v>721</v>
      </c>
      <c r="B88" s="227" t="s">
        <v>722</v>
      </c>
    </row>
    <row r="89" spans="1:4" x14ac:dyDescent="0.3">
      <c r="A89" s="221" t="s">
        <v>723</v>
      </c>
      <c r="B89" s="227" t="s">
        <v>724</v>
      </c>
    </row>
    <row r="90" spans="1:4" x14ac:dyDescent="0.3">
      <c r="A90" s="221" t="s">
        <v>725</v>
      </c>
      <c r="B90" s="227" t="s">
        <v>726</v>
      </c>
    </row>
    <row r="91" spans="1:4" x14ac:dyDescent="0.3">
      <c r="A91" s="221" t="s">
        <v>727</v>
      </c>
      <c r="B91" s="227" t="s">
        <v>728</v>
      </c>
    </row>
    <row r="92" spans="1:4" x14ac:dyDescent="0.3">
      <c r="A92" s="221" t="s">
        <v>729</v>
      </c>
      <c r="B92" s="227" t="s">
        <v>730</v>
      </c>
    </row>
    <row r="93" spans="1:4" x14ac:dyDescent="0.3">
      <c r="A93" s="221" t="s">
        <v>731</v>
      </c>
      <c r="B93" s="227" t="s">
        <v>732</v>
      </c>
    </row>
    <row r="94" spans="1:4" x14ac:dyDescent="0.3">
      <c r="A94" s="221" t="s">
        <v>733</v>
      </c>
      <c r="B94" s="227" t="s">
        <v>734</v>
      </c>
    </row>
    <row r="95" spans="1:4" x14ac:dyDescent="0.3">
      <c r="A95" s="221" t="s">
        <v>735</v>
      </c>
      <c r="B95" s="227" t="s">
        <v>736</v>
      </c>
    </row>
    <row r="96" spans="1:4" x14ac:dyDescent="0.3">
      <c r="A96" s="221" t="s">
        <v>737</v>
      </c>
      <c r="B96" s="227" t="s">
        <v>738</v>
      </c>
    </row>
    <row r="97" spans="1:2" x14ac:dyDescent="0.3">
      <c r="A97" s="221" t="s">
        <v>739</v>
      </c>
      <c r="B97" s="227" t="s">
        <v>740</v>
      </c>
    </row>
    <row r="98" spans="1:2" x14ac:dyDescent="0.3">
      <c r="A98" s="221" t="s">
        <v>741</v>
      </c>
      <c r="B98" s="227" t="s">
        <v>742</v>
      </c>
    </row>
    <row r="99" spans="1:2" x14ac:dyDescent="0.3">
      <c r="A99" s="221" t="s">
        <v>743</v>
      </c>
      <c r="B99" s="227" t="s">
        <v>744</v>
      </c>
    </row>
    <row r="100" spans="1:2" x14ac:dyDescent="0.3">
      <c r="A100" s="221" t="s">
        <v>745</v>
      </c>
      <c r="B100" s="227" t="s">
        <v>746</v>
      </c>
    </row>
    <row r="101" spans="1:2" x14ac:dyDescent="0.3">
      <c r="A101" s="221" t="s">
        <v>747</v>
      </c>
      <c r="B101" s="227" t="s">
        <v>748</v>
      </c>
    </row>
    <row r="102" spans="1:2" x14ac:dyDescent="0.3">
      <c r="A102" s="221" t="s">
        <v>749</v>
      </c>
      <c r="B102" s="227" t="s">
        <v>750</v>
      </c>
    </row>
    <row r="103" spans="1:2" x14ac:dyDescent="0.3">
      <c r="A103" s="221" t="s">
        <v>751</v>
      </c>
      <c r="B103" s="227" t="s">
        <v>752</v>
      </c>
    </row>
    <row r="104" spans="1:2" x14ac:dyDescent="0.3">
      <c r="A104" s="221" t="s">
        <v>753</v>
      </c>
      <c r="B104" s="227" t="s">
        <v>754</v>
      </c>
    </row>
    <row r="105" spans="1:2" x14ac:dyDescent="0.3">
      <c r="A105" s="221" t="s">
        <v>755</v>
      </c>
      <c r="B105" s="227" t="s">
        <v>756</v>
      </c>
    </row>
    <row r="106" spans="1:2" x14ac:dyDescent="0.3">
      <c r="A106" s="221" t="s">
        <v>757</v>
      </c>
      <c r="B106" s="227" t="s">
        <v>758</v>
      </c>
    </row>
    <row r="107" spans="1:2" x14ac:dyDescent="0.3">
      <c r="A107" s="221" t="s">
        <v>759</v>
      </c>
      <c r="B107" s="227" t="s">
        <v>760</v>
      </c>
    </row>
    <row r="108" spans="1:2" x14ac:dyDescent="0.3">
      <c r="A108" s="221" t="s">
        <v>761</v>
      </c>
      <c r="B108" s="227" t="s">
        <v>762</v>
      </c>
    </row>
    <row r="109" spans="1:2" x14ac:dyDescent="0.3">
      <c r="A109" s="221" t="s">
        <v>763</v>
      </c>
      <c r="B109" s="227" t="s">
        <v>764</v>
      </c>
    </row>
    <row r="110" spans="1:2" x14ac:dyDescent="0.3">
      <c r="A110" s="221" t="s">
        <v>765</v>
      </c>
      <c r="B110" s="227" t="s">
        <v>766</v>
      </c>
    </row>
    <row r="111" spans="1:2" x14ac:dyDescent="0.3">
      <c r="A111" s="221" t="s">
        <v>767</v>
      </c>
      <c r="B111" s="227" t="s">
        <v>768</v>
      </c>
    </row>
    <row r="112" spans="1:2" x14ac:dyDescent="0.3">
      <c r="A112" s="221" t="s">
        <v>769</v>
      </c>
      <c r="B112" s="227" t="s">
        <v>770</v>
      </c>
    </row>
    <row r="113" spans="1:2" x14ac:dyDescent="0.3">
      <c r="A113" s="221" t="s">
        <v>771</v>
      </c>
      <c r="B113" s="227" t="s">
        <v>772</v>
      </c>
    </row>
    <row r="114" spans="1:2" x14ac:dyDescent="0.3">
      <c r="A114" s="221" t="s">
        <v>773</v>
      </c>
      <c r="B114" s="227" t="s">
        <v>774</v>
      </c>
    </row>
    <row r="115" spans="1:2" x14ac:dyDescent="0.3">
      <c r="A115" s="221" t="s">
        <v>775</v>
      </c>
      <c r="B115" s="227" t="s">
        <v>776</v>
      </c>
    </row>
    <row r="116" spans="1:2" x14ac:dyDescent="0.3">
      <c r="A116" s="221" t="s">
        <v>777</v>
      </c>
      <c r="B116" s="227" t="s">
        <v>778</v>
      </c>
    </row>
    <row r="117" spans="1:2" x14ac:dyDescent="0.3">
      <c r="A117" s="221" t="s">
        <v>779</v>
      </c>
      <c r="B117" s="227" t="s">
        <v>780</v>
      </c>
    </row>
    <row r="118" spans="1:2" x14ac:dyDescent="0.3">
      <c r="A118" s="221" t="s">
        <v>781</v>
      </c>
      <c r="B118" s="227" t="s">
        <v>782</v>
      </c>
    </row>
    <row r="119" spans="1:2" x14ac:dyDescent="0.3">
      <c r="A119" s="221" t="s">
        <v>783</v>
      </c>
      <c r="B119" s="227" t="s">
        <v>784</v>
      </c>
    </row>
    <row r="120" spans="1:2" x14ac:dyDescent="0.3">
      <c r="A120" s="221" t="s">
        <v>785</v>
      </c>
      <c r="B120" s="227" t="s">
        <v>786</v>
      </c>
    </row>
    <row r="121" spans="1:2" x14ac:dyDescent="0.3">
      <c r="A121" s="221" t="s">
        <v>787</v>
      </c>
      <c r="B121" s="227" t="s">
        <v>788</v>
      </c>
    </row>
    <row r="122" spans="1:2" x14ac:dyDescent="0.3">
      <c r="A122" s="221" t="s">
        <v>789</v>
      </c>
      <c r="B122" s="227" t="s">
        <v>790</v>
      </c>
    </row>
    <row r="123" spans="1:2" x14ac:dyDescent="0.3">
      <c r="A123" s="221" t="s">
        <v>791</v>
      </c>
      <c r="B123" s="227" t="s">
        <v>792</v>
      </c>
    </row>
    <row r="124" spans="1:2" x14ac:dyDescent="0.3">
      <c r="A124" s="221" t="s">
        <v>793</v>
      </c>
      <c r="B124" s="227" t="s">
        <v>794</v>
      </c>
    </row>
    <row r="125" spans="1:2" x14ac:dyDescent="0.3">
      <c r="A125" s="221" t="s">
        <v>795</v>
      </c>
      <c r="B125" s="227" t="s">
        <v>796</v>
      </c>
    </row>
    <row r="126" spans="1:2" x14ac:dyDescent="0.3">
      <c r="A126" s="221" t="s">
        <v>797</v>
      </c>
      <c r="B126" s="227" t="s">
        <v>798</v>
      </c>
    </row>
    <row r="127" spans="1:2" x14ac:dyDescent="0.3">
      <c r="A127" s="221" t="s">
        <v>799</v>
      </c>
      <c r="B127" s="227" t="s">
        <v>800</v>
      </c>
    </row>
    <row r="128" spans="1:2" x14ac:dyDescent="0.3">
      <c r="A128" s="221" t="s">
        <v>801</v>
      </c>
      <c r="B128" s="227" t="s">
        <v>802</v>
      </c>
    </row>
    <row r="129" spans="1:2" x14ac:dyDescent="0.3">
      <c r="A129" s="221" t="s">
        <v>803</v>
      </c>
      <c r="B129" s="227" t="s">
        <v>804</v>
      </c>
    </row>
    <row r="130" spans="1:2" x14ac:dyDescent="0.3">
      <c r="A130" s="221" t="s">
        <v>805</v>
      </c>
      <c r="B130" s="227" t="s">
        <v>806</v>
      </c>
    </row>
    <row r="131" spans="1:2" x14ac:dyDescent="0.3">
      <c r="A131" s="221" t="s">
        <v>807</v>
      </c>
      <c r="B131" s="227" t="s">
        <v>808</v>
      </c>
    </row>
    <row r="132" spans="1:2" x14ac:dyDescent="0.3">
      <c r="A132" s="221" t="s">
        <v>809</v>
      </c>
      <c r="B132" s="227" t="s">
        <v>810</v>
      </c>
    </row>
    <row r="133" spans="1:2" x14ac:dyDescent="0.3">
      <c r="A133" s="221" t="s">
        <v>811</v>
      </c>
      <c r="B133" s="227" t="s">
        <v>812</v>
      </c>
    </row>
    <row r="134" spans="1:2" x14ac:dyDescent="0.3">
      <c r="A134" s="221" t="s">
        <v>813</v>
      </c>
      <c r="B134" s="227" t="s">
        <v>814</v>
      </c>
    </row>
    <row r="135" spans="1:2" x14ac:dyDescent="0.3">
      <c r="A135" s="221" t="s">
        <v>815</v>
      </c>
      <c r="B135" s="227" t="s">
        <v>816</v>
      </c>
    </row>
    <row r="136" spans="1:2" x14ac:dyDescent="0.3">
      <c r="A136" s="221" t="s">
        <v>817</v>
      </c>
      <c r="B136" s="227" t="s">
        <v>818</v>
      </c>
    </row>
    <row r="137" spans="1:2" x14ac:dyDescent="0.3">
      <c r="A137" s="221" t="s">
        <v>819</v>
      </c>
      <c r="B137" s="227" t="s">
        <v>820</v>
      </c>
    </row>
    <row r="138" spans="1:2" x14ac:dyDescent="0.3">
      <c r="A138" s="221" t="s">
        <v>821</v>
      </c>
      <c r="B138" s="227" t="s">
        <v>822</v>
      </c>
    </row>
    <row r="139" spans="1:2" x14ac:dyDescent="0.3">
      <c r="A139" s="221" t="s">
        <v>823</v>
      </c>
      <c r="B139" s="227" t="s">
        <v>824</v>
      </c>
    </row>
    <row r="140" spans="1:2" x14ac:dyDescent="0.3">
      <c r="A140" s="221" t="s">
        <v>825</v>
      </c>
      <c r="B140" s="227" t="s">
        <v>826</v>
      </c>
    </row>
    <row r="141" spans="1:2" x14ac:dyDescent="0.3">
      <c r="A141" s="221" t="s">
        <v>827</v>
      </c>
      <c r="B141" s="227" t="s">
        <v>828</v>
      </c>
    </row>
    <row r="142" spans="1:2" x14ac:dyDescent="0.3">
      <c r="A142" s="221" t="s">
        <v>829</v>
      </c>
      <c r="B142" s="227" t="s">
        <v>830</v>
      </c>
    </row>
    <row r="143" spans="1:2" x14ac:dyDescent="0.3">
      <c r="A143" s="221" t="s">
        <v>831</v>
      </c>
      <c r="B143" s="227" t="s">
        <v>832</v>
      </c>
    </row>
    <row r="144" spans="1:2" x14ac:dyDescent="0.3">
      <c r="A144" s="221" t="s">
        <v>833</v>
      </c>
      <c r="B144" s="227" t="s">
        <v>834</v>
      </c>
    </row>
    <row r="145" spans="1:2" x14ac:dyDescent="0.3">
      <c r="A145" s="221" t="s">
        <v>835</v>
      </c>
      <c r="B145" s="227" t="s">
        <v>836</v>
      </c>
    </row>
    <row r="146" spans="1:2" x14ac:dyDescent="0.3">
      <c r="A146" s="221" t="s">
        <v>837</v>
      </c>
      <c r="B146" s="227" t="s">
        <v>838</v>
      </c>
    </row>
    <row r="147" spans="1:2" x14ac:dyDescent="0.3">
      <c r="A147" s="221" t="s">
        <v>839</v>
      </c>
      <c r="B147" s="227" t="s">
        <v>840</v>
      </c>
    </row>
    <row r="148" spans="1:2" x14ac:dyDescent="0.3">
      <c r="A148" s="221" t="s">
        <v>841</v>
      </c>
      <c r="B148" s="227" t="s">
        <v>842</v>
      </c>
    </row>
    <row r="149" spans="1:2" x14ac:dyDescent="0.3">
      <c r="A149" s="221" t="s">
        <v>843</v>
      </c>
      <c r="B149" s="227" t="s">
        <v>844</v>
      </c>
    </row>
    <row r="150" spans="1:2" x14ac:dyDescent="0.3">
      <c r="A150" s="221" t="s">
        <v>845</v>
      </c>
      <c r="B150" s="227" t="s">
        <v>846</v>
      </c>
    </row>
    <row r="151" spans="1:2" x14ac:dyDescent="0.3">
      <c r="A151" s="221" t="s">
        <v>847</v>
      </c>
      <c r="B151" s="227" t="s">
        <v>848</v>
      </c>
    </row>
    <row r="152" spans="1:2" x14ac:dyDescent="0.3">
      <c r="A152" s="221" t="s">
        <v>849</v>
      </c>
      <c r="B152" s="227" t="s">
        <v>850</v>
      </c>
    </row>
    <row r="153" spans="1:2" x14ac:dyDescent="0.3">
      <c r="A153" s="221" t="s">
        <v>851</v>
      </c>
      <c r="B153" s="227" t="s">
        <v>852</v>
      </c>
    </row>
    <row r="154" spans="1:2" x14ac:dyDescent="0.3">
      <c r="A154" s="221" t="s">
        <v>853</v>
      </c>
      <c r="B154" s="227" t="s">
        <v>854</v>
      </c>
    </row>
    <row r="155" spans="1:2" x14ac:dyDescent="0.3">
      <c r="A155" s="221" t="s">
        <v>855</v>
      </c>
      <c r="B155" s="227" t="s">
        <v>856</v>
      </c>
    </row>
    <row r="156" spans="1:2" x14ac:dyDescent="0.3">
      <c r="A156" s="221" t="s">
        <v>857</v>
      </c>
      <c r="B156" s="227" t="s">
        <v>858</v>
      </c>
    </row>
    <row r="157" spans="1:2" x14ac:dyDescent="0.3">
      <c r="A157" s="221" t="s">
        <v>859</v>
      </c>
      <c r="B157" s="227" t="s">
        <v>860</v>
      </c>
    </row>
    <row r="158" spans="1:2" x14ac:dyDescent="0.3">
      <c r="A158" s="221" t="s">
        <v>861</v>
      </c>
      <c r="B158" s="227" t="s">
        <v>862</v>
      </c>
    </row>
    <row r="159" spans="1:2" x14ac:dyDescent="0.3">
      <c r="A159" s="221" t="s">
        <v>863</v>
      </c>
      <c r="B159" s="227" t="s">
        <v>864</v>
      </c>
    </row>
    <row r="160" spans="1:2" x14ac:dyDescent="0.3">
      <c r="A160" s="221" t="s">
        <v>865</v>
      </c>
      <c r="B160" s="227" t="s">
        <v>866</v>
      </c>
    </row>
    <row r="161" spans="1:2" x14ac:dyDescent="0.3">
      <c r="A161" s="221" t="s">
        <v>867</v>
      </c>
      <c r="B161" s="227" t="s">
        <v>868</v>
      </c>
    </row>
    <row r="162" spans="1:2" x14ac:dyDescent="0.3">
      <c r="A162" s="221" t="s">
        <v>869</v>
      </c>
      <c r="B162" s="227" t="s">
        <v>870</v>
      </c>
    </row>
    <row r="163" spans="1:2" x14ac:dyDescent="0.3">
      <c r="A163" s="221" t="s">
        <v>871</v>
      </c>
      <c r="B163" s="227" t="s">
        <v>872</v>
      </c>
    </row>
    <row r="164" spans="1:2" x14ac:dyDescent="0.3">
      <c r="A164" s="221" t="s">
        <v>873</v>
      </c>
      <c r="B164" s="227" t="s">
        <v>874</v>
      </c>
    </row>
    <row r="165" spans="1:2" x14ac:dyDescent="0.3">
      <c r="A165" s="221" t="s">
        <v>875</v>
      </c>
      <c r="B165" s="227" t="s">
        <v>876</v>
      </c>
    </row>
    <row r="166" spans="1:2" x14ac:dyDescent="0.3">
      <c r="A166" s="221" t="s">
        <v>877</v>
      </c>
      <c r="B166" s="227" t="s">
        <v>878</v>
      </c>
    </row>
    <row r="167" spans="1:2" x14ac:dyDescent="0.3">
      <c r="A167" s="221" t="s">
        <v>879</v>
      </c>
      <c r="B167" s="227" t="s">
        <v>880</v>
      </c>
    </row>
    <row r="168" spans="1:2" x14ac:dyDescent="0.3">
      <c r="A168" s="221" t="s">
        <v>881</v>
      </c>
      <c r="B168" s="227" t="s">
        <v>882</v>
      </c>
    </row>
    <row r="169" spans="1:2" x14ac:dyDescent="0.3">
      <c r="A169" s="221" t="s">
        <v>883</v>
      </c>
      <c r="B169" s="227" t="s">
        <v>884</v>
      </c>
    </row>
    <row r="170" spans="1:2" x14ac:dyDescent="0.3">
      <c r="A170" s="221" t="s">
        <v>885</v>
      </c>
      <c r="B170" s="227" t="s">
        <v>886</v>
      </c>
    </row>
    <row r="171" spans="1:2" x14ac:dyDescent="0.3">
      <c r="A171" s="221" t="s">
        <v>887</v>
      </c>
      <c r="B171" s="227" t="s">
        <v>888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b759e4c-f0d7-4feb-bda3-ed2800574e06" xsi:nil="true"/>
    <lcf76f155ced4ddcb4097134ff3c332f xmlns="b1528a4b-5ccb-40f7-a09e-43427183cd95">
      <Terms xmlns="http://schemas.microsoft.com/office/infopath/2007/PartnerControls"/>
    </lcf76f155ced4ddcb4097134ff3c332f>
    <DocumentType xmlns="f9695bc1-6109-4dcd-a27a-f8a0370b00e2">Pro Doc</DocumentType>
    <UploadedBy xmlns="b1528a4b-5ccb-40f7-a09e-43427183cd95">gabriel.velasteguimoya@un.org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Status xmlns="b1528a4b-5ccb-40f7-a09e-43427183cd95">Finalized - Signature Redacted</Status>
    <ProjectId xmlns="f9695bc1-6109-4dcd-a27a-f8a0370b00e2">MPTF_00006_01191</ProjectId>
    <FundCode xmlns="f9695bc1-6109-4dcd-a27a-f8a0370b00e2">MPTF_00006</FundCode>
    <Comments xmlns="f9695bc1-6109-4dcd-a27a-f8a0370b00e2">Project budget</Comments>
    <Active xmlns="f9695bc1-6109-4dcd-a27a-f8a0370b00e2">Yes</Active>
    <DocumentDate xmlns="b1528a4b-5ccb-40f7-a09e-43427183cd95">2026-04-01T07:00:00+00:00</DocumentDate>
    <Featured xmlns="b1528a4b-5ccb-40f7-a09e-43427183cd95">1</Featured>
    <FormTypeCode xmlns="b1528a4b-5ccb-40f7-a09e-43427183cd95" xsi:nil="true"/>
  </documentManagement>
</p:properties>
</file>

<file path=customXml/itemProps1.xml><?xml version="1.0" encoding="utf-8"?>
<ds:datastoreItem xmlns:ds="http://schemas.openxmlformats.org/officeDocument/2006/customXml" ds:itemID="{DD632D31-20F9-435C-82F7-C25A5298851C}"/>
</file>

<file path=customXml/itemProps2.xml><?xml version="1.0" encoding="utf-8"?>
<ds:datastoreItem xmlns:ds="http://schemas.openxmlformats.org/officeDocument/2006/customXml" ds:itemID="{704D02A0-2D3A-4F8D-9A49-583B07354C9A}">
  <ds:schemaRefs>
    <ds:schemaRef ds:uri="http://schemas.microsoft.com/sharepoint/v3/contenttype/forms"/>
  </ds:schemaRefs>
</ds:datastoreItem>
</file>

<file path=customXml/itemProps3.xml><?xml version="1.0" encoding="utf-8"?>
<ds:datastoreItem xmlns:ds="http://schemas.openxmlformats.org/officeDocument/2006/customXml" ds:itemID="{3710F683-3ED7-4623-ADFA-8921435CC57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Instructions</vt:lpstr>
      <vt:lpstr>1) Budget Table</vt:lpstr>
      <vt:lpstr>2) By Category</vt:lpstr>
      <vt:lpstr>3) Explanatory Notes</vt:lpstr>
      <vt:lpstr> 4)PBP &amp; SDGs codes</vt:lpstr>
      <vt:lpstr>SG Dashboard Codes</vt:lpstr>
      <vt:lpstr>5) -For MPTF Use-</vt:lpstr>
      <vt:lpstr>Dropdowns</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D proyecto Dialogo Pueblos Indigenas VF 10.10.25.xlsx</dc:title>
  <dc:subject/>
  <dc:creator>Jelena Zelenovic</dc:creator>
  <cp:keywords/>
  <dc:description/>
  <cp:lastModifiedBy>Ligia E Lemus</cp:lastModifiedBy>
  <cp:revision/>
  <dcterms:created xsi:type="dcterms:W3CDTF">2017-11-15T21:17:43Z</dcterms:created>
  <dcterms:modified xsi:type="dcterms:W3CDTF">2025-12-02T17:43:15Z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MediaServiceImageTags">
    <vt:lpwstr/>
  </property>
</Properties>
</file>