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undp-my.sharepoint.com/personal/tony_kouemo_undp_org/Documents/Desktop/Dossiers-Haiti11/Documents_PBF_Agences/Rapport_secretariat/"/>
    </mc:Choice>
  </mc:AlternateContent>
  <xr:revisionPtr revIDLastSave="75" documentId="8_{B81C4C8F-9D4B-4F8E-878D-F6C7394A86EF}" xr6:coauthVersionLast="47" xr6:coauthVersionMax="47" xr10:uidLastSave="{2DBFE2CE-7D97-4E9E-AE3D-09E981FAF80F}"/>
  <bookViews>
    <workbookView xWindow="-110" yWindow="-110" windowWidth="19420" windowHeight="11500" xr2:uid="{FDAC88EB-26B6-43BE-8FDB-FC46DC45EF71}"/>
  </bookViews>
  <sheets>
    <sheet name="Juin 2026" sheetId="7"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 i="7" l="1"/>
  <c r="H9" i="7"/>
  <c r="D75" i="7"/>
  <c r="F194" i="7"/>
  <c r="D191" i="7"/>
  <c r="G196" i="7"/>
  <c r="F195" i="7"/>
  <c r="F193" i="7"/>
  <c r="C192" i="7"/>
  <c r="F192" i="7" s="1"/>
  <c r="F196" i="7" s="1"/>
  <c r="E191" i="7"/>
  <c r="C191" i="7"/>
  <c r="E184" i="7"/>
  <c r="D184" i="7"/>
  <c r="C184" i="7"/>
  <c r="E180" i="7"/>
  <c r="C180" i="7"/>
  <c r="H179" i="7"/>
  <c r="F179" i="7"/>
  <c r="F178" i="7"/>
  <c r="H178" i="7"/>
  <c r="F177" i="7"/>
  <c r="H177" i="7"/>
  <c r="H176" i="7"/>
  <c r="F176" i="7"/>
  <c r="H175" i="7"/>
  <c r="H173" i="7"/>
  <c r="E173" i="7"/>
  <c r="D173" i="7"/>
  <c r="C173" i="7"/>
  <c r="F172" i="7"/>
  <c r="F171" i="7"/>
  <c r="F170" i="7"/>
  <c r="F169" i="7"/>
  <c r="F168" i="7"/>
  <c r="F167" i="7"/>
  <c r="F166" i="7"/>
  <c r="F165" i="7"/>
  <c r="H163" i="7"/>
  <c r="E163" i="7"/>
  <c r="D163" i="7"/>
  <c r="C163" i="7"/>
  <c r="F162" i="7"/>
  <c r="F161" i="7"/>
  <c r="F160" i="7"/>
  <c r="F159" i="7"/>
  <c r="F158" i="7"/>
  <c r="F157" i="7"/>
  <c r="F156" i="7"/>
  <c r="F155" i="7"/>
  <c r="H153" i="7"/>
  <c r="E153" i="7"/>
  <c r="D153" i="7"/>
  <c r="C153" i="7"/>
  <c r="F152" i="7"/>
  <c r="F151" i="7"/>
  <c r="F150" i="7"/>
  <c r="F149" i="7"/>
  <c r="F148" i="7"/>
  <c r="F147" i="7"/>
  <c r="F146" i="7"/>
  <c r="F145" i="7"/>
  <c r="H143" i="7"/>
  <c r="E143" i="7"/>
  <c r="D143" i="7"/>
  <c r="C143" i="7"/>
  <c r="F142" i="7"/>
  <c r="F141" i="7"/>
  <c r="F140" i="7"/>
  <c r="F139" i="7"/>
  <c r="F138" i="7"/>
  <c r="F137" i="7"/>
  <c r="F136" i="7"/>
  <c r="F135" i="7"/>
  <c r="H131" i="7"/>
  <c r="E131" i="7"/>
  <c r="D131" i="7"/>
  <c r="C131" i="7"/>
  <c r="F130" i="7"/>
  <c r="F129" i="7"/>
  <c r="F128" i="7"/>
  <c r="F127" i="7"/>
  <c r="F126" i="7"/>
  <c r="F125" i="7"/>
  <c r="F124" i="7"/>
  <c r="F123" i="7"/>
  <c r="H121" i="7"/>
  <c r="E121" i="7"/>
  <c r="D121" i="7"/>
  <c r="C121" i="7"/>
  <c r="F120" i="7"/>
  <c r="F119" i="7"/>
  <c r="F118" i="7"/>
  <c r="F117" i="7"/>
  <c r="F116" i="7"/>
  <c r="F115" i="7"/>
  <c r="F114" i="7"/>
  <c r="F113" i="7"/>
  <c r="H111" i="7"/>
  <c r="E111" i="7"/>
  <c r="D111" i="7"/>
  <c r="C111" i="7"/>
  <c r="F110" i="7"/>
  <c r="F109" i="7"/>
  <c r="F108" i="7"/>
  <c r="F107" i="7"/>
  <c r="F106" i="7"/>
  <c r="F105" i="7"/>
  <c r="F104" i="7"/>
  <c r="F103" i="7"/>
  <c r="H101" i="7"/>
  <c r="E101" i="7"/>
  <c r="D101" i="7"/>
  <c r="C101" i="7"/>
  <c r="F100" i="7"/>
  <c r="F99" i="7"/>
  <c r="F98" i="7"/>
  <c r="F97" i="7"/>
  <c r="F96" i="7"/>
  <c r="F95" i="7"/>
  <c r="F94" i="7"/>
  <c r="F93" i="7"/>
  <c r="H89" i="7"/>
  <c r="E89" i="7"/>
  <c r="D89" i="7"/>
  <c r="C89" i="7"/>
  <c r="F88" i="7"/>
  <c r="F87" i="7"/>
  <c r="F86" i="7"/>
  <c r="F85" i="7"/>
  <c r="F84" i="7"/>
  <c r="F83" i="7"/>
  <c r="F82" i="7"/>
  <c r="F81" i="7"/>
  <c r="E79" i="7"/>
  <c r="C79" i="7"/>
  <c r="H78" i="7"/>
  <c r="F78" i="7"/>
  <c r="H77" i="7"/>
  <c r="F77" i="7"/>
  <c r="H76" i="7"/>
  <c r="F76" i="7"/>
  <c r="F75" i="7"/>
  <c r="H74" i="7"/>
  <c r="F74" i="7"/>
  <c r="H73" i="7"/>
  <c r="F73" i="7"/>
  <c r="H72" i="7"/>
  <c r="F72" i="7"/>
  <c r="H71" i="7"/>
  <c r="F71" i="7"/>
  <c r="E69" i="7"/>
  <c r="C69" i="7"/>
  <c r="H68" i="7"/>
  <c r="F68" i="7"/>
  <c r="H67" i="7"/>
  <c r="F67" i="7"/>
  <c r="H66" i="7"/>
  <c r="F66" i="7"/>
  <c r="H65" i="7"/>
  <c r="F65" i="7"/>
  <c r="H64" i="7"/>
  <c r="F64" i="7"/>
  <c r="H63" i="7"/>
  <c r="F63" i="7"/>
  <c r="F62" i="7"/>
  <c r="H62" i="7"/>
  <c r="H61" i="7"/>
  <c r="F61" i="7"/>
  <c r="E59" i="7"/>
  <c r="C59" i="7"/>
  <c r="H58" i="7"/>
  <c r="F58" i="7"/>
  <c r="H57" i="7"/>
  <c r="F57" i="7"/>
  <c r="H56" i="7"/>
  <c r="F56" i="7"/>
  <c r="H55" i="7"/>
  <c r="F55" i="7"/>
  <c r="H54" i="7"/>
  <c r="F54" i="7"/>
  <c r="H53" i="7"/>
  <c r="F53" i="7"/>
  <c r="F52" i="7"/>
  <c r="D59" i="7"/>
  <c r="H51" i="7"/>
  <c r="F51" i="7"/>
  <c r="E47" i="7"/>
  <c r="H46" i="7"/>
  <c r="F46" i="7"/>
  <c r="H45" i="7"/>
  <c r="F45" i="7"/>
  <c r="H44" i="7"/>
  <c r="F44" i="7"/>
  <c r="H43" i="7"/>
  <c r="C43" i="7"/>
  <c r="C47" i="7" s="1"/>
  <c r="H42" i="7"/>
  <c r="F42" i="7"/>
  <c r="D47" i="7"/>
  <c r="H41" i="7"/>
  <c r="F41" i="7"/>
  <c r="H40" i="7"/>
  <c r="F40" i="7"/>
  <c r="H39" i="7"/>
  <c r="F39" i="7"/>
  <c r="E37" i="7"/>
  <c r="D37" i="7"/>
  <c r="C37" i="7"/>
  <c r="H36" i="7"/>
  <c r="F36" i="7"/>
  <c r="H35" i="7"/>
  <c r="F35" i="7"/>
  <c r="H34" i="7"/>
  <c r="F34" i="7"/>
  <c r="H33" i="7"/>
  <c r="F33" i="7"/>
  <c r="H32" i="7"/>
  <c r="F32" i="7"/>
  <c r="H31" i="7"/>
  <c r="F31" i="7"/>
  <c r="H30" i="7"/>
  <c r="F30" i="7"/>
  <c r="H29" i="7"/>
  <c r="F29" i="7"/>
  <c r="E27" i="7"/>
  <c r="D27" i="7"/>
  <c r="C27" i="7"/>
  <c r="H26" i="7"/>
  <c r="F26" i="7"/>
  <c r="H25" i="7"/>
  <c r="F25" i="7"/>
  <c r="H24" i="7"/>
  <c r="F24" i="7"/>
  <c r="H23" i="7"/>
  <c r="F23" i="7"/>
  <c r="H22" i="7"/>
  <c r="F22" i="7"/>
  <c r="H21" i="7"/>
  <c r="F21" i="7"/>
  <c r="H20" i="7"/>
  <c r="F20" i="7"/>
  <c r="H19" i="7"/>
  <c r="F19" i="7"/>
  <c r="E17" i="7"/>
  <c r="C17" i="7"/>
  <c r="H16" i="7"/>
  <c r="F16" i="7"/>
  <c r="H15" i="7"/>
  <c r="F15" i="7"/>
  <c r="H14" i="7"/>
  <c r="F14" i="7"/>
  <c r="H13" i="7"/>
  <c r="F13" i="7"/>
  <c r="H12" i="7"/>
  <c r="F12" i="7"/>
  <c r="H11" i="7"/>
  <c r="F11" i="7"/>
  <c r="F10" i="7"/>
  <c r="D17" i="7"/>
  <c r="F9" i="7"/>
  <c r="C196" i="7" l="1"/>
  <c r="G121" i="7"/>
  <c r="G37" i="7"/>
  <c r="F111" i="7"/>
  <c r="F153" i="7"/>
  <c r="G59" i="7"/>
  <c r="G101" i="7"/>
  <c r="G143" i="7"/>
  <c r="F173" i="7"/>
  <c r="G163" i="7"/>
  <c r="F131" i="7"/>
  <c r="H47" i="7"/>
  <c r="F89" i="7"/>
  <c r="G79" i="7"/>
  <c r="C185" i="7"/>
  <c r="C186" i="7" s="1"/>
  <c r="C187" i="7" s="1"/>
  <c r="F180" i="7"/>
  <c r="G69" i="7"/>
  <c r="H27" i="7"/>
  <c r="F27" i="7"/>
  <c r="E185" i="7"/>
  <c r="G17" i="7"/>
  <c r="D79" i="7"/>
  <c r="H75" i="7"/>
  <c r="H79" i="7"/>
  <c r="H180" i="7"/>
  <c r="H17" i="7"/>
  <c r="H37" i="7"/>
  <c r="H69" i="7"/>
  <c r="E186" i="7"/>
  <c r="E187" i="7" s="1"/>
  <c r="F69" i="7"/>
  <c r="G180" i="7"/>
  <c r="H52" i="7"/>
  <c r="H59" i="7" s="1"/>
  <c r="F59" i="7"/>
  <c r="G111" i="7"/>
  <c r="G153" i="7"/>
  <c r="F17" i="7"/>
  <c r="G89" i="7"/>
  <c r="G131" i="7"/>
  <c r="G173" i="7"/>
  <c r="D180" i="7"/>
  <c r="D69" i="7"/>
  <c r="F79" i="7"/>
  <c r="F121" i="7"/>
  <c r="F163" i="7"/>
  <c r="F43" i="7"/>
  <c r="F47" i="7" s="1"/>
  <c r="F37" i="7"/>
  <c r="F101" i="7"/>
  <c r="F143" i="7"/>
  <c r="G27" i="7"/>
  <c r="F185" i="7" l="1"/>
  <c r="G47" i="7"/>
  <c r="G174" i="7" s="1"/>
  <c r="E194" i="7"/>
  <c r="E192" i="7"/>
  <c r="D185" i="7"/>
  <c r="F186" i="7"/>
  <c r="F187" i="7" s="1"/>
  <c r="E193" i="7"/>
  <c r="F174" i="7"/>
  <c r="E196" i="7" l="1"/>
  <c r="G185" i="7"/>
  <c r="D186" i="7"/>
  <c r="D187" i="7" s="1"/>
  <c r="C202" i="7"/>
  <c r="C199" i="7"/>
  <c r="G186" i="7" l="1"/>
  <c r="G187" i="7" s="1"/>
  <c r="H198" i="7" s="1"/>
  <c r="H199" i="7" s="1"/>
  <c r="D192" i="7"/>
  <c r="D194" i="7"/>
  <c r="D193" i="7"/>
  <c r="D196" i="7" l="1"/>
</calcChain>
</file>

<file path=xl/sharedStrings.xml><?xml version="1.0" encoding="utf-8"?>
<sst xmlns="http://schemas.openxmlformats.org/spreadsheetml/2006/main" count="253" uniqueCount="234">
  <si>
    <t>Projet PBF-Appui à la coordination</t>
  </si>
  <si>
    <t>RapportFinancier</t>
  </si>
  <si>
    <t>Tableau 1 - Budget du projet PBF par résultat, produit et activité</t>
  </si>
  <si>
    <t>Nombre de resultat/ produit</t>
  </si>
  <si>
    <t>Formulation du resultat/ produit/activite</t>
  </si>
  <si>
    <t>PNUD (budget en USD)</t>
  </si>
  <si>
    <t>PNUD Dépenses</t>
  </si>
  <si>
    <t>PNUD Engagements</t>
  </si>
  <si>
    <t>Total</t>
  </si>
  <si>
    <t xml:space="preserve">Pourcentage du budget pour chaque produit ou activite reserve pour action directe sur égalité des sexes et autonomisation des femmes (GEWE) (cas echeant) </t>
  </si>
  <si>
    <t>Niveau de depense/ engagement actuel 
(a remplir au moment des rapports de projet)</t>
  </si>
  <si>
    <t xml:space="preserve">RESULTAT 1: </t>
  </si>
  <si>
    <t>Amélioration de la qualité de service rendu (la coordination, le Suivi&amp;Evaluation et le reporting des resultats du cadre stratégique du portefeuille du PBF) par le secrétariat PBF, afin de répondre de manière efficace aux besoins et aux sollicitations des partenaires (institutionnels, financiers et UN) sur les questions de consolidation de la paix en Haiti d’ici 2024.</t>
  </si>
  <si>
    <t>Produit 1.1:</t>
  </si>
  <si>
    <t>Le secrétariat PBF Haiti est opérationnel et appui efficacement le RCO – SNU et les récipiendaires et bénéficiaires du PBF en Haïti d’ici 2024</t>
  </si>
  <si>
    <t>Activite 1.1.1:</t>
  </si>
  <si>
    <t>Renforcer et prendre en charge l’équipe du Secrétariat PBF : Coordonnateur.P4(Extension du contrat) : M-&amp;-E Officer.P2 ; International UNV-Communication-Gestion des Connaissances-Admin.&amp;. Finances.G6-ChauffeurG2 [Co-chaired avec Spotlight] et son fonctionnement</t>
  </si>
  <si>
    <t>Activite 1.1.2:</t>
  </si>
  <si>
    <t>. Renforcer les capacités du personnel du Secrétariat sur les nouvelles connaissances et standards aussi bien au niveau du PBF que de la consolidation de la paix et la prévention des conflits. Cette activité inclut aussi les frais liés aux équipements (bureautiques, déplacement, communication, etc.) et autres charges (coûts directs du bureau)</t>
  </si>
  <si>
    <t>Activite 1.1.3:</t>
  </si>
  <si>
    <t>Activite 1.1.4</t>
  </si>
  <si>
    <t>Activite 1.1.5</t>
  </si>
  <si>
    <t>Activite 1.1.6</t>
  </si>
  <si>
    <t>Activite 1.1.7</t>
  </si>
  <si>
    <t>Activite 1.1.8</t>
  </si>
  <si>
    <t>Produit total</t>
  </si>
  <si>
    <t>Produit 1.2:</t>
  </si>
  <si>
    <t>Le cadre stratégique technique pour l’identification des projets de consolidation de la paix ayant un effet catalytique et en complémentarité avec d’autres plans stratégiques (UNDAF, PSDH.2030, etc.) est effectif d’ici 2023.</t>
  </si>
  <si>
    <t>Activite 1.2.1</t>
  </si>
  <si>
    <t>. Mettre à jour de maniere régulière la cartographie des partenaires, en collaboration avec le PDA-Chargés des partenariats et des programmes (Spotlight &amp; SDG Fund) du RCO et le BINUH (Unités RVC-OHCHR) &amp; la Taskforce RVC, des acteurs et des interventions dans le domaine de la prévention et de la consolidation de la paix en soutien à l’identification des gaps et des points d’entrée programmatique pour les projets du PBF</t>
  </si>
  <si>
    <t>Activite 1.2.2</t>
  </si>
  <si>
    <t>Finaliser le cadre stratégique des résultats de consolidation de la paix (SRF-PBF.2022-2024), avec l’appui du PBSO, du PDA &amp; l’Économiste du RCO. Cette activité inclut une série de consultations nationales inclusives avec les partenaires de mise en œuvre et les bénéficiaires et une séance de restitution des résultats majeurs du processus pour l’endossement des produits finaux par le CoPiL-PBF</t>
  </si>
  <si>
    <t>Activite 1.2.3</t>
  </si>
  <si>
    <t>Conduire des analyses de conflits thématiques/papiers thématiques sur la base du CCA.2022 &amp; 2023 et du SRF-PBF (y compris les résolutions du Conseil de sécurité sur Haïti), et en lien avec la consolidation de la paix afin de guider l’élaboration et l’orientation stratégique/recalibrage des interventions des projets du portefeuille du PBF</t>
  </si>
  <si>
    <t>Activite 1.2.4</t>
  </si>
  <si>
    <t>Faciliter la coordination et l’appui stratégique conséquent, sur la base du CCA, des résultats des papiers thématiques (y compris les résolutions du Conseil de Sécurité de l’ONU sur Haïti), pour le développement de projets de qualité en matière de consolidation de la paix alignés sur le SRF-PBF, en étroite collaboration entre le SNU, le Gouvernement, la société civile et les PTF, pour soumission au PBSO</t>
  </si>
  <si>
    <t>Activite 1.2.5</t>
  </si>
  <si>
    <t>Faciliter l’élaboration des requêtes d’éligibilité ou de renouvellement de la demande d’éligibilité dans le pays</t>
  </si>
  <si>
    <t>Activite 1.2.6</t>
  </si>
  <si>
    <t>Appuyer la prise en compte a hauteur 40% au minimum les questions du genre et en soutien à la participation et autonomisation des femmes et jeunes filles</t>
  </si>
  <si>
    <t>Activite 1.2.7</t>
  </si>
  <si>
    <t>Activite 1.2.8</t>
  </si>
  <si>
    <t>Produit 1.3:</t>
  </si>
  <si>
    <t>Le mécanisme de coordination entre les projets et les partenaires est effectif et soutient efficacement la réalisation des résultats stratégiques du portefeuille et la cohérence-synergie entre les projets et les activités d’ici 2023.</t>
  </si>
  <si>
    <t>Activite 1.3.1</t>
  </si>
  <si>
    <t>Organiser des réunions mensuelles de coordination du portefeuille PBF (RUNOS-NUNOS-PTFs- bénéficiaires, etc.) pour examiner et évaluer les progrès, les défis et identification de niches de collaboration pour le renforcement des synergies-cohérence entre les projets en cours. Cette activité inclut les réunions techniques de chaque projet (RUNOs-NUNOs-SPBF) et l’appui aux projets pour les ateliers de fin de projets avec l’ensemble des parties prenantes</t>
  </si>
  <si>
    <t>Activite 1.3.2</t>
  </si>
  <si>
    <t>Organiser les retraites annuelles du PBF en vue de la documentation, l’analyse et la dissémination des leçons apprises dans le cadre de la mise en œuvre des projets PBF. Cette activité inclut la coordination de l’appui stratégique à l’organisation des réunions régionales dans le cadre des projets transfrontaliers en collaboration avec UNCT et autorités des pays y impliqués</t>
  </si>
  <si>
    <t>Activite 1.3.3</t>
  </si>
  <si>
    <t>. Renforcer les capacités des agences récipiendaires et partenaires, avec l’appui du PDA-Chargé Nexus du RCO et en collaboration avec ONU Femme et OHCHR, sur la programmation sensible aux conflits et à la consolidation de la paix (y compris les questions de droits de l’homme, genre et nexus paix-développement).du PBF</t>
  </si>
  <si>
    <t>Activite 1.3.4</t>
  </si>
  <si>
    <t xml:space="preserve">Conduire une évaluation d’impacts et des leçons apprises sensible au genre des différents projets du portefeuille du PBF et concevoir des outils d’apprentissage – en vue d’assurer qu’en plus de l’enveloppe du PBF que les projets consolidation de la paix prennent en compte au moins 15% des questions du genre et/ou en soutien à la participation et autonomisation des femmes et jeunes filles   </t>
  </si>
  <si>
    <t>Activite 1.3.5</t>
  </si>
  <si>
    <t>Activite 1.3.6</t>
  </si>
  <si>
    <t>Activite 1.3.7</t>
  </si>
  <si>
    <t>Activite 1.3.8</t>
  </si>
  <si>
    <t>Produit 1.4:</t>
  </si>
  <si>
    <t xml:space="preserve">Le cadre du suivi et évaluation du portefeuille de projets du PBF est renforcé et favorise le suivi, l’appui-conseil aux partenaires du portefeuille de projets du PBF de manière permanente d’ici 2023. </t>
  </si>
  <si>
    <t>Activite 1.4.1</t>
  </si>
  <si>
    <t>Appuyer la mise à jour et coordination de la mise en œuvre du plan de suivi-évaluation de qualité par projet ainsi que le développement et la mise en œuvre d’un plan de suivi-évaluation conjoint entre les projets afin d’accroitre les synergies et éviter les duplications entre les projets PBF, et entre les Projets PBF et les autres projets de consolidation de la paix dans le pays</t>
  </si>
  <si>
    <t>Activite 1.4.2</t>
  </si>
  <si>
    <t>Faciliter l’appui technique aux agences récipiendaires pour l’assurance qualité des rapports semestriels, annuels et de clôture des projets (narratifs et financiers), en lien avec les indicateurs établis dans les documents de projet et les données recueillies pendant les visites de terrain.</t>
  </si>
  <si>
    <t>Activite 1.4.3</t>
  </si>
  <si>
    <t>Appuyer la conduite d’études d’évaluation indépendantes finales et des études de référence des projets PBF (en tant que membre du groupe de référence des évaluations), ainsi que l’étude « d’évaluabilité », la revue à mi-parcours et l’évaluation finale. A noter que l’étude d’évaluabilité, et l’évaluation finale seront gérées et contractées à partir du Siege, mais soutenues au niveau du pays à travers le recrutement d’un consultant local et soutenu par le Secrétariat du PBF ; la revue à mi-parcours sera directement soutenue par le Secrétariat du PBF</t>
  </si>
  <si>
    <t>Activite 1.4.4</t>
  </si>
  <si>
    <t>Conduire des missions régulières sur le terrain pour le suivi des projets PBF et produire des rapports de mission à partager avec le RCO et PBSO. Cette activité inclut les réunions régulières PBSO-SPBF-PDA</t>
  </si>
  <si>
    <t>Activite 1.4.5</t>
  </si>
  <si>
    <t>Elaborer – en collaboration avec le PDA – du rapport annuel de progrès de la consolidation de la paix à travers un processus consultatif [endossement par le CoPiL] à soumettre à PBSO-New York [1er décembre de chaque année au plus tard.]. Cette activité inclut la mise en place du   mécanisme de suivi-évaluation du SRF-PBF pour la consolidation de la paix en Haïti – via des rencontres du CoT du CoPiL-PBF et la communauté de pratique de la prévention et de la consolidation de la paix</t>
  </si>
  <si>
    <t>Activite 1.4.6</t>
  </si>
  <si>
    <t>Organiser des missions de supervision inter-agences élargies au siège et appuyer les missions de suivi du PBSO (le cas échéant).</t>
  </si>
  <si>
    <t>Activite 1.4.7</t>
  </si>
  <si>
    <t>Activite 1.4.8</t>
  </si>
  <si>
    <t xml:space="preserve">RESULTAT 2: </t>
  </si>
  <si>
    <t>Amélioration des capacités technique du mécanisme de gouvernance [Comité de Pilotage, Comité Technique, le Bureau du coordonnateur Résident SNU-Haïti, etc.] afin d’assurer leur rôle d’orientation stratégique, d’endossement des projets et de suivi-évaluation du portefeuille PBF d’ici 2024.</t>
  </si>
  <si>
    <t>Produit 2.1</t>
  </si>
  <si>
    <t xml:space="preserve">Les capacités du Comité de Pilotage (y compris Comité Technique) et d’autres partenaires du PBF sont renforcées pour assurer la supervision, l’orientation stratégique et le suivi-évaluation des projets PBF d’ici 2023. </t>
  </si>
  <si>
    <t>Activite 2.1.1</t>
  </si>
  <si>
    <t>Appuyer le rôle de coordination du DSRSG-RC-SNU dans le cadre de la programmation en consolidation de la paix, en étroite collaboration avec le PDA y compris la synergie avec les fonds et programmes dans le bureau du RC-SNU (Spotlight, SDG-Funds, etc.) y compris le Fonds Femmes-Paix &amp; Action Humanitaire d’ONU Femme</t>
  </si>
  <si>
    <t>6 reunion du COPIL (2 par an) et 3 consultations</t>
  </si>
  <si>
    <t>Activite 2.1.2</t>
  </si>
  <si>
    <t>Coordonner la préparation et l’organisation – en étroite collaboration avec le ministère de tutelle/MPCE - des réunions régulières du CoPiL &amp; CoT du PBF pour examiner et évaluer les propositions de projets, leur suivi-évaluation, les progrès de la mise en œuvre de l’ensemble du portefeuille de projets du PBF</t>
  </si>
  <si>
    <t>Activite 2.1.3</t>
  </si>
  <si>
    <t>Coordonner l’appui-stratégique - en collaboration avec les récipiendaires, de l’examen et le contrôle qualité des documents relatifs au PBF (notes conceptuelles, documents de projets, rapports stratégiques du RC, etc.) – sur la base des notes d’orientation du PBSO avec un accent sur les questions de genre – avant toute soumission au CoPiL &amp; CoT du PBF</t>
  </si>
  <si>
    <t>Activite 2.1.4</t>
  </si>
  <si>
    <t>Faire une identification proactive – sur la base des résultats des papiers thématiques d’analyse de conflits et d’autres documents d’analyse clés d’UNCT et en collaboration avec le PDA et la communauté de pratiques – des questions et des défis de consolidation de la paix dans le cadre du soutien au rôle d’orientation stratégique du CoPiL &amp; CoT-PBF</t>
  </si>
  <si>
    <t>Activite 2.1.5</t>
  </si>
  <si>
    <t>Participer et faire le suivi de la prise en compte des conclusions fortes de la Taskforce CVR. Cette activité inclut l’appui aux activités du groupe UNCT-CVR &amp; cohésion sociale– sous leadership de la DSRSG-RC-HC UNCT en Haïti</t>
  </si>
  <si>
    <t>Activite 2.1.6</t>
  </si>
  <si>
    <t>Faciliter l’appui-conseil sur les questions de consolidation de la paix au management des Nations Unies-Groupes thématiques UNSCDF, le CoPiL &amp; CoT du PBF ainsi que la Taskforce RVC afin d’assurer que les projets du PBF intègrent mieux ces questions y compris la synergie avec d’autres initiatives d’UNCT</t>
  </si>
  <si>
    <t>Activite 2.1.7</t>
  </si>
  <si>
    <t>Activite 2.1.8</t>
  </si>
  <si>
    <t>Produit 2.2</t>
  </si>
  <si>
    <t xml:space="preserve">Le plaidoyer, la communication, le partenariat/création de réseau sont assurés pour promouvoir une meilleure connaissance et compréhension du portefeuille et de ses résultats au sein des autorités nationales, de la société civile, des bailleurs de fonds et du grand public d’ici 2023. </t>
  </si>
  <si>
    <t>Activite 2.2.1</t>
  </si>
  <si>
    <t>Renforcer les capacités des partenaires de mise en œuvre du portefeuille du PBF et les autres partenaires clé sur les orientations du PBF, en matière de développement de projet et de rapportage. Cette activité inclut les séances de sensibilisation-formation des acteurs pour une meilleure préparation nationale des éditions du GYPI.2023 2024</t>
  </si>
  <si>
    <t>Activite' 2.2.2</t>
  </si>
  <si>
    <t>Mettre en place et assurer la coordination de la mise en œuvre d’un plan de communication (y compris un groupe de communication au sein des projets financés par PBF) afin de promouvoir la visibilité des activités du PBF dans le pays et parmi les parties intéressées. Cette activité inclut les contributions stratégiques aux rapports d’UNCT et du BINUH en matière de consolidation de la paix en Haïti</t>
  </si>
  <si>
    <t>Activite 2.2.3</t>
  </si>
  <si>
    <t xml:space="preserve">Mettre en œuvre la stratégie de mobilisation de ressources pour la pérennisation des programmes du PBF par la création d’une plateforme des partenaires technique et financiers en Haïti pour la consolidation de la paix (en soutien aux effets catalytiques des projets financés par le PBF). </t>
  </si>
  <si>
    <t>Activite 2.2.4</t>
  </si>
  <si>
    <t>Apporter une appui technique aux récipiendaires du PBF et leurs partenaires de mise en œuvre à améliorer la visibilité des activités du PBF dans le pays via le partage sur les réseaux sociaux du RCO des résultats du portefeuille PBF et organisation des séances de partage d’information sur le PBF sur le lead du RCO (déjeuner-débats PBF avec les partenaires)</t>
  </si>
  <si>
    <t>Activite 2.2.5</t>
  </si>
  <si>
    <t>Faciliter la liaison régulière avec PBSO par rapport à la mise en œuvre des projets PBF, l’évolution du contexte politique et les processus de planification au sein des UN et du Gouvernement en lien avec les activités du PBF</t>
  </si>
  <si>
    <t>Activite 2.2.6</t>
  </si>
  <si>
    <t>Activite 2.2.7</t>
  </si>
  <si>
    <t>Activite 2.2.8</t>
  </si>
  <si>
    <t>Produit 2.3</t>
  </si>
  <si>
    <t>Une communauté de pratique sur la consolidation de la paix est promue afin de faciliter une meilleure familiarisation avec les questions de prévention et de consolidation de la paix par les autorités nationales, la société civile et les partenaires en Haïti d’ici 2023</t>
  </si>
  <si>
    <t>Activite 2.3.1</t>
  </si>
  <si>
    <t>Mettre en place et assurer la coordination – en collaboration avec le PDA &amp; BINUH - de la communauté de pratiques de la prévention et de la consolidation de la paix [UNCT-OSC-OCB-IONG-Universités, Think-Tank ; acteurs du milieu culturel ; PTFs, etc.] pour une plus large appropriation nationale des questions de consolidation de la paix en Haïti</t>
  </si>
  <si>
    <t>Activite 2.3.2</t>
  </si>
  <si>
    <t xml:space="preserve">Apporter une appui technique à la coordination et à l’animation des activités de la communauté de pratique de la prévention et de la consolidation de la paix pour une meilleure appropriation des résultats majeurs des analyses de conflits thématiques (activite.1.2.3). Cette activité inclut la participation active à des études thématiques d’UNCT et d’autres partenaires) en lien avec la prévention et la consolidation de la paix en Haïti. </t>
  </si>
  <si>
    <t>Activite 2.3.3</t>
  </si>
  <si>
    <t xml:space="preserve">Faciliter le soutien à la mobilisation des OCBs-de femmes-jeunes et autorités locales des régions frontalières pour leur implication dans le cadre de concertation intercommunautaire transfrontalier sur la paix. Cette activité bâtira sur les réalisations majeures en termes de mécanismes communautaires de prévention, de médiation et de paix mise en place par les projets financés par le PBF (CVR.1, Infrastructure de Paix, GPI.2.0., etc.). </t>
  </si>
  <si>
    <t>Activite 2.3.4</t>
  </si>
  <si>
    <t>Participer et faciliter le suivi de la prise en compte des conclusions fortes de la Taskforce RVC au sein des projets financés par PBF. Cette activité inclut l’appui aux activités du groupe UNCT-RVC &amp; cohésion sociale – sous leadership de la DSRSG-RC-SNU en Haïti. Cette activité sera menée en étroite collaboration avec l’Unité RVC du BINUH</t>
  </si>
  <si>
    <t>Activite 2.3.5</t>
  </si>
  <si>
    <t xml:space="preserve">Assurer la coordination de la préparation et de l’organisation - sous l’égide du CoPiL-PBF et en étroite collaboration avec le PDA-UNCT et le BINUH- des Journées portes ouvertes sur le PBF-la consolidation de la paix en Haïti à l’occasion [Journée internationale de la paix/21 septembre ; Journée internationale de la femme/8 mars ; Les 16 jours d’activisme du Sg-ONU/26Novembre-10Décembre ; etc.). </t>
  </si>
  <si>
    <t>Activite 2.3.6</t>
  </si>
  <si>
    <t>Activite 2.3.7</t>
  </si>
  <si>
    <t>Activite 2.3.8</t>
  </si>
  <si>
    <t>Produit 2.4</t>
  </si>
  <si>
    <t>Activite 2.4.1</t>
  </si>
  <si>
    <t>Activite 2.4.2</t>
  </si>
  <si>
    <t>Activite 2.4.3</t>
  </si>
  <si>
    <t>Activite 2.4.4</t>
  </si>
  <si>
    <t>Activite 2.4.5</t>
  </si>
  <si>
    <t>Activite 2.4.6</t>
  </si>
  <si>
    <t>Activite 2.4.7</t>
  </si>
  <si>
    <t>Activite 2.4.8</t>
  </si>
  <si>
    <t xml:space="preserve">RESULTAT 3: </t>
  </si>
  <si>
    <t>Produit 3.1</t>
  </si>
  <si>
    <t>Activite 3.1.1</t>
  </si>
  <si>
    <t>Activite 3.1.2</t>
  </si>
  <si>
    <t>Activite 3.1.3</t>
  </si>
  <si>
    <t>Activite 3.1.4</t>
  </si>
  <si>
    <t>Activite 3.1.5</t>
  </si>
  <si>
    <t>Activite 3.1.6</t>
  </si>
  <si>
    <t>Activite 3.1.7</t>
  </si>
  <si>
    <t>Activite 3.1.8</t>
  </si>
  <si>
    <t>Produit 3.2:</t>
  </si>
  <si>
    <t>Activite 3.2.1</t>
  </si>
  <si>
    <t>Activite 3.2.2</t>
  </si>
  <si>
    <t>Activite 3.2.3</t>
  </si>
  <si>
    <t>Activite 3.2.4</t>
  </si>
  <si>
    <t>Activite 3.2.5</t>
  </si>
  <si>
    <t>Activite 3.2.6</t>
  </si>
  <si>
    <t>Activite 3.2.7</t>
  </si>
  <si>
    <t>Activite 3.2.8</t>
  </si>
  <si>
    <t>Produit 3.3</t>
  </si>
  <si>
    <t>Activite 3.3.1</t>
  </si>
  <si>
    <t>Activite 3.3.2</t>
  </si>
  <si>
    <t>Activite 3.3.3</t>
  </si>
  <si>
    <t>Activite 3.3.4</t>
  </si>
  <si>
    <t>Activite 3.3.5</t>
  </si>
  <si>
    <t>Activite 3.3.6</t>
  </si>
  <si>
    <t>Activite 3.3.7</t>
  </si>
  <si>
    <t>Activite 3.3.8</t>
  </si>
  <si>
    <t>Produit 3.4</t>
  </si>
  <si>
    <t>Activite 3.4.1</t>
  </si>
  <si>
    <t>Activite 3.4.2</t>
  </si>
  <si>
    <t>Activite 3.4.3</t>
  </si>
  <si>
    <t>Activite 3.4.4</t>
  </si>
  <si>
    <t>Activite 3.4.5</t>
  </si>
  <si>
    <t>Activite 3.4.6</t>
  </si>
  <si>
    <t>Activite 3.4.7</t>
  </si>
  <si>
    <t>Activite 3.4.8</t>
  </si>
  <si>
    <t xml:space="preserve">RESULTAT 4: </t>
  </si>
  <si>
    <t>Produit 4.1</t>
  </si>
  <si>
    <t>Activite 4.1.1</t>
  </si>
  <si>
    <t>Activite 4.1.2</t>
  </si>
  <si>
    <t>Activite 4.1.3</t>
  </si>
  <si>
    <t>Activite 4.1.4</t>
  </si>
  <si>
    <t>Activite 4.1.5</t>
  </si>
  <si>
    <t>Activite 4.1.6</t>
  </si>
  <si>
    <t>Activite 4.1.7</t>
  </si>
  <si>
    <t>Activite 4.1.8</t>
  </si>
  <si>
    <t>Produit 4.2</t>
  </si>
  <si>
    <t>Activite 4.2.1</t>
  </si>
  <si>
    <t>Activite 4.2.2</t>
  </si>
  <si>
    <t>Activite 4.2.3</t>
  </si>
  <si>
    <t>Activite 4.2.4</t>
  </si>
  <si>
    <t>Activite 4.2.5</t>
  </si>
  <si>
    <t>Activite 4.2.6</t>
  </si>
  <si>
    <t>Activite 4.2.7</t>
  </si>
  <si>
    <t>Activite 4.2.8</t>
  </si>
  <si>
    <t>Produit 4.3</t>
  </si>
  <si>
    <t>Activite 4.3.1</t>
  </si>
  <si>
    <t>Activite 4.3.2</t>
  </si>
  <si>
    <t>Activite 4.3.3</t>
  </si>
  <si>
    <t>Activite 4.3.4</t>
  </si>
  <si>
    <t>Activite 4.3.5</t>
  </si>
  <si>
    <t>Activite 4.3.6</t>
  </si>
  <si>
    <t>Activite 4.3.7</t>
  </si>
  <si>
    <t>Activite 4.3.8</t>
  </si>
  <si>
    <t>Produit 4.4</t>
  </si>
  <si>
    <t>Activite 4.4.1</t>
  </si>
  <si>
    <t>Activite 4.4.2</t>
  </si>
  <si>
    <t>Activite 4.4.3</t>
  </si>
  <si>
    <t>Activite 4.4.4</t>
  </si>
  <si>
    <t>Activite 4.4.5</t>
  </si>
  <si>
    <t>Activite 4.4.6</t>
  </si>
  <si>
    <t>Activite 4.4.7</t>
  </si>
  <si>
    <t>Activite 4.4.8</t>
  </si>
  <si>
    <t>Cout de personnel du projet si pas inclus dans les activites si-dessus</t>
  </si>
  <si>
    <t>Couts operationnels si pas inclus dans les activites si-dessus</t>
  </si>
  <si>
    <t>Equipements, consommables, informatique, communication, internet, carburant, location bureau et entretien etc.</t>
  </si>
  <si>
    <t>Budget de suivi</t>
  </si>
  <si>
    <t>Déplacements et autres dépenses diverses pour les événements organisés dans le cadre des projets PBF non inclus dans le Résultat 1</t>
  </si>
  <si>
    <t>Budget pour l'évaluation finale indépendante</t>
  </si>
  <si>
    <t>Organiser une evaluationa mi parcours du plan strategique 2021-2025 du portefeuille d'HAITI</t>
  </si>
  <si>
    <t>Coûts supplémentaires total</t>
  </si>
  <si>
    <t>Totaux</t>
  </si>
  <si>
    <t>Depenses Totales</t>
  </si>
  <si>
    <t>Sous-budget total du projet</t>
  </si>
  <si>
    <t>Coûts indirects (7%):</t>
  </si>
  <si>
    <t>Répartition des tranches basée sur la performance</t>
  </si>
  <si>
    <t>Tranche %</t>
  </si>
  <si>
    <t>Première tranche</t>
  </si>
  <si>
    <t>Deuxième tranche</t>
  </si>
  <si>
    <t>Total des dépenses</t>
  </si>
  <si>
    <t>% alloué à GEWE</t>
  </si>
  <si>
    <t>% alloué à S&amp;E</t>
  </si>
  <si>
    <r>
      <t>Justification du montant à GEWE</t>
    </r>
    <r>
      <rPr>
        <sz val="9"/>
        <rFont val="Calibri"/>
        <family val="2"/>
        <scheme val="minor"/>
      </rPr>
      <t xml:space="preserve"> (par exemple, la formation comprend une session sur l'égalité des sexes, des efforts spécifiques déployés pour assurer une représentation égale des femmes et des hommes, etc.)</t>
    </r>
  </si>
  <si>
    <r>
      <t>Notes quelconque le cas echeant</t>
    </r>
    <r>
      <rPr>
        <sz val="9"/>
        <rFont val="Calibri"/>
        <family val="2"/>
        <scheme val="minor"/>
      </rPr>
      <t xml:space="preserve"> (e.g sur types des entrants ou justification du budget)</t>
    </r>
  </si>
  <si>
    <r>
      <t xml:space="preserve">$ alloué à GEWE </t>
    </r>
    <r>
      <rPr>
        <sz val="10"/>
        <color theme="1"/>
        <rFont val="Calibri"/>
        <family val="2"/>
        <scheme val="minor"/>
      </rPr>
      <t>(inclut coûts indirects)</t>
    </r>
  </si>
  <si>
    <r>
      <t xml:space="preserve">$ alloué à S&amp;E </t>
    </r>
    <r>
      <rPr>
        <sz val="10"/>
        <color theme="1"/>
        <rFont val="Calibri"/>
        <family val="2"/>
        <scheme val="minor"/>
      </rPr>
      <t>(inclut coûts indirects)</t>
    </r>
  </si>
  <si>
    <r>
      <t xml:space="preserve">Note: Le PBF n'accepte pas les projets avec moins de 5% pour le S&amp;E et moins 15% pour le GEWE. Ces chiffres apparaîtront </t>
    </r>
    <r>
      <rPr>
        <sz val="10"/>
        <color rgb="FFFF0000"/>
        <rFont val="Calibri"/>
        <family val="2"/>
        <scheme val="minor"/>
      </rPr>
      <t>en</t>
    </r>
    <r>
      <rPr>
        <sz val="10"/>
        <color theme="1"/>
        <rFont val="Calibri"/>
        <family val="2"/>
        <scheme val="minor"/>
      </rPr>
      <t xml:space="preserve"> </t>
    </r>
    <r>
      <rPr>
        <sz val="10"/>
        <color rgb="FFFF0000"/>
        <rFont val="Calibri"/>
        <family val="2"/>
        <scheme val="minor"/>
      </rPr>
      <t>rouge</t>
    </r>
    <r>
      <rPr>
        <sz val="10"/>
        <color theme="1"/>
        <rFont val="Calibri"/>
        <family val="2"/>
        <scheme val="minor"/>
      </rPr>
      <t xml:space="preserve"> si ce seuil minimum n'est pas atteint.</t>
    </r>
  </si>
  <si>
    <t>Mettre en place et rendre fonctionnel les mecanismes de suivi&amp;evaluation au niveau communautaire pour tous les projets du portefeuille de Haiti</t>
  </si>
  <si>
    <t xml:space="preserve">Troisième tranche </t>
  </si>
  <si>
    <t xml:space="preserve">Quatrième tranche </t>
  </si>
  <si>
    <t>Financial Report au 30 juin  2026 and commitments</t>
  </si>
  <si>
    <t>Taux d'exécution/tranche 1,2&amp;3</t>
  </si>
  <si>
    <t>Signé par:
_________________________
Xavier Michon
Représentant Résident du PNUD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</si>
</sst>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quot;$&quot;* #,##0_);_(&quot;$&quot;* \(#,##0\);_(&quot;$&quot;* &quot;-&quot;??_);_(@_)"/>
    <numFmt numFmtId="165" formatCode="0.0%"/>
  </numFmts>
  <fonts count="23" x14ac:knownFonts="1">
    <font>
      <sz val="11"/>
      <color theme="1"/>
      <name val="Calibri"/>
      <family val="2"/>
      <scheme val="minor"/>
    </font>
    <font>
      <sz val="11"/>
      <color theme="1"/>
      <name val="Calibri"/>
      <family val="2"/>
      <scheme val="minor"/>
    </font>
    <font>
      <b/>
      <sz val="36"/>
      <color theme="1"/>
      <name val="Calibri"/>
      <family val="2"/>
      <scheme val="minor"/>
    </font>
    <font>
      <sz val="36"/>
      <color theme="1"/>
      <name val="Calibri"/>
      <family val="2"/>
      <scheme val="minor"/>
    </font>
    <font>
      <b/>
      <sz val="20"/>
      <color theme="1"/>
      <name val="Calibri"/>
      <family val="2"/>
      <scheme val="minor"/>
    </font>
    <font>
      <b/>
      <sz val="12"/>
      <name val="Calibri"/>
      <family val="2"/>
      <scheme val="minor"/>
    </font>
    <font>
      <sz val="12"/>
      <name val="Calibri"/>
      <family val="2"/>
      <scheme val="minor"/>
    </font>
    <font>
      <b/>
      <sz val="12"/>
      <color theme="1"/>
      <name val="Calibri"/>
      <family val="2"/>
      <scheme val="minor"/>
    </font>
    <font>
      <sz val="12"/>
      <color theme="1"/>
      <name val="Calibri"/>
      <family val="2"/>
      <scheme val="minor"/>
    </font>
    <font>
      <sz val="11"/>
      <name val="Calibri"/>
      <family val="2"/>
      <scheme val="minor"/>
    </font>
    <font>
      <b/>
      <sz val="14"/>
      <color rgb="FF00B0F0"/>
      <name val="Calibri"/>
      <family val="2"/>
      <scheme val="minor"/>
    </font>
    <font>
      <sz val="9"/>
      <color theme="1"/>
      <name val="Calibri"/>
      <family val="2"/>
      <scheme val="minor"/>
    </font>
    <font>
      <b/>
      <u/>
      <sz val="9"/>
      <color theme="1"/>
      <name val="Calibri"/>
      <family val="2"/>
      <scheme val="minor"/>
    </font>
    <font>
      <b/>
      <sz val="9"/>
      <name val="Calibri"/>
      <family val="2"/>
      <scheme val="minor"/>
    </font>
    <font>
      <sz val="9"/>
      <name val="Calibri"/>
      <family val="2"/>
      <scheme val="minor"/>
    </font>
    <font>
      <b/>
      <sz val="10"/>
      <name val="Calibri"/>
      <family val="2"/>
      <scheme val="minor"/>
    </font>
    <font>
      <sz val="10"/>
      <name val="Calibri"/>
      <family val="2"/>
      <scheme val="minor"/>
    </font>
    <font>
      <sz val="10"/>
      <color theme="1"/>
      <name val="Calibri"/>
      <family val="2"/>
      <scheme val="minor"/>
    </font>
    <font>
      <b/>
      <sz val="10"/>
      <color theme="1"/>
      <name val="Calibri"/>
      <family val="2"/>
      <scheme val="minor"/>
    </font>
    <font>
      <sz val="10"/>
      <color rgb="FFFF0000"/>
      <name val="Calibri"/>
      <family val="2"/>
      <scheme val="minor"/>
    </font>
    <font>
      <b/>
      <sz val="14"/>
      <color theme="1"/>
      <name val="Calibri"/>
      <family val="2"/>
      <scheme val="minor"/>
    </font>
    <font>
      <b/>
      <sz val="11"/>
      <color theme="1"/>
      <name val="Calibri"/>
      <family val="2"/>
      <scheme val="minor"/>
    </font>
    <font>
      <b/>
      <sz val="9"/>
      <color theme="1"/>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7" tint="0.39997558519241921"/>
        <bgColor indexed="64"/>
      </patternFill>
    </fill>
    <fill>
      <patternFill patternType="solid">
        <fgColor rgb="FF00B050"/>
        <bgColor indexed="64"/>
      </patternFill>
    </fill>
    <fill>
      <patternFill patternType="solid">
        <fgColor theme="8"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theme="1"/>
      </left>
      <right style="thin">
        <color indexed="64"/>
      </right>
      <top style="thin">
        <color indexed="64"/>
      </top>
      <bottom style="thin">
        <color indexed="64"/>
      </bottom>
      <diagonal/>
    </border>
    <border>
      <left style="medium">
        <color theme="1"/>
      </left>
      <right style="thin">
        <color indexed="64"/>
      </right>
      <top style="medium">
        <color theme="1"/>
      </top>
      <bottom style="thin">
        <color indexed="64"/>
      </bottom>
      <diagonal/>
    </border>
    <border>
      <left style="thin">
        <color indexed="64"/>
      </left>
      <right style="thin">
        <color indexed="64"/>
      </right>
      <top style="medium">
        <color theme="1"/>
      </top>
      <bottom style="thin">
        <color indexed="64"/>
      </bottom>
      <diagonal/>
    </border>
    <border>
      <left style="thin">
        <color indexed="64"/>
      </left>
      <right/>
      <top style="medium">
        <color theme="1"/>
      </top>
      <bottom style="thin">
        <color indexed="64"/>
      </bottom>
      <diagonal/>
    </border>
    <border>
      <left style="thin">
        <color indexed="64"/>
      </left>
      <right style="medium">
        <color theme="1"/>
      </right>
      <top style="medium">
        <color theme="1"/>
      </top>
      <bottom style="thin">
        <color indexed="64"/>
      </bottom>
      <diagonal/>
    </border>
    <border>
      <left style="medium">
        <color theme="1"/>
      </left>
      <right style="thin">
        <color indexed="64"/>
      </right>
      <top style="thin">
        <color indexed="64"/>
      </top>
      <bottom style="thin">
        <color indexed="64"/>
      </bottom>
      <diagonal/>
    </border>
    <border>
      <left style="thin">
        <color indexed="64"/>
      </left>
      <right style="medium">
        <color theme="1"/>
      </right>
      <top style="thin">
        <color indexed="64"/>
      </top>
      <bottom/>
      <diagonal/>
    </border>
    <border>
      <left style="thin">
        <color indexed="64"/>
      </left>
      <right style="medium">
        <color theme="1"/>
      </right>
      <top style="thin">
        <color indexed="64"/>
      </top>
      <bottom style="thin">
        <color indexed="64"/>
      </bottom>
      <diagonal/>
    </border>
    <border>
      <left style="medium">
        <color theme="1"/>
      </left>
      <right style="thin">
        <color indexed="64"/>
      </right>
      <top style="thin">
        <color indexed="64"/>
      </top>
      <bottom/>
      <diagonal/>
    </border>
    <border>
      <left style="medium">
        <color theme="1"/>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thin">
        <color indexed="64"/>
      </left>
      <right style="medium">
        <color theme="1"/>
      </right>
      <top style="thin">
        <color indexed="64"/>
      </top>
      <bottom style="medium">
        <color theme="1"/>
      </bottom>
      <diagonal/>
    </border>
    <border>
      <left style="medium">
        <color theme="1"/>
      </left>
      <right/>
      <top style="medium">
        <color theme="1"/>
      </top>
      <bottom style="thin">
        <color indexed="64"/>
      </bottom>
      <diagonal/>
    </border>
    <border>
      <left/>
      <right/>
      <top style="medium">
        <color theme="1"/>
      </top>
      <bottom style="thin">
        <color indexed="64"/>
      </bottom>
      <diagonal/>
    </border>
    <border>
      <left/>
      <right style="medium">
        <color theme="1"/>
      </right>
      <top style="medium">
        <color theme="1"/>
      </top>
      <bottom style="thin">
        <color indexed="64"/>
      </bottom>
      <diagonal/>
    </border>
    <border>
      <left style="thin">
        <color indexed="64"/>
      </left>
      <right/>
      <top style="thin">
        <color indexed="64"/>
      </top>
      <bottom style="medium">
        <color theme="1"/>
      </bottom>
      <diagonal/>
    </border>
    <border>
      <left style="medium">
        <color theme="1"/>
      </left>
      <right/>
      <top style="thin">
        <color indexed="64"/>
      </top>
      <bottom style="thin">
        <color indexed="64"/>
      </bottom>
      <diagonal/>
    </border>
    <border>
      <left/>
      <right style="medium">
        <color theme="1"/>
      </right>
      <top style="thin">
        <color indexed="64"/>
      </top>
      <bottom style="thin">
        <color indexed="64"/>
      </bottom>
      <diagonal/>
    </border>
    <border>
      <left/>
      <right style="thin">
        <color theme="1"/>
      </right>
      <top style="thin">
        <color theme="1"/>
      </top>
      <bottom/>
      <diagonal/>
    </border>
    <border>
      <left style="thin">
        <color theme="1"/>
      </left>
      <right/>
      <top/>
      <bottom/>
      <diagonal/>
    </border>
    <border>
      <left style="thin">
        <color theme="1"/>
      </left>
      <right style="thin">
        <color indexed="64"/>
      </right>
      <top/>
      <bottom style="thin">
        <color theme="1"/>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00">
    <xf numFmtId="0" fontId="0" fillId="0" borderId="0" xfId="0"/>
    <xf numFmtId="0" fontId="0" fillId="0" borderId="0" xfId="0" applyAlignment="1">
      <alignment wrapText="1"/>
    </xf>
    <xf numFmtId="44" fontId="3" fillId="0" borderId="0" xfId="1" applyFont="1" applyBorder="1" applyAlignment="1">
      <alignment wrapText="1"/>
    </xf>
    <xf numFmtId="44" fontId="3" fillId="0" borderId="0" xfId="1" applyFont="1" applyFill="1" applyBorder="1" applyAlignment="1">
      <alignment wrapText="1"/>
    </xf>
    <xf numFmtId="44" fontId="4" fillId="2" borderId="0" xfId="1" applyFont="1" applyFill="1" applyBorder="1" applyAlignment="1">
      <alignment horizontal="left" wrapText="1"/>
    </xf>
    <xf numFmtId="44" fontId="4" fillId="0" borderId="0" xfId="1" applyFont="1" applyFill="1" applyBorder="1" applyAlignment="1">
      <alignment horizontal="left" wrapText="1"/>
    </xf>
    <xf numFmtId="44" fontId="0" fillId="0" borderId="0" xfId="1" applyFont="1" applyFill="1" applyBorder="1" applyAlignment="1">
      <alignment wrapText="1"/>
    </xf>
    <xf numFmtId="0" fontId="0" fillId="2" borderId="0" xfId="0" applyFill="1" applyAlignment="1">
      <alignment wrapText="1"/>
    </xf>
    <xf numFmtId="0" fontId="5" fillId="5" borderId="1" xfId="0" applyFont="1" applyFill="1" applyBorder="1" applyAlignment="1">
      <alignment vertical="center" wrapText="1"/>
    </xf>
    <xf numFmtId="0" fontId="6" fillId="5" borderId="1" xfId="0" applyFont="1" applyFill="1" applyBorder="1" applyAlignment="1">
      <alignment vertical="center" wrapText="1"/>
    </xf>
    <xf numFmtId="0" fontId="7" fillId="3" borderId="1" xfId="0" applyFont="1" applyFill="1" applyBorder="1" applyAlignment="1">
      <alignment vertical="center" wrapText="1"/>
    </xf>
    <xf numFmtId="0" fontId="7" fillId="5" borderId="1" xfId="0" applyFont="1" applyFill="1" applyBorder="1" applyAlignment="1">
      <alignment vertical="center" wrapText="1"/>
    </xf>
    <xf numFmtId="0" fontId="8" fillId="5" borderId="1" xfId="0" applyFont="1" applyFill="1" applyBorder="1" applyAlignment="1">
      <alignment vertical="center" wrapText="1"/>
    </xf>
    <xf numFmtId="9" fontId="8" fillId="0" borderId="1" xfId="2" applyFont="1" applyBorder="1" applyAlignment="1" applyProtection="1">
      <alignment horizontal="center" vertical="center" wrapText="1"/>
      <protection locked="0"/>
    </xf>
    <xf numFmtId="9" fontId="8" fillId="2" borderId="1" xfId="2" applyFont="1" applyFill="1" applyBorder="1" applyAlignment="1" applyProtection="1">
      <alignment horizontal="center" vertical="center" wrapText="1"/>
      <protection locked="0"/>
    </xf>
    <xf numFmtId="44" fontId="7" fillId="3" borderId="1" xfId="1" applyFont="1" applyFill="1" applyBorder="1" applyAlignment="1" applyProtection="1">
      <alignment horizontal="center" vertical="center" wrapText="1"/>
    </xf>
    <xf numFmtId="0" fontId="7" fillId="2" borderId="0" xfId="0" applyFont="1" applyFill="1" applyAlignment="1">
      <alignment vertical="center" wrapText="1"/>
    </xf>
    <xf numFmtId="0" fontId="7" fillId="7" borderId="1" xfId="0" applyFont="1" applyFill="1" applyBorder="1" applyAlignment="1">
      <alignment vertical="center" wrapText="1"/>
    </xf>
    <xf numFmtId="9" fontId="8" fillId="0" borderId="1" xfId="2" applyFont="1" applyBorder="1" applyAlignment="1" applyProtection="1">
      <alignment vertical="center" wrapText="1"/>
      <protection locked="0"/>
    </xf>
    <xf numFmtId="0" fontId="8" fillId="0" borderId="0" xfId="0" applyFont="1" applyAlignment="1">
      <alignment vertical="center" wrapText="1"/>
    </xf>
    <xf numFmtId="0" fontId="8" fillId="0" borderId="0" xfId="0" applyFont="1" applyAlignment="1">
      <alignment wrapText="1"/>
    </xf>
    <xf numFmtId="44" fontId="8" fillId="0" borderId="0" xfId="1" applyFont="1" applyBorder="1" applyAlignment="1">
      <alignment wrapText="1"/>
    </xf>
    <xf numFmtId="44" fontId="8" fillId="0" borderId="0" xfId="1" applyFont="1" applyFill="1" applyBorder="1" applyAlignment="1">
      <alignment wrapText="1"/>
    </xf>
    <xf numFmtId="44" fontId="0" fillId="0" borderId="0" xfId="1" applyFont="1" applyBorder="1" applyAlignment="1">
      <alignment wrapText="1"/>
    </xf>
    <xf numFmtId="0" fontId="11" fillId="0" borderId="0" xfId="0" applyFont="1" applyAlignment="1">
      <alignment wrapText="1"/>
    </xf>
    <xf numFmtId="0" fontId="16" fillId="0" borderId="1" xfId="0" applyFont="1" applyBorder="1" applyAlignment="1" applyProtection="1">
      <alignment horizontal="left" vertical="top" wrapText="1"/>
      <protection locked="0"/>
    </xf>
    <xf numFmtId="164" fontId="16" fillId="0" borderId="1" xfId="1" applyNumberFormat="1" applyFont="1" applyBorder="1" applyAlignment="1" applyProtection="1">
      <alignment horizontal="center" vertical="center" wrapText="1"/>
      <protection locked="0"/>
    </xf>
    <xf numFmtId="44" fontId="16" fillId="0" borderId="1" xfId="1" applyFont="1" applyBorder="1" applyAlignment="1" applyProtection="1">
      <alignment horizontal="center" vertical="center" wrapText="1"/>
      <protection locked="0"/>
    </xf>
    <xf numFmtId="44" fontId="16" fillId="3" borderId="1" xfId="1" applyFont="1" applyFill="1" applyBorder="1" applyAlignment="1" applyProtection="1">
      <alignment horizontal="center" vertical="center" wrapText="1"/>
    </xf>
    <xf numFmtId="44" fontId="16" fillId="0" borderId="1" xfId="1" applyFont="1" applyFill="1" applyBorder="1" applyAlignment="1" applyProtection="1">
      <alignment horizontal="center" vertical="center" wrapText="1"/>
      <protection locked="0"/>
    </xf>
    <xf numFmtId="49" fontId="16" fillId="0" borderId="1" xfId="1" applyNumberFormat="1" applyFont="1" applyBorder="1" applyAlignment="1" applyProtection="1">
      <alignment horizontal="left" wrapText="1"/>
      <protection locked="0"/>
    </xf>
    <xf numFmtId="0" fontId="16" fillId="0" borderId="0" xfId="0" applyFont="1" applyAlignment="1" applyProtection="1">
      <alignment horizontal="left" vertical="top" wrapText="1"/>
      <protection locked="0"/>
    </xf>
    <xf numFmtId="0" fontId="16" fillId="0" borderId="0" xfId="0" applyFont="1" applyAlignment="1" applyProtection="1">
      <alignment horizontal="justify" vertical="center"/>
      <protection locked="0"/>
    </xf>
    <xf numFmtId="0" fontId="16" fillId="2" borderId="1" xfId="0" applyFont="1" applyFill="1" applyBorder="1" applyAlignment="1" applyProtection="1">
      <alignment horizontal="left" vertical="top" wrapText="1"/>
      <protection locked="0"/>
    </xf>
    <xf numFmtId="44" fontId="16" fillId="2" borderId="1" xfId="1" applyFont="1" applyFill="1" applyBorder="1" applyAlignment="1" applyProtection="1">
      <alignment horizontal="center" vertical="center" wrapText="1"/>
      <protection locked="0"/>
    </xf>
    <xf numFmtId="49" fontId="16" fillId="2" borderId="1" xfId="1" applyNumberFormat="1" applyFont="1" applyFill="1" applyBorder="1" applyAlignment="1" applyProtection="1">
      <alignment horizontal="left" wrapText="1"/>
      <protection locked="0"/>
    </xf>
    <xf numFmtId="0" fontId="15" fillId="3" borderId="1" xfId="0" applyFont="1" applyFill="1" applyBorder="1" applyAlignment="1">
      <alignment vertical="center" wrapText="1"/>
    </xf>
    <xf numFmtId="164" fontId="15" fillId="3" borderId="1" xfId="1" applyNumberFormat="1" applyFont="1" applyFill="1" applyBorder="1" applyAlignment="1" applyProtection="1">
      <alignment horizontal="center" vertical="center" wrapText="1"/>
    </xf>
    <xf numFmtId="44" fontId="15" fillId="3" borderId="1" xfId="1" applyFont="1" applyFill="1" applyBorder="1" applyAlignment="1" applyProtection="1">
      <alignment horizontal="center" vertical="center" wrapText="1"/>
    </xf>
    <xf numFmtId="44" fontId="15" fillId="0" borderId="1" xfId="1" applyFont="1" applyFill="1" applyBorder="1" applyAlignment="1" applyProtection="1">
      <alignment horizontal="center" vertical="center" wrapText="1"/>
    </xf>
    <xf numFmtId="0" fontId="16" fillId="0" borderId="2" xfId="0" applyFont="1" applyBorder="1" applyAlignment="1" applyProtection="1">
      <alignment horizontal="left" vertical="top" wrapText="1"/>
      <protection locked="0"/>
    </xf>
    <xf numFmtId="44" fontId="15" fillId="3" borderId="3" xfId="1" applyFont="1" applyFill="1" applyBorder="1" applyAlignment="1" applyProtection="1">
      <alignment horizontal="center" vertical="center" wrapText="1"/>
    </xf>
    <xf numFmtId="164" fontId="16" fillId="2" borderId="1" xfId="1" applyNumberFormat="1" applyFont="1" applyFill="1" applyBorder="1" applyAlignment="1" applyProtection="1">
      <alignment horizontal="center" vertical="center" wrapText="1"/>
      <protection locked="0"/>
    </xf>
    <xf numFmtId="164" fontId="15" fillId="3" borderId="3" xfId="1" applyNumberFormat="1" applyFont="1" applyFill="1" applyBorder="1" applyAlignment="1" applyProtection="1">
      <alignment horizontal="center" vertical="center" wrapText="1"/>
    </xf>
    <xf numFmtId="0" fontId="17" fillId="2" borderId="0" xfId="0" applyFont="1" applyFill="1" applyAlignment="1" applyProtection="1">
      <alignment horizontal="left" vertical="top" wrapText="1"/>
      <protection locked="0"/>
    </xf>
    <xf numFmtId="44" fontId="17" fillId="2" borderId="0" xfId="1" applyFont="1" applyFill="1" applyBorder="1" applyAlignment="1" applyProtection="1">
      <alignment horizontal="center" vertical="center" wrapText="1"/>
      <protection locked="0"/>
    </xf>
    <xf numFmtId="44" fontId="17" fillId="0" borderId="0" xfId="1" applyFont="1" applyFill="1" applyBorder="1" applyAlignment="1" applyProtection="1">
      <alignment horizontal="center" vertical="center" wrapText="1"/>
      <protection locked="0"/>
    </xf>
    <xf numFmtId="0" fontId="17" fillId="0" borderId="1" xfId="0" applyFont="1" applyBorder="1" applyAlignment="1" applyProtection="1">
      <alignment horizontal="left" vertical="top" wrapText="1"/>
      <protection locked="0"/>
    </xf>
    <xf numFmtId="44" fontId="17" fillId="0" borderId="1" xfId="1" applyFont="1" applyBorder="1" applyAlignment="1" applyProtection="1">
      <alignment horizontal="center" vertical="center" wrapText="1"/>
      <protection locked="0"/>
    </xf>
    <xf numFmtId="44" fontId="17" fillId="3" borderId="1" xfId="1" applyFont="1" applyFill="1" applyBorder="1" applyAlignment="1" applyProtection="1">
      <alignment horizontal="center" vertical="center" wrapText="1"/>
    </xf>
    <xf numFmtId="9" fontId="17" fillId="0" borderId="1" xfId="2" applyFont="1" applyBorder="1" applyAlignment="1" applyProtection="1">
      <alignment horizontal="center" vertical="center" wrapText="1"/>
      <protection locked="0"/>
    </xf>
    <xf numFmtId="44" fontId="17" fillId="0" borderId="1" xfId="1" applyFont="1" applyFill="1" applyBorder="1" applyAlignment="1" applyProtection="1">
      <alignment horizontal="center" vertical="center" wrapText="1"/>
      <protection locked="0"/>
    </xf>
    <xf numFmtId="49" fontId="17" fillId="0" borderId="1" xfId="1" applyNumberFormat="1" applyFont="1" applyBorder="1" applyAlignment="1" applyProtection="1">
      <alignment horizontal="left" vertical="center" wrapText="1"/>
      <protection locked="0"/>
    </xf>
    <xf numFmtId="49" fontId="17" fillId="0" borderId="1" xfId="1" applyNumberFormat="1" applyFont="1" applyBorder="1" applyAlignment="1" applyProtection="1">
      <alignment horizontal="left" wrapText="1"/>
      <protection locked="0"/>
    </xf>
    <xf numFmtId="0" fontId="17" fillId="0" borderId="0" xfId="0" applyFont="1" applyAlignment="1" applyProtection="1">
      <alignment horizontal="left" vertical="top" wrapText="1"/>
      <protection locked="0"/>
    </xf>
    <xf numFmtId="164" fontId="17" fillId="0" borderId="1" xfId="1" applyNumberFormat="1" applyFont="1" applyBorder="1" applyAlignment="1" applyProtection="1">
      <alignment horizontal="center" vertical="center" wrapText="1"/>
      <protection locked="0"/>
    </xf>
    <xf numFmtId="0" fontId="17" fillId="2" borderId="1" xfId="0" applyFont="1" applyFill="1" applyBorder="1" applyAlignment="1" applyProtection="1">
      <alignment horizontal="left" vertical="top" wrapText="1"/>
      <protection locked="0"/>
    </xf>
    <xf numFmtId="164" fontId="17" fillId="2" borderId="1" xfId="1" applyNumberFormat="1" applyFont="1" applyFill="1" applyBorder="1" applyAlignment="1" applyProtection="1">
      <alignment horizontal="center" vertical="center" wrapText="1"/>
      <protection locked="0"/>
    </xf>
    <xf numFmtId="44" fontId="17" fillId="2" borderId="1" xfId="1" applyFont="1" applyFill="1" applyBorder="1" applyAlignment="1" applyProtection="1">
      <alignment horizontal="center" vertical="center" wrapText="1"/>
      <protection locked="0"/>
    </xf>
    <xf numFmtId="9" fontId="17" fillId="2" borderId="1" xfId="2" applyFont="1" applyFill="1" applyBorder="1" applyAlignment="1" applyProtection="1">
      <alignment horizontal="center" vertical="center" wrapText="1"/>
      <protection locked="0"/>
    </xf>
    <xf numFmtId="49" fontId="17" fillId="2" borderId="1" xfId="1" applyNumberFormat="1" applyFont="1" applyFill="1" applyBorder="1" applyAlignment="1" applyProtection="1">
      <alignment horizontal="left" wrapText="1"/>
      <protection locked="0"/>
    </xf>
    <xf numFmtId="0" fontId="18" fillId="3" borderId="1" xfId="0" applyFont="1" applyFill="1" applyBorder="1" applyAlignment="1">
      <alignment vertical="center" wrapText="1"/>
    </xf>
    <xf numFmtId="164" fontId="18" fillId="3" borderId="1" xfId="1" applyNumberFormat="1" applyFont="1" applyFill="1" applyBorder="1" applyAlignment="1" applyProtection="1">
      <alignment horizontal="center" vertical="center" wrapText="1"/>
    </xf>
    <xf numFmtId="44" fontId="18" fillId="3" borderId="3" xfId="1" applyFont="1" applyFill="1" applyBorder="1" applyAlignment="1" applyProtection="1">
      <alignment horizontal="center" vertical="center" wrapText="1"/>
    </xf>
    <xf numFmtId="44" fontId="18" fillId="3" borderId="1" xfId="1" applyFont="1" applyFill="1" applyBorder="1" applyAlignment="1" applyProtection="1">
      <alignment horizontal="center" vertical="center" wrapText="1"/>
    </xf>
    <xf numFmtId="44" fontId="18" fillId="0" borderId="1" xfId="1" applyFont="1" applyFill="1" applyBorder="1" applyAlignment="1" applyProtection="1">
      <alignment horizontal="center" vertical="center" wrapText="1"/>
    </xf>
    <xf numFmtId="0" fontId="17" fillId="0" borderId="2" xfId="0" applyFont="1" applyBorder="1" applyAlignment="1" applyProtection="1">
      <alignment horizontal="left" vertical="top" wrapText="1"/>
      <protection locked="0"/>
    </xf>
    <xf numFmtId="164" fontId="19" fillId="0" borderId="1" xfId="1" applyNumberFormat="1" applyFont="1" applyBorder="1" applyAlignment="1" applyProtection="1">
      <alignment horizontal="center" vertical="center" wrapText="1"/>
      <protection locked="0"/>
    </xf>
    <xf numFmtId="164" fontId="18" fillId="3" borderId="3" xfId="1" applyNumberFormat="1" applyFont="1" applyFill="1" applyBorder="1" applyAlignment="1" applyProtection="1">
      <alignment horizontal="center" vertical="center" wrapText="1"/>
    </xf>
    <xf numFmtId="0" fontId="17" fillId="2" borderId="0" xfId="0" applyFont="1" applyFill="1" applyAlignment="1" applyProtection="1">
      <alignment vertical="center" wrapText="1"/>
      <protection locked="0"/>
    </xf>
    <xf numFmtId="44" fontId="17" fillId="2" borderId="0" xfId="1" applyFont="1" applyFill="1" applyBorder="1" applyAlignment="1" applyProtection="1">
      <alignment vertical="center" wrapText="1"/>
      <protection locked="0"/>
    </xf>
    <xf numFmtId="44" fontId="17" fillId="0" borderId="0" xfId="1" applyFont="1" applyFill="1" applyBorder="1" applyAlignment="1" applyProtection="1">
      <alignment vertical="center" wrapText="1"/>
      <protection locked="0"/>
    </xf>
    <xf numFmtId="0" fontId="17" fillId="2" borderId="4" xfId="0" applyFont="1" applyFill="1" applyBorder="1" applyAlignment="1" applyProtection="1">
      <alignment vertical="center" wrapText="1"/>
      <protection locked="0"/>
    </xf>
    <xf numFmtId="44" fontId="18" fillId="6" borderId="3" xfId="1" applyFont="1" applyFill="1" applyBorder="1" applyAlignment="1" applyProtection="1">
      <alignment horizontal="center" vertical="center" wrapText="1"/>
      <protection locked="0"/>
    </xf>
    <xf numFmtId="0" fontId="17" fillId="2" borderId="1" xfId="0" applyFont="1" applyFill="1" applyBorder="1" applyAlignment="1" applyProtection="1">
      <alignment vertical="center" wrapText="1"/>
      <protection locked="0"/>
    </xf>
    <xf numFmtId="44" fontId="17" fillId="0" borderId="1" xfId="1" applyFont="1" applyBorder="1" applyAlignment="1" applyProtection="1">
      <alignment vertical="center" wrapText="1"/>
      <protection locked="0"/>
    </xf>
    <xf numFmtId="44" fontId="17" fillId="3" borderId="1" xfId="1" applyFont="1" applyFill="1" applyBorder="1" applyAlignment="1" applyProtection="1">
      <alignment vertical="center" wrapText="1"/>
    </xf>
    <xf numFmtId="44" fontId="17" fillId="0" borderId="1" xfId="1" applyFont="1" applyFill="1" applyBorder="1" applyAlignment="1" applyProtection="1">
      <alignment vertical="center" wrapText="1"/>
      <protection locked="0"/>
    </xf>
    <xf numFmtId="49" fontId="17" fillId="0" borderId="1" xfId="0" applyNumberFormat="1" applyFont="1" applyBorder="1" applyAlignment="1" applyProtection="1">
      <alignment horizontal="left" wrapText="1"/>
      <protection locked="0"/>
    </xf>
    <xf numFmtId="0" fontId="17" fillId="2" borderId="5" xfId="0" applyFont="1" applyFill="1" applyBorder="1" applyAlignment="1" applyProtection="1">
      <alignment vertical="center" wrapText="1"/>
      <protection locked="0"/>
    </xf>
    <xf numFmtId="44" fontId="18" fillId="0" borderId="0" xfId="1" applyFont="1" applyFill="1" applyBorder="1" applyAlignment="1" applyProtection="1">
      <alignment vertical="center" wrapText="1"/>
      <protection locked="0"/>
    </xf>
    <xf numFmtId="0" fontId="18" fillId="2" borderId="0" xfId="0" applyFont="1" applyFill="1" applyAlignment="1" applyProtection="1">
      <alignment vertical="center" wrapText="1"/>
      <protection locked="0"/>
    </xf>
    <xf numFmtId="44" fontId="18" fillId="3" borderId="1" xfId="1" applyFont="1" applyFill="1" applyBorder="1" applyAlignment="1" applyProtection="1">
      <alignment horizontal="center" vertical="center" wrapText="1"/>
      <protection locked="0"/>
    </xf>
    <xf numFmtId="44" fontId="18" fillId="3" borderId="7" xfId="1" applyFont="1" applyFill="1" applyBorder="1" applyAlignment="1" applyProtection="1">
      <alignment horizontal="center" vertical="center" wrapText="1"/>
    </xf>
    <xf numFmtId="164" fontId="17" fillId="3" borderId="1" xfId="0" applyNumberFormat="1" applyFont="1" applyFill="1" applyBorder="1" applyAlignment="1">
      <alignment vertical="center" wrapText="1"/>
    </xf>
    <xf numFmtId="164" fontId="17" fillId="3" borderId="6" xfId="0" applyNumberFormat="1" applyFont="1" applyFill="1" applyBorder="1" applyAlignment="1">
      <alignment vertical="center" wrapText="1"/>
    </xf>
    <xf numFmtId="0" fontId="17" fillId="2" borderId="0" xfId="0" applyFont="1" applyFill="1" applyAlignment="1">
      <alignment vertical="center" wrapText="1"/>
    </xf>
    <xf numFmtId="0" fontId="17" fillId="0" borderId="0" xfId="0" applyFont="1" applyAlignment="1">
      <alignment vertical="center" wrapText="1"/>
    </xf>
    <xf numFmtId="0" fontId="17" fillId="0" borderId="0" xfId="0" applyFont="1" applyAlignment="1">
      <alignment wrapText="1"/>
    </xf>
    <xf numFmtId="44" fontId="17" fillId="0" borderId="0" xfId="1" applyFont="1" applyBorder="1" applyAlignment="1">
      <alignment wrapText="1"/>
    </xf>
    <xf numFmtId="44" fontId="17" fillId="0" borderId="0" xfId="1" applyFont="1" applyFill="1" applyBorder="1" applyAlignment="1">
      <alignment wrapText="1"/>
    </xf>
    <xf numFmtId="0" fontId="18" fillId="0" borderId="0" xfId="0" applyFont="1" applyAlignment="1" applyProtection="1">
      <alignment vertical="center" wrapText="1"/>
      <protection locked="0"/>
    </xf>
    <xf numFmtId="0" fontId="18" fillId="2" borderId="0" xfId="0" applyFont="1" applyFill="1" applyAlignment="1">
      <alignment vertical="center" wrapText="1"/>
    </xf>
    <xf numFmtId="44" fontId="18" fillId="2" borderId="0" xfId="0" applyNumberFormat="1" applyFont="1" applyFill="1" applyAlignment="1">
      <alignment vertical="center" wrapText="1"/>
    </xf>
    <xf numFmtId="44" fontId="18" fillId="2" borderId="0" xfId="1" applyFont="1" applyFill="1" applyBorder="1" applyAlignment="1">
      <alignment vertical="center" wrapText="1"/>
    </xf>
    <xf numFmtId="44" fontId="18" fillId="0" borderId="0" xfId="1" applyFont="1" applyFill="1" applyBorder="1" applyAlignment="1">
      <alignment vertical="center" wrapText="1"/>
    </xf>
    <xf numFmtId="44" fontId="18" fillId="0" borderId="0" xfId="1" applyFont="1" applyFill="1" applyBorder="1" applyAlignment="1" applyProtection="1">
      <alignment horizontal="center" vertical="center" wrapText="1"/>
    </xf>
    <xf numFmtId="0" fontId="18" fillId="3" borderId="3" xfId="0" applyFont="1" applyFill="1" applyBorder="1" applyAlignment="1">
      <alignment horizontal="center" vertical="center" wrapText="1"/>
    </xf>
    <xf numFmtId="164" fontId="18" fillId="3" borderId="1" xfId="1" applyNumberFormat="1" applyFont="1" applyFill="1" applyBorder="1" applyAlignment="1" applyProtection="1">
      <alignment vertical="center" wrapText="1"/>
    </xf>
    <xf numFmtId="164" fontId="18" fillId="3" borderId="6" xfId="1" applyNumberFormat="1" applyFont="1" applyFill="1" applyBorder="1" applyAlignment="1" applyProtection="1">
      <alignment vertical="center" wrapText="1"/>
    </xf>
    <xf numFmtId="164" fontId="18" fillId="3" borderId="7" xfId="1" applyNumberFormat="1" applyFont="1" applyFill="1" applyBorder="1" applyAlignment="1" applyProtection="1">
      <alignment vertical="center" wrapText="1"/>
    </xf>
    <xf numFmtId="44" fontId="18" fillId="0" borderId="0" xfId="1" applyFont="1" applyFill="1" applyBorder="1" applyAlignment="1" applyProtection="1">
      <alignment horizontal="right" vertical="center" wrapText="1"/>
      <protection locked="0"/>
    </xf>
    <xf numFmtId="44" fontId="18" fillId="0" borderId="0" xfId="1" applyFont="1" applyFill="1" applyBorder="1" applyAlignment="1" applyProtection="1">
      <alignment vertical="center" wrapText="1"/>
    </xf>
    <xf numFmtId="0" fontId="18" fillId="0" borderId="0" xfId="0" applyFont="1" applyAlignment="1">
      <alignment vertical="center" wrapText="1"/>
    </xf>
    <xf numFmtId="44" fontId="18" fillId="0" borderId="0" xfId="0" applyNumberFormat="1" applyFont="1" applyAlignment="1">
      <alignment vertical="center" wrapText="1"/>
    </xf>
    <xf numFmtId="44" fontId="17" fillId="0" borderId="0" xfId="1" applyFont="1" applyFill="1" applyBorder="1" applyAlignment="1">
      <alignment vertical="center" wrapText="1"/>
    </xf>
    <xf numFmtId="9" fontId="17" fillId="0" borderId="0" xfId="2" applyFont="1" applyFill="1" applyBorder="1" applyAlignment="1">
      <alignment wrapText="1"/>
    </xf>
    <xf numFmtId="44" fontId="17" fillId="3" borderId="1" xfId="0" applyNumberFormat="1" applyFont="1" applyFill="1" applyBorder="1" applyAlignment="1">
      <alignment vertical="center" wrapText="1"/>
    </xf>
    <xf numFmtId="164" fontId="18" fillId="3" borderId="3" xfId="1" applyNumberFormat="1" applyFont="1" applyFill="1" applyBorder="1" applyAlignment="1" applyProtection="1">
      <alignment vertical="center" wrapText="1"/>
    </xf>
    <xf numFmtId="0" fontId="17" fillId="2" borderId="1" xfId="0" applyFont="1" applyFill="1" applyBorder="1" applyAlignment="1" applyProtection="1">
      <alignment horizontal="left" vertical="top" wrapText="1"/>
      <protection locked="0"/>
    </xf>
    <xf numFmtId="44" fontId="17" fillId="2" borderId="1" xfId="1" applyFont="1" applyFill="1" applyBorder="1" applyAlignment="1" applyProtection="1">
      <alignment horizontal="left" vertical="top" wrapText="1"/>
      <protection locked="0"/>
    </xf>
    <xf numFmtId="0" fontId="18" fillId="6" borderId="1" xfId="0" applyFont="1" applyFill="1" applyBorder="1" applyAlignment="1" applyProtection="1">
      <alignment horizontal="left" vertical="center" wrapText="1"/>
      <protection locked="0"/>
    </xf>
    <xf numFmtId="44" fontId="18" fillId="6" borderId="1" xfId="1" applyFont="1" applyFill="1" applyBorder="1" applyAlignment="1" applyProtection="1">
      <alignment horizontal="left" vertical="center" wrapText="1"/>
      <protection locked="0"/>
    </xf>
    <xf numFmtId="0" fontId="18" fillId="2" borderId="1" xfId="0" applyFont="1" applyFill="1" applyBorder="1" applyAlignment="1" applyProtection="1">
      <alignment horizontal="left" vertical="top" wrapText="1"/>
      <protection locked="0"/>
    </xf>
    <xf numFmtId="44" fontId="18" fillId="2" borderId="1" xfId="1" applyFont="1" applyFill="1" applyBorder="1" applyAlignment="1" applyProtection="1">
      <alignment horizontal="left" vertical="top" wrapText="1"/>
      <protection locked="0"/>
    </xf>
    <xf numFmtId="49" fontId="15" fillId="2" borderId="1" xfId="0" applyNumberFormat="1" applyFont="1" applyFill="1" applyBorder="1" applyAlignment="1" applyProtection="1">
      <alignment horizontal="left" vertical="center" wrapText="1"/>
      <protection locked="0"/>
    </xf>
    <xf numFmtId="44" fontId="15" fillId="2" borderId="1" xfId="1" applyFont="1" applyFill="1" applyBorder="1" applyAlignment="1" applyProtection="1">
      <alignment horizontal="left" vertical="center" wrapText="1"/>
      <protection locked="0"/>
    </xf>
    <xf numFmtId="49" fontId="15" fillId="6" borderId="1" xfId="0" applyNumberFormat="1" applyFont="1" applyFill="1" applyBorder="1" applyAlignment="1" applyProtection="1">
      <alignment horizontal="left" vertical="center" wrapText="1"/>
      <protection locked="0"/>
    </xf>
    <xf numFmtId="44" fontId="15" fillId="6" borderId="1" xfId="1" applyFont="1" applyFill="1" applyBorder="1" applyAlignment="1" applyProtection="1">
      <alignment horizontal="left" vertical="center" wrapText="1"/>
      <protection locked="0"/>
    </xf>
    <xf numFmtId="0" fontId="15" fillId="6" borderId="1" xfId="0" applyFont="1" applyFill="1" applyBorder="1" applyAlignment="1" applyProtection="1">
      <alignment horizontal="left" vertical="center" wrapText="1"/>
      <protection locked="0"/>
    </xf>
    <xf numFmtId="0" fontId="18" fillId="2" borderId="1" xfId="0" applyFont="1" applyFill="1" applyBorder="1" applyAlignment="1" applyProtection="1">
      <alignment horizontal="left" vertical="center" wrapText="1"/>
      <protection locked="0"/>
    </xf>
    <xf numFmtId="44" fontId="18" fillId="2" borderId="1" xfId="1" applyFont="1" applyFill="1" applyBorder="1" applyAlignment="1" applyProtection="1">
      <alignment horizontal="left" vertical="center" wrapText="1"/>
      <protection locked="0"/>
    </xf>
    <xf numFmtId="0" fontId="0" fillId="0" borderId="0" xfId="0" applyFont="1" applyAlignment="1">
      <alignment wrapText="1"/>
    </xf>
    <xf numFmtId="0" fontId="13" fillId="3" borderId="2" xfId="0" applyFont="1" applyFill="1" applyBorder="1" applyAlignment="1">
      <alignment horizontal="center" vertical="center" wrapText="1"/>
    </xf>
    <xf numFmtId="0" fontId="13" fillId="10" borderId="2" xfId="0" applyFont="1" applyFill="1" applyBorder="1" applyAlignment="1" applyProtection="1">
      <alignment horizontal="center" vertical="center" wrapText="1"/>
      <protection locked="0"/>
    </xf>
    <xf numFmtId="0" fontId="13" fillId="11" borderId="2" xfId="0" applyFont="1" applyFill="1" applyBorder="1" applyAlignment="1" applyProtection="1">
      <alignment horizontal="center" vertical="center" wrapText="1"/>
      <protection locked="0"/>
    </xf>
    <xf numFmtId="0" fontId="22" fillId="3" borderId="2"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20" fillId="0" borderId="0" xfId="0" applyFont="1" applyBorder="1" applyAlignment="1">
      <alignment horizontal="left" wrapText="1"/>
    </xf>
    <xf numFmtId="0" fontId="0" fillId="0" borderId="0" xfId="0" applyBorder="1" applyAlignment="1">
      <alignment wrapText="1"/>
    </xf>
    <xf numFmtId="0" fontId="0" fillId="0" borderId="0" xfId="0" applyFont="1" applyBorder="1" applyAlignment="1">
      <alignment wrapText="1"/>
    </xf>
    <xf numFmtId="0" fontId="10" fillId="0" borderId="0" xfId="0" applyFont="1" applyBorder="1" applyAlignment="1">
      <alignment horizontal="left" vertical="top" wrapText="1"/>
    </xf>
    <xf numFmtId="0" fontId="2" fillId="0" borderId="0" xfId="0" applyFont="1" applyBorder="1" applyAlignment="1">
      <alignment wrapText="1"/>
    </xf>
    <xf numFmtId="0" fontId="3" fillId="0" borderId="0" xfId="0" applyFont="1" applyBorder="1" applyAlignment="1">
      <alignment wrapText="1"/>
    </xf>
    <xf numFmtId="0" fontId="7" fillId="0" borderId="0" xfId="0" applyFont="1" applyBorder="1" applyAlignment="1">
      <alignment horizontal="left" vertical="top" wrapText="1"/>
    </xf>
    <xf numFmtId="0" fontId="10" fillId="0" borderId="0" xfId="0" applyFont="1" applyBorder="1" applyAlignment="1">
      <alignment horizontal="left" vertical="top" wrapText="1"/>
    </xf>
    <xf numFmtId="0" fontId="12" fillId="0" borderId="0" xfId="0" applyFont="1" applyBorder="1" applyAlignment="1">
      <alignment horizontal="left" wrapText="1"/>
    </xf>
    <xf numFmtId="0" fontId="0" fillId="0" borderId="8" xfId="0" applyBorder="1" applyAlignment="1">
      <alignment wrapText="1"/>
    </xf>
    <xf numFmtId="0" fontId="0" fillId="0" borderId="8" xfId="0" applyBorder="1" applyAlignment="1">
      <alignment horizontal="center" wrapText="1"/>
    </xf>
    <xf numFmtId="44" fontId="21" fillId="0" borderId="8" xfId="0" applyNumberFormat="1" applyFont="1" applyBorder="1" applyAlignment="1">
      <alignment wrapText="1"/>
    </xf>
    <xf numFmtId="44" fontId="0" fillId="0" borderId="8" xfId="1" applyFont="1" applyFill="1" applyBorder="1" applyAlignment="1">
      <alignment wrapText="1"/>
    </xf>
    <xf numFmtId="0" fontId="0" fillId="2" borderId="8" xfId="0" applyFill="1" applyBorder="1" applyAlignment="1">
      <alignment wrapText="1"/>
    </xf>
    <xf numFmtId="0" fontId="18" fillId="8" borderId="9" xfId="0" applyFont="1" applyFill="1" applyBorder="1" applyAlignment="1" applyProtection="1">
      <alignment vertical="center" wrapText="1"/>
      <protection locked="0"/>
    </xf>
    <xf numFmtId="44" fontId="18" fillId="8" borderId="3" xfId="1" applyFont="1" applyFill="1" applyBorder="1" applyAlignment="1" applyProtection="1">
      <alignment vertical="center" wrapText="1"/>
    </xf>
    <xf numFmtId="0" fontId="7" fillId="2" borderId="0" xfId="0" applyFont="1" applyFill="1" applyBorder="1" applyAlignment="1">
      <alignment vertical="center" wrapText="1"/>
    </xf>
    <xf numFmtId="0" fontId="8" fillId="2" borderId="0" xfId="0" applyFont="1" applyFill="1" applyBorder="1" applyAlignment="1">
      <alignment vertical="center" wrapText="1"/>
    </xf>
    <xf numFmtId="0" fontId="8" fillId="0" borderId="0" xfId="0" applyFont="1" applyBorder="1" applyAlignment="1" applyProtection="1">
      <alignment vertical="center" wrapText="1"/>
      <protection locked="0"/>
    </xf>
    <xf numFmtId="0" fontId="8" fillId="2" borderId="0" xfId="0" applyFont="1" applyFill="1" applyBorder="1" applyAlignment="1" applyProtection="1">
      <alignment vertical="center" wrapText="1"/>
      <protection locked="0"/>
    </xf>
    <xf numFmtId="0" fontId="8" fillId="0" borderId="0" xfId="0" applyFont="1" applyBorder="1" applyAlignment="1">
      <alignment vertical="center" wrapText="1"/>
    </xf>
    <xf numFmtId="0" fontId="7" fillId="0" borderId="0" xfId="0" applyFont="1" applyBorder="1" applyAlignment="1">
      <alignment vertical="center" wrapText="1"/>
    </xf>
    <xf numFmtId="0" fontId="17" fillId="2" borderId="0" xfId="0" applyFont="1" applyFill="1" applyBorder="1" applyAlignment="1" applyProtection="1">
      <alignment vertical="center" wrapText="1"/>
      <protection locked="0"/>
    </xf>
    <xf numFmtId="44" fontId="18" fillId="0" borderId="0" xfId="0" applyNumberFormat="1" applyFont="1" applyBorder="1" applyAlignment="1">
      <alignment vertical="center" wrapText="1"/>
    </xf>
    <xf numFmtId="0" fontId="18" fillId="3" borderId="11" xfId="0" applyFont="1" applyFill="1" applyBorder="1" applyAlignment="1">
      <alignment horizontal="center" vertical="center" wrapText="1"/>
    </xf>
    <xf numFmtId="0" fontId="18" fillId="3" borderId="12" xfId="0" applyFont="1" applyFill="1" applyBorder="1" applyAlignment="1">
      <alignment horizontal="center" vertical="center" wrapText="1"/>
    </xf>
    <xf numFmtId="0" fontId="18" fillId="3" borderId="13" xfId="0" applyFont="1" applyFill="1" applyBorder="1" applyAlignment="1">
      <alignment horizontal="center" vertical="center" wrapText="1"/>
    </xf>
    <xf numFmtId="0" fontId="18" fillId="3" borderId="14" xfId="0" applyFont="1" applyFill="1" applyBorder="1" applyAlignment="1">
      <alignment horizontal="center" vertical="center" wrapText="1"/>
    </xf>
    <xf numFmtId="0" fontId="18" fillId="3" borderId="15" xfId="0" applyFont="1" applyFill="1" applyBorder="1" applyAlignment="1">
      <alignment horizontal="center" vertical="center" wrapText="1"/>
    </xf>
    <xf numFmtId="0" fontId="18" fillId="3" borderId="16" xfId="0" applyFont="1" applyFill="1" applyBorder="1" applyAlignment="1">
      <alignment horizontal="center" vertical="center" wrapText="1"/>
    </xf>
    <xf numFmtId="0" fontId="18" fillId="3" borderId="15" xfId="0" applyFont="1" applyFill="1" applyBorder="1" applyAlignment="1">
      <alignment vertical="center" wrapText="1"/>
    </xf>
    <xf numFmtId="165" fontId="7" fillId="2" borderId="17" xfId="2" applyNumberFormat="1" applyFont="1" applyFill="1" applyBorder="1" applyAlignment="1" applyProtection="1">
      <alignment vertical="center" wrapText="1"/>
      <protection locked="0"/>
    </xf>
    <xf numFmtId="0" fontId="18" fillId="3" borderId="18" xfId="0" applyFont="1" applyFill="1" applyBorder="1" applyAlignment="1">
      <alignment vertical="center" wrapText="1"/>
    </xf>
    <xf numFmtId="165" fontId="7" fillId="2" borderId="16" xfId="2" applyNumberFormat="1" applyFont="1" applyFill="1" applyBorder="1" applyAlignment="1" applyProtection="1">
      <alignment vertical="center" wrapText="1"/>
      <protection locked="0"/>
    </xf>
    <xf numFmtId="165" fontId="7" fillId="2" borderId="16" xfId="2" applyNumberFormat="1" applyFont="1" applyFill="1" applyBorder="1" applyAlignment="1" applyProtection="1">
      <alignment horizontal="right" vertical="center" wrapText="1"/>
      <protection locked="0"/>
    </xf>
    <xf numFmtId="0" fontId="18" fillId="3" borderId="19" xfId="0" applyFont="1" applyFill="1" applyBorder="1" applyAlignment="1">
      <alignment vertical="center" wrapText="1"/>
    </xf>
    <xf numFmtId="164" fontId="18" fillId="3" borderId="20" xfId="1" applyNumberFormat="1" applyFont="1" applyFill="1" applyBorder="1" applyAlignment="1" applyProtection="1">
      <alignment vertical="center" wrapText="1"/>
    </xf>
    <xf numFmtId="9" fontId="18" fillId="3" borderId="21" xfId="2" applyFont="1" applyFill="1" applyBorder="1" applyAlignment="1" applyProtection="1">
      <alignment vertical="center" wrapText="1"/>
    </xf>
    <xf numFmtId="0" fontId="18" fillId="8" borderId="22" xfId="0" applyFont="1" applyFill="1" applyBorder="1" applyAlignment="1">
      <alignment horizontal="center" vertical="center" wrapText="1"/>
    </xf>
    <xf numFmtId="0" fontId="18" fillId="8" borderId="23" xfId="0" applyFont="1" applyFill="1" applyBorder="1" applyAlignment="1">
      <alignment horizontal="center" vertical="center" wrapText="1"/>
    </xf>
    <xf numFmtId="0" fontId="18" fillId="8" borderId="24" xfId="0" applyFont="1" applyFill="1" applyBorder="1" applyAlignment="1">
      <alignment horizontal="center" vertical="center" wrapText="1"/>
    </xf>
    <xf numFmtId="0" fontId="17" fillId="3" borderId="18" xfId="0" applyFont="1" applyFill="1" applyBorder="1" applyAlignment="1">
      <alignment horizontal="center" vertical="center" wrapText="1"/>
    </xf>
    <xf numFmtId="0" fontId="18" fillId="2" borderId="17" xfId="0" applyFont="1" applyFill="1" applyBorder="1" applyAlignment="1" applyProtection="1">
      <alignment vertical="center" wrapText="1"/>
      <protection locked="0"/>
    </xf>
    <xf numFmtId="0" fontId="17" fillId="3" borderId="15" xfId="0" applyFont="1" applyFill="1" applyBorder="1" applyAlignment="1">
      <alignment vertical="center" wrapText="1"/>
    </xf>
    <xf numFmtId="164" fontId="17" fillId="2" borderId="17" xfId="0" applyNumberFormat="1" applyFont="1" applyFill="1" applyBorder="1" applyAlignment="1" applyProtection="1">
      <alignment vertical="center" wrapText="1"/>
      <protection locked="0"/>
    </xf>
    <xf numFmtId="164" fontId="17" fillId="3" borderId="17" xfId="0" applyNumberFormat="1" applyFont="1" applyFill="1" applyBorder="1" applyAlignment="1">
      <alignment vertical="center" wrapText="1"/>
    </xf>
    <xf numFmtId="164" fontId="18" fillId="3" borderId="25" xfId="1" applyNumberFormat="1" applyFont="1" applyFill="1" applyBorder="1" applyAlignment="1" applyProtection="1">
      <alignment vertical="center" wrapText="1"/>
    </xf>
    <xf numFmtId="164" fontId="18" fillId="3" borderId="21" xfId="1" applyNumberFormat="1" applyFont="1" applyFill="1" applyBorder="1" applyAlignment="1" applyProtection="1">
      <alignment vertical="center" wrapText="1"/>
    </xf>
    <xf numFmtId="0" fontId="18" fillId="3" borderId="11" xfId="0" applyFont="1" applyFill="1" applyBorder="1" applyAlignment="1">
      <alignment horizontal="left" vertical="center" wrapText="1"/>
    </xf>
    <xf numFmtId="164" fontId="18" fillId="3" borderId="14" xfId="0" applyNumberFormat="1" applyFont="1" applyFill="1" applyBorder="1" applyAlignment="1">
      <alignment vertical="center" wrapText="1"/>
    </xf>
    <xf numFmtId="0" fontId="18" fillId="3" borderId="15" xfId="0" applyFont="1" applyFill="1" applyBorder="1" applyAlignment="1">
      <alignment horizontal="left" vertical="center" wrapText="1"/>
    </xf>
    <xf numFmtId="10" fontId="18" fillId="3" borderId="17" xfId="2" applyNumberFormat="1" applyFont="1" applyFill="1" applyBorder="1" applyAlignment="1" applyProtection="1">
      <alignment wrapText="1"/>
    </xf>
    <xf numFmtId="0" fontId="18" fillId="3" borderId="26" xfId="0" applyFont="1" applyFill="1" applyBorder="1" applyAlignment="1">
      <alignment horizontal="center" vertical="center" wrapText="1"/>
    </xf>
    <xf numFmtId="0" fontId="18" fillId="3" borderId="27" xfId="0" applyFont="1" applyFill="1" applyBorder="1" applyAlignment="1">
      <alignment horizontal="center" vertical="center" wrapText="1"/>
    </xf>
    <xf numFmtId="44" fontId="18" fillId="3" borderId="17" xfId="2" applyNumberFormat="1" applyFont="1" applyFill="1" applyBorder="1" applyAlignment="1" applyProtection="1">
      <alignment wrapText="1"/>
    </xf>
    <xf numFmtId="0" fontId="17" fillId="9" borderId="19" xfId="0" applyFont="1" applyFill="1" applyBorder="1" applyAlignment="1">
      <alignment horizontal="center" vertical="center" wrapText="1"/>
    </xf>
    <xf numFmtId="0" fontId="17" fillId="9" borderId="21" xfId="0" applyFont="1" applyFill="1" applyBorder="1" applyAlignment="1">
      <alignment horizontal="center" vertical="center" wrapText="1"/>
    </xf>
    <xf numFmtId="44" fontId="18" fillId="3" borderId="11" xfId="0" applyNumberFormat="1" applyFont="1" applyFill="1" applyBorder="1" applyAlignment="1">
      <alignment vertical="center" wrapText="1"/>
    </xf>
    <xf numFmtId="164" fontId="17" fillId="3" borderId="14" xfId="1" applyNumberFormat="1" applyFont="1" applyFill="1" applyBorder="1" applyAlignment="1">
      <alignment vertical="center" wrapText="1"/>
    </xf>
    <xf numFmtId="0" fontId="17" fillId="3" borderId="19" xfId="0" applyFont="1" applyFill="1" applyBorder="1" applyAlignment="1">
      <alignment wrapText="1"/>
    </xf>
    <xf numFmtId="9" fontId="17" fillId="3" borderId="21" xfId="2" applyFont="1" applyFill="1" applyBorder="1" applyAlignment="1">
      <alignment wrapText="1"/>
    </xf>
    <xf numFmtId="0" fontId="7" fillId="2" borderId="28" xfId="0" applyFont="1" applyFill="1" applyBorder="1" applyAlignment="1">
      <alignment vertical="center" wrapText="1"/>
    </xf>
    <xf numFmtId="0" fontId="6" fillId="5" borderId="10" xfId="0" applyFont="1" applyFill="1" applyBorder="1" applyAlignment="1">
      <alignment vertical="center" wrapText="1"/>
    </xf>
    <xf numFmtId="0" fontId="9" fillId="0" borderId="29" xfId="0" applyFont="1" applyBorder="1" applyAlignment="1">
      <alignment wrapText="1"/>
    </xf>
    <xf numFmtId="0" fontId="5" fillId="5" borderId="10" xfId="0" applyFont="1" applyFill="1" applyBorder="1" applyAlignment="1">
      <alignment vertical="center" wrapText="1"/>
    </xf>
    <xf numFmtId="0" fontId="8" fillId="2" borderId="29" xfId="0" applyFont="1" applyFill="1" applyBorder="1" applyAlignment="1" applyProtection="1">
      <alignment vertical="center" wrapText="1"/>
      <protection locked="0"/>
    </xf>
    <xf numFmtId="0" fontId="7" fillId="3" borderId="10" xfId="0" applyFont="1" applyFill="1" applyBorder="1" applyAlignment="1">
      <alignment vertical="center" wrapText="1"/>
    </xf>
    <xf numFmtId="0" fontId="7" fillId="5" borderId="10" xfId="0" applyFont="1" applyFill="1" applyBorder="1" applyAlignment="1">
      <alignment vertical="center" wrapText="1"/>
    </xf>
    <xf numFmtId="0" fontId="8" fillId="5" borderId="10" xfId="0" applyFont="1" applyFill="1" applyBorder="1" applyAlignment="1">
      <alignment vertical="center" wrapText="1"/>
    </xf>
    <xf numFmtId="0" fontId="0" fillId="0" borderId="29" xfId="0" applyBorder="1" applyAlignment="1">
      <alignment wrapText="1"/>
    </xf>
    <xf numFmtId="0" fontId="7" fillId="3" borderId="30" xfId="0" applyFont="1" applyFill="1" applyBorder="1" applyAlignment="1">
      <alignment vertical="center" wrapText="1"/>
    </xf>
    <xf numFmtId="0" fontId="8" fillId="0" borderId="0" xfId="0" applyFont="1" applyAlignment="1">
      <alignment vertical="top" wrapText="1"/>
    </xf>
  </cellXfs>
  <cellStyles count="3">
    <cellStyle name="Currency" xfId="1" builtinId="4"/>
    <cellStyle name="Normal" xfId="0" builtinId="0"/>
    <cellStyle name="Percent" xfId="2" builtinId="5"/>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C8A51-DAD7-4E34-B1A4-1E986A122503}">
  <sheetPr>
    <pageSetUpPr fitToPage="1"/>
  </sheetPr>
  <dimension ref="A1:J263"/>
  <sheetViews>
    <sheetView tabSelected="1" zoomScale="80" zoomScaleNormal="80" workbookViewId="0">
      <selection activeCell="D207" sqref="D207"/>
    </sheetView>
  </sheetViews>
  <sheetFormatPr defaultColWidth="9.36328125" defaultRowHeight="14.5" x14ac:dyDescent="0.35"/>
  <cols>
    <col min="1" max="1" width="30.453125" style="1" bestFit="1" customWidth="1"/>
    <col min="2" max="2" width="37.90625" style="1" customWidth="1"/>
    <col min="3" max="3" width="23.36328125" style="1" customWidth="1"/>
    <col min="4" max="4" width="16.6328125" style="1" bestFit="1" customWidth="1"/>
    <col min="5" max="5" width="20.36328125" style="1" bestFit="1" customWidth="1"/>
    <col min="6" max="6" width="17.453125" style="1" customWidth="1"/>
    <col min="7" max="7" width="27.54296875" style="122" customWidth="1"/>
    <col min="8" max="8" width="21.6328125" style="23" bestFit="1" customWidth="1"/>
    <col min="9" max="9" width="29.36328125" style="6" bestFit="1" customWidth="1"/>
    <col min="10" max="10" width="28.6328125" style="1" bestFit="1" customWidth="1"/>
    <col min="11" max="11" width="17.54296875" style="1" customWidth="1"/>
    <col min="12" max="12" width="26.453125" style="1" customWidth="1"/>
    <col min="13" max="13" width="22.453125" style="1" customWidth="1"/>
    <col min="14" max="14" width="29.54296875" style="1" customWidth="1"/>
    <col min="15" max="15" width="23.453125" style="1" customWidth="1"/>
    <col min="16" max="16" width="18.453125" style="1" customWidth="1"/>
    <col min="17" max="17" width="17.453125" style="1" customWidth="1"/>
    <col min="18" max="18" width="25.36328125" style="1" customWidth="1"/>
    <col min="19" max="16384" width="9.36328125" style="1"/>
  </cols>
  <sheetData>
    <row r="1" spans="1:10" ht="37.5" customHeight="1" x14ac:dyDescent="0.45">
      <c r="A1" s="128" t="s">
        <v>0</v>
      </c>
      <c r="B1" s="128"/>
      <c r="C1" s="129"/>
      <c r="D1" s="129"/>
      <c r="E1" s="129"/>
      <c r="F1" s="129"/>
      <c r="G1" s="130"/>
      <c r="J1" s="129"/>
    </row>
    <row r="2" spans="1:10" ht="23.4" customHeight="1" x14ac:dyDescent="1">
      <c r="A2" s="131" t="s">
        <v>1</v>
      </c>
      <c r="B2" s="131"/>
      <c r="C2" s="131"/>
      <c r="D2" s="131"/>
      <c r="E2" s="132"/>
      <c r="F2" s="132"/>
      <c r="G2" s="133"/>
      <c r="H2" s="2"/>
      <c r="I2" s="3"/>
      <c r="J2" s="133"/>
    </row>
    <row r="3" spans="1:10" ht="27" customHeight="1" x14ac:dyDescent="1">
      <c r="A3" s="134" t="s">
        <v>231</v>
      </c>
      <c r="B3" s="134"/>
      <c r="C3" s="135"/>
      <c r="D3" s="135"/>
      <c r="E3" s="132"/>
      <c r="F3" s="132"/>
      <c r="G3" s="133"/>
      <c r="H3" s="2"/>
      <c r="I3" s="3"/>
      <c r="J3" s="133"/>
    </row>
    <row r="4" spans="1:10" ht="26" x14ac:dyDescent="0.6">
      <c r="A4" s="136" t="s">
        <v>2</v>
      </c>
      <c r="B4" s="136"/>
      <c r="C4" s="136"/>
      <c r="D4" s="136"/>
      <c r="E4" s="136"/>
      <c r="F4" s="136"/>
      <c r="G4" s="136"/>
      <c r="H4" s="4"/>
      <c r="I4" s="5"/>
      <c r="J4" s="129"/>
    </row>
    <row r="5" spans="1:10" x14ac:dyDescent="0.35">
      <c r="A5" s="137"/>
      <c r="B5" s="137"/>
      <c r="C5" s="138"/>
      <c r="D5" s="138"/>
      <c r="E5" s="138"/>
      <c r="F5" s="138"/>
      <c r="G5" s="139"/>
      <c r="H5" s="140"/>
      <c r="I5" s="140"/>
      <c r="J5" s="141"/>
    </row>
    <row r="6" spans="1:10" s="24" customFormat="1" ht="72" x14ac:dyDescent="0.3">
      <c r="A6" s="123" t="s">
        <v>3</v>
      </c>
      <c r="B6" s="123" t="s">
        <v>4</v>
      </c>
      <c r="C6" s="124" t="s">
        <v>5</v>
      </c>
      <c r="D6" s="125" t="s">
        <v>6</v>
      </c>
      <c r="E6" s="125" t="s">
        <v>7</v>
      </c>
      <c r="F6" s="123" t="s">
        <v>8</v>
      </c>
      <c r="G6" s="126" t="s">
        <v>9</v>
      </c>
      <c r="H6" s="123" t="s">
        <v>10</v>
      </c>
      <c r="I6" s="127" t="s">
        <v>223</v>
      </c>
      <c r="J6" s="123" t="s">
        <v>224</v>
      </c>
    </row>
    <row r="7" spans="1:10" ht="29.4" customHeight="1" x14ac:dyDescent="0.35">
      <c r="A7" s="8" t="s">
        <v>11</v>
      </c>
      <c r="B7" s="115" t="s">
        <v>12</v>
      </c>
      <c r="C7" s="115"/>
      <c r="D7" s="115"/>
      <c r="E7" s="115"/>
      <c r="F7" s="115"/>
      <c r="G7" s="115"/>
      <c r="H7" s="116"/>
      <c r="I7" s="116"/>
      <c r="J7" s="115"/>
    </row>
    <row r="8" spans="1:10" ht="15.5" x14ac:dyDescent="0.35">
      <c r="A8" s="8" t="s">
        <v>13</v>
      </c>
      <c r="B8" s="117" t="s">
        <v>14</v>
      </c>
      <c r="C8" s="117"/>
      <c r="D8" s="117"/>
      <c r="E8" s="117"/>
      <c r="F8" s="117"/>
      <c r="G8" s="117"/>
      <c r="H8" s="118"/>
      <c r="I8" s="118"/>
      <c r="J8" s="117"/>
    </row>
    <row r="9" spans="1:10" ht="91" x14ac:dyDescent="0.35">
      <c r="A9" s="9" t="s">
        <v>15</v>
      </c>
      <c r="B9" s="25" t="s">
        <v>16</v>
      </c>
      <c r="C9" s="26">
        <v>1936416</v>
      </c>
      <c r="D9" s="27">
        <v>1524101.09</v>
      </c>
      <c r="E9" s="27"/>
      <c r="F9" s="28">
        <f>+C9</f>
        <v>1936416</v>
      </c>
      <c r="G9" s="50">
        <v>0.5</v>
      </c>
      <c r="H9" s="27">
        <f>+D9+E9</f>
        <v>1524101.09</v>
      </c>
      <c r="I9" s="29"/>
      <c r="J9" s="30"/>
    </row>
    <row r="10" spans="1:10" ht="104" x14ac:dyDescent="0.35">
      <c r="A10" s="190" t="s">
        <v>17</v>
      </c>
      <c r="B10" s="31" t="s">
        <v>18</v>
      </c>
      <c r="C10" s="26">
        <v>25000</v>
      </c>
      <c r="D10" s="27"/>
      <c r="E10" s="27">
        <v>20353.310000000001</v>
      </c>
      <c r="F10" s="28">
        <f>+C10</f>
        <v>25000</v>
      </c>
      <c r="G10" s="50">
        <v>0.8</v>
      </c>
      <c r="H10" s="27">
        <f>+D10+E10</f>
        <v>20353.310000000001</v>
      </c>
      <c r="I10" s="29"/>
      <c r="J10" s="30"/>
    </row>
    <row r="11" spans="1:10" ht="15.5" x14ac:dyDescent="0.35">
      <c r="A11" s="190" t="s">
        <v>19</v>
      </c>
      <c r="B11" s="25"/>
      <c r="C11" s="27"/>
      <c r="D11" s="27"/>
      <c r="E11" s="27"/>
      <c r="F11" s="28">
        <f t="shared" ref="F11:F16" si="0">+C11</f>
        <v>0</v>
      </c>
      <c r="G11" s="50"/>
      <c r="H11" s="27">
        <f t="shared" ref="H11:H16" si="1">+D11+E11</f>
        <v>0</v>
      </c>
      <c r="I11" s="29"/>
      <c r="J11" s="30"/>
    </row>
    <row r="12" spans="1:10" ht="15.5" x14ac:dyDescent="0.35">
      <c r="A12" s="190" t="s">
        <v>20</v>
      </c>
      <c r="B12" s="32"/>
      <c r="C12" s="27"/>
      <c r="D12" s="27"/>
      <c r="E12" s="27"/>
      <c r="F12" s="28">
        <f t="shared" si="0"/>
        <v>0</v>
      </c>
      <c r="G12" s="50"/>
      <c r="H12" s="27">
        <f t="shared" si="1"/>
        <v>0</v>
      </c>
      <c r="I12" s="29"/>
      <c r="J12" s="30"/>
    </row>
    <row r="13" spans="1:10" ht="15.5" x14ac:dyDescent="0.35">
      <c r="A13" s="190" t="s">
        <v>21</v>
      </c>
      <c r="B13" s="31"/>
      <c r="C13" s="27"/>
      <c r="D13" s="27"/>
      <c r="E13" s="27"/>
      <c r="F13" s="28">
        <f t="shared" si="0"/>
        <v>0</v>
      </c>
      <c r="G13" s="50"/>
      <c r="H13" s="27">
        <f t="shared" si="1"/>
        <v>0</v>
      </c>
      <c r="I13" s="29"/>
      <c r="J13" s="30"/>
    </row>
    <row r="14" spans="1:10" ht="15.5" x14ac:dyDescent="0.35">
      <c r="A14" s="190" t="s">
        <v>22</v>
      </c>
      <c r="B14" s="25"/>
      <c r="C14" s="27"/>
      <c r="D14" s="27"/>
      <c r="E14" s="27"/>
      <c r="F14" s="28">
        <f t="shared" si="0"/>
        <v>0</v>
      </c>
      <c r="G14" s="50"/>
      <c r="H14" s="27">
        <f t="shared" si="1"/>
        <v>0</v>
      </c>
      <c r="I14" s="29"/>
      <c r="J14" s="30"/>
    </row>
    <row r="15" spans="1:10" ht="15.5" x14ac:dyDescent="0.35">
      <c r="A15" s="190" t="s">
        <v>23</v>
      </c>
      <c r="B15" s="33"/>
      <c r="C15" s="34"/>
      <c r="D15" s="34"/>
      <c r="E15" s="34"/>
      <c r="F15" s="28">
        <f t="shared" si="0"/>
        <v>0</v>
      </c>
      <c r="G15" s="59"/>
      <c r="H15" s="27">
        <f t="shared" si="1"/>
        <v>0</v>
      </c>
      <c r="I15" s="29"/>
      <c r="J15" s="35"/>
    </row>
    <row r="16" spans="1:10" ht="15.5" x14ac:dyDescent="0.35">
      <c r="A16" s="190" t="s">
        <v>24</v>
      </c>
      <c r="B16" s="33"/>
      <c r="C16" s="34"/>
      <c r="D16" s="34"/>
      <c r="E16" s="34"/>
      <c r="F16" s="28">
        <f t="shared" si="0"/>
        <v>0</v>
      </c>
      <c r="G16" s="59"/>
      <c r="H16" s="27">
        <f t="shared" si="1"/>
        <v>0</v>
      </c>
      <c r="I16" s="29"/>
      <c r="J16" s="35"/>
    </row>
    <row r="17" spans="1:10" ht="15.5" x14ac:dyDescent="0.35">
      <c r="A17" s="191"/>
      <c r="B17" s="36" t="s">
        <v>25</v>
      </c>
      <c r="C17" s="37">
        <f>SUM(C9:C16)</f>
        <v>1961416</v>
      </c>
      <c r="D17" s="37">
        <f>SUM(D9:D16)</f>
        <v>1524101.09</v>
      </c>
      <c r="E17" s="37">
        <f>SUM(E9:E16)</f>
        <v>20353.310000000001</v>
      </c>
      <c r="F17" s="38">
        <f>SUM(F9:F16)</f>
        <v>1961416</v>
      </c>
      <c r="G17" s="15">
        <f>(G9*F9)+(G10*F10)+(G11*F11)+(G12*F12)+(G13*F13)+(G14*F14)+(G15*F15)+(G16*F16)</f>
        <v>988208</v>
      </c>
      <c r="H17" s="38">
        <f>SUM(H9:H16)</f>
        <v>1544454.4000000001</v>
      </c>
      <c r="I17" s="39"/>
      <c r="J17" s="35"/>
    </row>
    <row r="18" spans="1:10" ht="15.5" x14ac:dyDescent="0.35">
      <c r="A18" s="192" t="s">
        <v>26</v>
      </c>
      <c r="B18" s="119" t="s">
        <v>27</v>
      </c>
      <c r="C18" s="119"/>
      <c r="D18" s="119"/>
      <c r="E18" s="119"/>
      <c r="F18" s="119"/>
      <c r="G18" s="119"/>
      <c r="H18" s="118"/>
      <c r="I18" s="118"/>
      <c r="J18" s="119"/>
    </row>
    <row r="19" spans="1:10" ht="130" x14ac:dyDescent="0.35">
      <c r="A19" s="190" t="s">
        <v>28</v>
      </c>
      <c r="B19" s="31" t="s">
        <v>29</v>
      </c>
      <c r="C19" s="27">
        <v>5000</v>
      </c>
      <c r="D19" s="27"/>
      <c r="E19" s="27"/>
      <c r="F19" s="28">
        <f>+C19</f>
        <v>5000</v>
      </c>
      <c r="G19" s="13">
        <v>0.5</v>
      </c>
      <c r="H19" s="27">
        <f t="shared" ref="H19:H26" si="2">+D19+E19</f>
        <v>0</v>
      </c>
      <c r="I19" s="29"/>
      <c r="J19" s="30"/>
    </row>
    <row r="20" spans="1:10" ht="130" x14ac:dyDescent="0.35">
      <c r="A20" s="190" t="s">
        <v>30</v>
      </c>
      <c r="B20" s="25" t="s">
        <v>31</v>
      </c>
      <c r="C20" s="27">
        <v>5000</v>
      </c>
      <c r="D20" s="27"/>
      <c r="E20" s="27"/>
      <c r="F20" s="28">
        <f t="shared" ref="F20:F26" si="3">+C20</f>
        <v>5000</v>
      </c>
      <c r="G20" s="13">
        <v>0.5</v>
      </c>
      <c r="H20" s="27">
        <f t="shared" si="2"/>
        <v>0</v>
      </c>
      <c r="I20" s="29"/>
      <c r="J20" s="30"/>
    </row>
    <row r="21" spans="1:10" ht="104" x14ac:dyDescent="0.35">
      <c r="A21" s="190" t="s">
        <v>32</v>
      </c>
      <c r="B21" s="25" t="s">
        <v>33</v>
      </c>
      <c r="C21" s="27">
        <v>12500</v>
      </c>
      <c r="D21" s="27"/>
      <c r="E21" s="27"/>
      <c r="F21" s="28">
        <f t="shared" si="3"/>
        <v>12500</v>
      </c>
      <c r="G21" s="13">
        <v>0.8</v>
      </c>
      <c r="H21" s="27">
        <f t="shared" si="2"/>
        <v>0</v>
      </c>
      <c r="I21" s="29"/>
      <c r="J21" s="30"/>
    </row>
    <row r="22" spans="1:10" ht="117" x14ac:dyDescent="0.35">
      <c r="A22" s="190" t="s">
        <v>34</v>
      </c>
      <c r="B22" s="40" t="s">
        <v>35</v>
      </c>
      <c r="C22" s="27">
        <v>0</v>
      </c>
      <c r="D22" s="27"/>
      <c r="E22" s="27"/>
      <c r="F22" s="28">
        <f t="shared" si="3"/>
        <v>0</v>
      </c>
      <c r="G22" s="13">
        <v>0.5</v>
      </c>
      <c r="H22" s="27">
        <f t="shared" si="2"/>
        <v>0</v>
      </c>
      <c r="I22" s="29"/>
      <c r="J22" s="30"/>
    </row>
    <row r="23" spans="1:10" ht="39" x14ac:dyDescent="0.35">
      <c r="A23" s="190" t="s">
        <v>36</v>
      </c>
      <c r="B23" s="31" t="s">
        <v>37</v>
      </c>
      <c r="C23" s="27">
        <v>9500</v>
      </c>
      <c r="D23" s="27"/>
      <c r="E23" s="27"/>
      <c r="F23" s="28">
        <f t="shared" si="3"/>
        <v>9500</v>
      </c>
      <c r="G23" s="13">
        <v>0.8</v>
      </c>
      <c r="H23" s="27">
        <f t="shared" si="2"/>
        <v>0</v>
      </c>
      <c r="I23" s="29"/>
      <c r="J23" s="30"/>
    </row>
    <row r="24" spans="1:10" ht="52" x14ac:dyDescent="0.35">
      <c r="A24" s="190" t="s">
        <v>38</v>
      </c>
      <c r="B24" s="31" t="s">
        <v>39</v>
      </c>
      <c r="C24" s="27">
        <v>0</v>
      </c>
      <c r="D24" s="27"/>
      <c r="E24" s="27"/>
      <c r="F24" s="28">
        <f t="shared" si="3"/>
        <v>0</v>
      </c>
      <c r="G24" s="13">
        <v>0.4</v>
      </c>
      <c r="H24" s="27">
        <f t="shared" si="2"/>
        <v>0</v>
      </c>
      <c r="I24" s="29"/>
      <c r="J24" s="30"/>
    </row>
    <row r="25" spans="1:10" ht="15.5" x14ac:dyDescent="0.35">
      <c r="A25" s="190" t="s">
        <v>40</v>
      </c>
      <c r="B25" s="31"/>
      <c r="C25" s="34"/>
      <c r="D25" s="34"/>
      <c r="E25" s="34"/>
      <c r="F25" s="28">
        <f t="shared" si="3"/>
        <v>0</v>
      </c>
      <c r="G25" s="59"/>
      <c r="H25" s="27">
        <f t="shared" si="2"/>
        <v>0</v>
      </c>
      <c r="I25" s="29"/>
      <c r="J25" s="35"/>
    </row>
    <row r="26" spans="1:10" ht="15.5" x14ac:dyDescent="0.35">
      <c r="A26" s="190" t="s">
        <v>41</v>
      </c>
      <c r="B26" s="33"/>
      <c r="C26" s="34"/>
      <c r="D26" s="34"/>
      <c r="E26" s="34"/>
      <c r="F26" s="28">
        <f t="shared" si="3"/>
        <v>0</v>
      </c>
      <c r="G26" s="59"/>
      <c r="H26" s="27">
        <f t="shared" si="2"/>
        <v>0</v>
      </c>
      <c r="I26" s="29"/>
      <c r="J26" s="35"/>
    </row>
    <row r="27" spans="1:10" x14ac:dyDescent="0.35">
      <c r="A27" s="191"/>
      <c r="B27" s="36" t="s">
        <v>25</v>
      </c>
      <c r="C27" s="41">
        <f>SUM(C19:C26)</f>
        <v>32000</v>
      </c>
      <c r="D27" s="41">
        <f>SUM(D19:D26)</f>
        <v>0</v>
      </c>
      <c r="E27" s="41">
        <f>SUM(E19:E26)</f>
        <v>0</v>
      </c>
      <c r="F27" s="41">
        <f>SUM(F19:F26)</f>
        <v>32000</v>
      </c>
      <c r="G27" s="64">
        <f>(G19*F19)+(G20*F20)+(G21*F21)+(G22*F22)+(G23*F23)+(G24*F24)+(G25*F25)+(G26*F26)</f>
        <v>22600</v>
      </c>
      <c r="H27" s="38">
        <f>SUM(H19:H26)</f>
        <v>0</v>
      </c>
      <c r="I27" s="39"/>
      <c r="J27" s="35"/>
    </row>
    <row r="28" spans="1:10" ht="15.5" x14ac:dyDescent="0.35">
      <c r="A28" s="192" t="s">
        <v>42</v>
      </c>
      <c r="B28" s="119" t="s">
        <v>43</v>
      </c>
      <c r="C28" s="119"/>
      <c r="D28" s="119"/>
      <c r="E28" s="119"/>
      <c r="F28" s="119"/>
      <c r="G28" s="119"/>
      <c r="H28" s="118"/>
      <c r="I28" s="118"/>
      <c r="J28" s="119"/>
    </row>
    <row r="29" spans="1:10" ht="143" x14ac:dyDescent="0.35">
      <c r="A29" s="190" t="s">
        <v>44</v>
      </c>
      <c r="B29" s="31" t="s">
        <v>45</v>
      </c>
      <c r="C29" s="26">
        <v>18000</v>
      </c>
      <c r="D29" s="27"/>
      <c r="E29" s="27"/>
      <c r="F29" s="28">
        <f>+C29</f>
        <v>18000</v>
      </c>
      <c r="G29" s="13">
        <v>0.8</v>
      </c>
      <c r="H29" s="27">
        <f t="shared" ref="H29:H36" si="4">+D29+E29</f>
        <v>0</v>
      </c>
      <c r="I29" s="29"/>
      <c r="J29" s="30"/>
    </row>
    <row r="30" spans="1:10" ht="117" x14ac:dyDescent="0.35">
      <c r="A30" s="190" t="s">
        <v>46</v>
      </c>
      <c r="B30" s="40" t="s">
        <v>47</v>
      </c>
      <c r="C30" s="26">
        <v>30000</v>
      </c>
      <c r="D30" s="27">
        <v>26871.5</v>
      </c>
      <c r="E30" s="27"/>
      <c r="F30" s="28">
        <f t="shared" ref="F30:F36" si="5">+C30</f>
        <v>30000</v>
      </c>
      <c r="G30" s="13">
        <v>0.8</v>
      </c>
      <c r="H30" s="27">
        <f t="shared" si="4"/>
        <v>26871.5</v>
      </c>
      <c r="I30" s="29"/>
      <c r="J30" s="30"/>
    </row>
    <row r="31" spans="1:10" ht="104" x14ac:dyDescent="0.35">
      <c r="A31" s="190" t="s">
        <v>48</v>
      </c>
      <c r="B31" s="25" t="s">
        <v>49</v>
      </c>
      <c r="C31" s="26">
        <v>10000</v>
      </c>
      <c r="D31" s="27"/>
      <c r="E31" s="27"/>
      <c r="F31" s="28">
        <f t="shared" si="5"/>
        <v>10000</v>
      </c>
      <c r="G31" s="13">
        <v>0.8</v>
      </c>
      <c r="H31" s="27">
        <f t="shared" si="4"/>
        <v>0</v>
      </c>
      <c r="I31" s="29"/>
      <c r="J31" s="30"/>
    </row>
    <row r="32" spans="1:10" ht="117" x14ac:dyDescent="0.35">
      <c r="A32" s="190" t="s">
        <v>50</v>
      </c>
      <c r="B32" s="25" t="s">
        <v>51</v>
      </c>
      <c r="C32" s="26">
        <v>10000</v>
      </c>
      <c r="D32" s="27"/>
      <c r="E32" s="27"/>
      <c r="F32" s="28">
        <f t="shared" si="5"/>
        <v>10000</v>
      </c>
      <c r="G32" s="13">
        <v>0.8</v>
      </c>
      <c r="H32" s="27">
        <f t="shared" si="4"/>
        <v>0</v>
      </c>
      <c r="I32" s="29"/>
      <c r="J32" s="30"/>
    </row>
    <row r="33" spans="1:10" s="7" customFormat="1" ht="15.5" x14ac:dyDescent="0.35">
      <c r="A33" s="190" t="s">
        <v>52</v>
      </c>
      <c r="B33" s="31"/>
      <c r="C33" s="26">
        <v>0</v>
      </c>
      <c r="D33" s="27"/>
      <c r="E33" s="27"/>
      <c r="F33" s="28">
        <f t="shared" si="5"/>
        <v>0</v>
      </c>
      <c r="G33" s="13"/>
      <c r="H33" s="27">
        <f t="shared" si="4"/>
        <v>0</v>
      </c>
      <c r="I33" s="29"/>
      <c r="J33" s="30"/>
    </row>
    <row r="34" spans="1:10" s="7" customFormat="1" ht="15.5" x14ac:dyDescent="0.35">
      <c r="A34" s="190" t="s">
        <v>53</v>
      </c>
      <c r="B34" s="40"/>
      <c r="C34" s="26">
        <v>0</v>
      </c>
      <c r="D34" s="27"/>
      <c r="E34" s="27"/>
      <c r="F34" s="28">
        <f t="shared" si="5"/>
        <v>0</v>
      </c>
      <c r="G34" s="13"/>
      <c r="H34" s="27">
        <f t="shared" si="4"/>
        <v>0</v>
      </c>
      <c r="I34" s="29"/>
      <c r="J34" s="30"/>
    </row>
    <row r="35" spans="1:10" s="7" customFormat="1" ht="15.5" x14ac:dyDescent="0.35">
      <c r="A35" s="190" t="s">
        <v>54</v>
      </c>
      <c r="B35" s="31"/>
      <c r="C35" s="42">
        <v>0</v>
      </c>
      <c r="D35" s="34"/>
      <c r="E35" s="34"/>
      <c r="F35" s="28">
        <f t="shared" si="5"/>
        <v>0</v>
      </c>
      <c r="G35" s="14"/>
      <c r="H35" s="27">
        <f t="shared" si="4"/>
        <v>0</v>
      </c>
      <c r="I35" s="29"/>
      <c r="J35" s="35"/>
    </row>
    <row r="36" spans="1:10" ht="15.5" x14ac:dyDescent="0.35">
      <c r="A36" s="190" t="s">
        <v>55</v>
      </c>
      <c r="B36" s="33"/>
      <c r="C36" s="42">
        <v>0</v>
      </c>
      <c r="D36" s="34"/>
      <c r="E36" s="34"/>
      <c r="F36" s="28">
        <f t="shared" si="5"/>
        <v>0</v>
      </c>
      <c r="G36" s="14"/>
      <c r="H36" s="27">
        <f t="shared" si="4"/>
        <v>0</v>
      </c>
      <c r="I36" s="29"/>
      <c r="J36" s="35"/>
    </row>
    <row r="37" spans="1:10" x14ac:dyDescent="0.35">
      <c r="A37" s="191"/>
      <c r="B37" s="36" t="s">
        <v>25</v>
      </c>
      <c r="C37" s="43">
        <f>SUM(C29:C36)</f>
        <v>68000</v>
      </c>
      <c r="D37" s="43">
        <f>SUM(D29:D36)</f>
        <v>26871.5</v>
      </c>
      <c r="E37" s="43">
        <f>SUM(E29:E36)</f>
        <v>0</v>
      </c>
      <c r="F37" s="41">
        <f>SUM(F29:F36)</f>
        <v>68000</v>
      </c>
      <c r="G37" s="64">
        <f>(G29*F29)+(G30*F30)+(G31*F31)+(G32*F32)+(G33*F33)+(G34*F34)+(G35*F35)+(G36*F36)</f>
        <v>54400</v>
      </c>
      <c r="H37" s="38">
        <f>SUM(H29:H36)</f>
        <v>26871.5</v>
      </c>
      <c r="I37" s="39"/>
      <c r="J37" s="35"/>
    </row>
    <row r="38" spans="1:10" ht="15.5" x14ac:dyDescent="0.35">
      <c r="A38" s="192" t="s">
        <v>56</v>
      </c>
      <c r="B38" s="119" t="s">
        <v>57</v>
      </c>
      <c r="C38" s="119"/>
      <c r="D38" s="119"/>
      <c r="E38" s="119"/>
      <c r="F38" s="119"/>
      <c r="G38" s="119"/>
      <c r="H38" s="118"/>
      <c r="I38" s="118"/>
      <c r="J38" s="119"/>
    </row>
    <row r="39" spans="1:10" ht="117" x14ac:dyDescent="0.35">
      <c r="A39" s="190" t="s">
        <v>58</v>
      </c>
      <c r="B39" s="25" t="s">
        <v>59</v>
      </c>
      <c r="C39" s="26">
        <v>15000</v>
      </c>
      <c r="D39" s="27"/>
      <c r="E39" s="27"/>
      <c r="F39" s="28">
        <f>+C39</f>
        <v>15000</v>
      </c>
      <c r="G39" s="13">
        <v>0.8</v>
      </c>
      <c r="H39" s="27">
        <f t="shared" ref="H39:H46" si="6">+D39+E39</f>
        <v>0</v>
      </c>
      <c r="I39" s="29"/>
      <c r="J39" s="30"/>
    </row>
    <row r="40" spans="1:10" ht="91" x14ac:dyDescent="0.35">
      <c r="A40" s="190" t="s">
        <v>60</v>
      </c>
      <c r="B40" s="25" t="s">
        <v>61</v>
      </c>
      <c r="C40" s="26">
        <v>0</v>
      </c>
      <c r="D40" s="27"/>
      <c r="E40" s="27"/>
      <c r="F40" s="28">
        <f t="shared" ref="F40:F46" si="7">+C40</f>
        <v>0</v>
      </c>
      <c r="G40" s="13">
        <v>0.5</v>
      </c>
      <c r="H40" s="27">
        <f t="shared" si="6"/>
        <v>0</v>
      </c>
      <c r="I40" s="29"/>
      <c r="J40" s="30"/>
    </row>
    <row r="41" spans="1:10" ht="169" x14ac:dyDescent="0.35">
      <c r="A41" s="190" t="s">
        <v>62</v>
      </c>
      <c r="B41" s="31" t="s">
        <v>63</v>
      </c>
      <c r="C41" s="26">
        <v>30000</v>
      </c>
      <c r="D41" s="27"/>
      <c r="E41" s="27"/>
      <c r="F41" s="28">
        <f t="shared" si="7"/>
        <v>30000</v>
      </c>
      <c r="G41" s="13">
        <v>0.5</v>
      </c>
      <c r="H41" s="27">
        <f t="shared" si="6"/>
        <v>0</v>
      </c>
      <c r="I41" s="29"/>
      <c r="J41" s="30"/>
    </row>
    <row r="42" spans="1:10" ht="65" x14ac:dyDescent="0.35">
      <c r="A42" s="190" t="s">
        <v>64</v>
      </c>
      <c r="B42" s="40" t="s">
        <v>65</v>
      </c>
      <c r="C42" s="26">
        <v>15000</v>
      </c>
      <c r="D42" s="27"/>
      <c r="E42" s="27"/>
      <c r="F42" s="28">
        <f t="shared" si="7"/>
        <v>15000</v>
      </c>
      <c r="G42" s="13">
        <v>0.8</v>
      </c>
      <c r="H42" s="27">
        <f t="shared" si="6"/>
        <v>0</v>
      </c>
      <c r="I42" s="29"/>
      <c r="J42" s="30"/>
    </row>
    <row r="43" spans="1:10" ht="143" x14ac:dyDescent="0.35">
      <c r="A43" s="190" t="s">
        <v>66</v>
      </c>
      <c r="B43" s="31" t="s">
        <v>67</v>
      </c>
      <c r="C43" s="26">
        <f>0</f>
        <v>0</v>
      </c>
      <c r="D43" s="27"/>
      <c r="E43" s="27"/>
      <c r="F43" s="28">
        <f t="shared" si="7"/>
        <v>0</v>
      </c>
      <c r="G43" s="13"/>
      <c r="H43" s="27">
        <f t="shared" si="6"/>
        <v>0</v>
      </c>
      <c r="I43" s="29"/>
      <c r="J43" s="30"/>
    </row>
    <row r="44" spans="1:10" ht="39" x14ac:dyDescent="0.35">
      <c r="A44" s="190" t="s">
        <v>68</v>
      </c>
      <c r="B44" s="25" t="s">
        <v>69</v>
      </c>
      <c r="C44" s="26">
        <v>10000</v>
      </c>
      <c r="D44" s="27"/>
      <c r="E44" s="27"/>
      <c r="F44" s="28">
        <f t="shared" si="7"/>
        <v>10000</v>
      </c>
      <c r="G44" s="13">
        <v>0.5</v>
      </c>
      <c r="H44" s="27">
        <f t="shared" si="6"/>
        <v>0</v>
      </c>
      <c r="I44" s="29"/>
      <c r="J44" s="30"/>
    </row>
    <row r="45" spans="1:10" s="7" customFormat="1" ht="52" x14ac:dyDescent="0.35">
      <c r="A45" s="190" t="s">
        <v>70</v>
      </c>
      <c r="B45" s="33" t="s">
        <v>228</v>
      </c>
      <c r="C45" s="42">
        <v>5000</v>
      </c>
      <c r="D45" s="34"/>
      <c r="E45" s="34"/>
      <c r="F45" s="28">
        <f t="shared" si="7"/>
        <v>5000</v>
      </c>
      <c r="G45" s="14">
        <v>0.8</v>
      </c>
      <c r="H45" s="27">
        <f t="shared" si="6"/>
        <v>0</v>
      </c>
      <c r="I45" s="29"/>
      <c r="J45" s="35"/>
    </row>
    <row r="46" spans="1:10" ht="15.5" x14ac:dyDescent="0.35">
      <c r="A46" s="190" t="s">
        <v>71</v>
      </c>
      <c r="B46" s="33"/>
      <c r="C46" s="42"/>
      <c r="D46" s="34"/>
      <c r="E46" s="34"/>
      <c r="F46" s="28">
        <f t="shared" si="7"/>
        <v>0</v>
      </c>
      <c r="G46" s="59"/>
      <c r="H46" s="27">
        <f t="shared" si="6"/>
        <v>0</v>
      </c>
      <c r="I46" s="29"/>
      <c r="J46" s="35"/>
    </row>
    <row r="47" spans="1:10" x14ac:dyDescent="0.35">
      <c r="A47" s="191"/>
      <c r="B47" s="36" t="s">
        <v>25</v>
      </c>
      <c r="C47" s="37">
        <f>SUM(C39:C46)</f>
        <v>75000</v>
      </c>
      <c r="D47" s="37">
        <f>SUM(D39:D46)</f>
        <v>0</v>
      </c>
      <c r="E47" s="37">
        <f t="shared" ref="E47" si="8">SUM(E39:E46)</f>
        <v>0</v>
      </c>
      <c r="F47" s="38">
        <f>SUM(F39:F46)</f>
        <v>75000</v>
      </c>
      <c r="G47" s="64">
        <f>(G39*F39)+(G40*F40)+(G41*F41)+(G42*F42)+(G43*F43)+(G44*F44)+(G45*F45)+(G46*F46)</f>
        <v>48000</v>
      </c>
      <c r="H47" s="38">
        <f>SUM(H39:H46)</f>
        <v>0</v>
      </c>
      <c r="I47" s="39"/>
      <c r="J47" s="35"/>
    </row>
    <row r="48" spans="1:10" ht="15.5" x14ac:dyDescent="0.35">
      <c r="A48" s="193"/>
      <c r="B48" s="44"/>
      <c r="C48" s="45"/>
      <c r="D48" s="45"/>
      <c r="E48" s="45"/>
      <c r="F48" s="45"/>
      <c r="G48" s="45"/>
      <c r="H48" s="45"/>
      <c r="I48" s="46"/>
      <c r="J48" s="45"/>
    </row>
    <row r="49" spans="1:10" ht="24.65" customHeight="1" x14ac:dyDescent="0.35">
      <c r="A49" s="194" t="s">
        <v>72</v>
      </c>
      <c r="B49" s="120" t="s">
        <v>73</v>
      </c>
      <c r="C49" s="120"/>
      <c r="D49" s="120"/>
      <c r="E49" s="120"/>
      <c r="F49" s="120"/>
      <c r="G49" s="120"/>
      <c r="H49" s="121"/>
      <c r="I49" s="121"/>
      <c r="J49" s="120"/>
    </row>
    <row r="50" spans="1:10" ht="15.5" x14ac:dyDescent="0.35">
      <c r="A50" s="195" t="s">
        <v>74</v>
      </c>
      <c r="B50" s="111" t="s">
        <v>75</v>
      </c>
      <c r="C50" s="111"/>
      <c r="D50" s="111"/>
      <c r="E50" s="111"/>
      <c r="F50" s="111"/>
      <c r="G50" s="111"/>
      <c r="H50" s="112"/>
      <c r="I50" s="112"/>
      <c r="J50" s="111"/>
    </row>
    <row r="51" spans="1:10" ht="104" x14ac:dyDescent="0.35">
      <c r="A51" s="196" t="s">
        <v>76</v>
      </c>
      <c r="B51" s="47" t="s">
        <v>77</v>
      </c>
      <c r="C51" s="26">
        <v>15000</v>
      </c>
      <c r="D51" s="48"/>
      <c r="E51" s="48"/>
      <c r="F51" s="49">
        <f>+C51</f>
        <v>15000</v>
      </c>
      <c r="G51" s="13">
        <v>1</v>
      </c>
      <c r="H51" s="27">
        <f t="shared" ref="H51:H58" si="9">+D51+E51</f>
        <v>0</v>
      </c>
      <c r="I51" s="51"/>
      <c r="J51" s="52" t="s">
        <v>78</v>
      </c>
    </row>
    <row r="52" spans="1:10" ht="91" x14ac:dyDescent="0.35">
      <c r="A52" s="196" t="s">
        <v>79</v>
      </c>
      <c r="B52" s="47" t="s">
        <v>80</v>
      </c>
      <c r="C52" s="26">
        <v>20000</v>
      </c>
      <c r="D52" s="48">
        <v>20000</v>
      </c>
      <c r="E52" s="48"/>
      <c r="F52" s="49">
        <f t="shared" ref="F52:F58" si="10">+C52</f>
        <v>20000</v>
      </c>
      <c r="G52" s="13">
        <v>0.5</v>
      </c>
      <c r="H52" s="27">
        <f t="shared" si="9"/>
        <v>20000</v>
      </c>
      <c r="I52" s="51"/>
      <c r="J52" s="53"/>
    </row>
    <row r="53" spans="1:10" ht="117" x14ac:dyDescent="0.35">
      <c r="A53" s="196" t="s">
        <v>81</v>
      </c>
      <c r="B53" s="47" t="s">
        <v>82</v>
      </c>
      <c r="C53" s="26">
        <v>0</v>
      </c>
      <c r="D53" s="48"/>
      <c r="E53" s="48"/>
      <c r="F53" s="49">
        <f t="shared" si="10"/>
        <v>0</v>
      </c>
      <c r="G53" s="13">
        <v>0.8</v>
      </c>
      <c r="H53" s="27">
        <f t="shared" si="9"/>
        <v>0</v>
      </c>
      <c r="I53" s="51"/>
      <c r="J53" s="53"/>
    </row>
    <row r="54" spans="1:10" ht="104" x14ac:dyDescent="0.35">
      <c r="A54" s="196" t="s">
        <v>83</v>
      </c>
      <c r="B54" s="54" t="s">
        <v>84</v>
      </c>
      <c r="C54" s="26">
        <v>0</v>
      </c>
      <c r="D54" s="48"/>
      <c r="E54" s="48"/>
      <c r="F54" s="49">
        <f t="shared" si="10"/>
        <v>0</v>
      </c>
      <c r="G54" s="13">
        <v>0.8</v>
      </c>
      <c r="H54" s="27">
        <f t="shared" si="9"/>
        <v>0</v>
      </c>
      <c r="I54" s="51"/>
      <c r="J54" s="53"/>
    </row>
    <row r="55" spans="1:10" ht="65" x14ac:dyDescent="0.35">
      <c r="A55" s="196" t="s">
        <v>85</v>
      </c>
      <c r="B55" s="54" t="s">
        <v>86</v>
      </c>
      <c r="C55" s="26"/>
      <c r="D55" s="48"/>
      <c r="E55" s="48"/>
      <c r="F55" s="49">
        <f t="shared" si="10"/>
        <v>0</v>
      </c>
      <c r="G55" s="13">
        <v>0.5</v>
      </c>
      <c r="H55" s="27">
        <f t="shared" si="9"/>
        <v>0</v>
      </c>
      <c r="I55" s="51"/>
      <c r="J55" s="53"/>
    </row>
    <row r="56" spans="1:10" ht="91" x14ac:dyDescent="0.35">
      <c r="A56" s="196" t="s">
        <v>87</v>
      </c>
      <c r="B56" s="47" t="s">
        <v>88</v>
      </c>
      <c r="C56" s="55">
        <v>0</v>
      </c>
      <c r="D56" s="48"/>
      <c r="E56" s="48"/>
      <c r="F56" s="49">
        <f t="shared" si="10"/>
        <v>0</v>
      </c>
      <c r="G56" s="13">
        <v>0.8</v>
      </c>
      <c r="H56" s="27">
        <f t="shared" si="9"/>
        <v>0</v>
      </c>
      <c r="I56" s="51"/>
      <c r="J56" s="53"/>
    </row>
    <row r="57" spans="1:10" ht="15.5" x14ac:dyDescent="0.35">
      <c r="A57" s="196" t="s">
        <v>89</v>
      </c>
      <c r="B57" s="56"/>
      <c r="C57" s="57"/>
      <c r="D57" s="58"/>
      <c r="E57" s="58"/>
      <c r="F57" s="49">
        <f t="shared" si="10"/>
        <v>0</v>
      </c>
      <c r="G57" s="14"/>
      <c r="H57" s="27">
        <f t="shared" si="9"/>
        <v>0</v>
      </c>
      <c r="I57" s="51"/>
      <c r="J57" s="60"/>
    </row>
    <row r="58" spans="1:10" s="7" customFormat="1" ht="15.5" x14ac:dyDescent="0.35">
      <c r="A58" s="196" t="s">
        <v>90</v>
      </c>
      <c r="B58" s="56"/>
      <c r="C58" s="57"/>
      <c r="D58" s="58"/>
      <c r="E58" s="58"/>
      <c r="F58" s="49">
        <f t="shared" si="10"/>
        <v>0</v>
      </c>
      <c r="G58" s="14"/>
      <c r="H58" s="27">
        <f t="shared" si="9"/>
        <v>0</v>
      </c>
      <c r="I58" s="51"/>
      <c r="J58" s="60"/>
    </row>
    <row r="59" spans="1:10" s="7" customFormat="1" x14ac:dyDescent="0.35">
      <c r="A59" s="197"/>
      <c r="B59" s="61" t="s">
        <v>25</v>
      </c>
      <c r="C59" s="62">
        <f>SUM(C51:C58)</f>
        <v>35000</v>
      </c>
      <c r="D59" s="62">
        <f t="shared" ref="D59:E59" si="11">SUM(D51:D58)</f>
        <v>20000</v>
      </c>
      <c r="E59" s="62">
        <f t="shared" si="11"/>
        <v>0</v>
      </c>
      <c r="F59" s="63">
        <f>SUM(F51:F58)</f>
        <v>35000</v>
      </c>
      <c r="G59" s="64">
        <f>(G51*F51)+(G52*F52)+(G53*F53)+(G54*F54)+(G55*F55)+(G56*F56)+(G57*F57)+(G58*F58)</f>
        <v>25000</v>
      </c>
      <c r="H59" s="64">
        <f>SUM(H51:H58)</f>
        <v>20000</v>
      </c>
      <c r="I59" s="65"/>
      <c r="J59" s="60"/>
    </row>
    <row r="60" spans="1:10" ht="15.5" x14ac:dyDescent="0.35">
      <c r="A60" s="195" t="s">
        <v>91</v>
      </c>
      <c r="B60" s="111" t="s">
        <v>92</v>
      </c>
      <c r="C60" s="111"/>
      <c r="D60" s="111"/>
      <c r="E60" s="111"/>
      <c r="F60" s="111"/>
      <c r="G60" s="111"/>
      <c r="H60" s="112"/>
      <c r="I60" s="112"/>
      <c r="J60" s="111"/>
    </row>
    <row r="61" spans="1:10" ht="104" x14ac:dyDescent="0.35">
      <c r="A61" s="196" t="s">
        <v>93</v>
      </c>
      <c r="B61" s="47" t="s">
        <v>94</v>
      </c>
      <c r="C61" s="26">
        <v>5000</v>
      </c>
      <c r="D61" s="48"/>
      <c r="E61" s="48"/>
      <c r="F61" s="49">
        <f>+C61</f>
        <v>5000</v>
      </c>
      <c r="G61" s="13">
        <v>0.8</v>
      </c>
      <c r="H61" s="27">
        <f t="shared" ref="H61:H68" si="12">+D61+E61</f>
        <v>0</v>
      </c>
      <c r="I61" s="51"/>
      <c r="J61" s="53"/>
    </row>
    <row r="62" spans="1:10" ht="117" x14ac:dyDescent="0.35">
      <c r="A62" s="196" t="s">
        <v>95</v>
      </c>
      <c r="B62" s="47" t="s">
        <v>96</v>
      </c>
      <c r="C62" s="26">
        <v>25000</v>
      </c>
      <c r="D62" s="48">
        <v>22626.39</v>
      </c>
      <c r="E62" s="48"/>
      <c r="F62" s="49">
        <f t="shared" ref="F62:F68" si="13">+C62</f>
        <v>25000</v>
      </c>
      <c r="G62" s="13">
        <v>0.8</v>
      </c>
      <c r="H62" s="27">
        <f t="shared" si="12"/>
        <v>22626.39</v>
      </c>
      <c r="I62" s="51"/>
      <c r="J62" s="53"/>
    </row>
    <row r="63" spans="1:10" ht="91" x14ac:dyDescent="0.35">
      <c r="A63" s="196" t="s">
        <v>97</v>
      </c>
      <c r="B63" s="66" t="s">
        <v>98</v>
      </c>
      <c r="C63" s="26">
        <v>7500</v>
      </c>
      <c r="D63" s="48"/>
      <c r="E63" s="48"/>
      <c r="F63" s="49">
        <f t="shared" si="13"/>
        <v>7500</v>
      </c>
      <c r="G63" s="13">
        <v>0.9</v>
      </c>
      <c r="H63" s="27">
        <f t="shared" si="12"/>
        <v>0</v>
      </c>
      <c r="I63" s="51"/>
      <c r="J63" s="53"/>
    </row>
    <row r="64" spans="1:10" ht="104" x14ac:dyDescent="0.35">
      <c r="A64" s="196" t="s">
        <v>99</v>
      </c>
      <c r="B64" s="66" t="s">
        <v>100</v>
      </c>
      <c r="C64" s="26">
        <v>5000</v>
      </c>
      <c r="D64" s="48"/>
      <c r="E64" s="48"/>
      <c r="F64" s="49">
        <f t="shared" si="13"/>
        <v>5000</v>
      </c>
      <c r="G64" s="13">
        <v>0.9</v>
      </c>
      <c r="H64" s="27">
        <f t="shared" si="12"/>
        <v>0</v>
      </c>
      <c r="I64" s="51"/>
      <c r="J64" s="53"/>
    </row>
    <row r="65" spans="1:10" ht="65" x14ac:dyDescent="0.35">
      <c r="A65" s="196" t="s">
        <v>101</v>
      </c>
      <c r="B65" s="47" t="s">
        <v>102</v>
      </c>
      <c r="C65" s="67"/>
      <c r="D65" s="48"/>
      <c r="E65" s="48"/>
      <c r="F65" s="49">
        <f t="shared" si="13"/>
        <v>0</v>
      </c>
      <c r="G65" s="13">
        <v>0.6</v>
      </c>
      <c r="H65" s="27">
        <f t="shared" si="12"/>
        <v>0</v>
      </c>
      <c r="I65" s="51"/>
      <c r="J65" s="53"/>
    </row>
    <row r="66" spans="1:10" ht="15.5" x14ac:dyDescent="0.35">
      <c r="A66" s="196" t="s">
        <v>103</v>
      </c>
      <c r="B66" s="54"/>
      <c r="C66" s="26">
        <v>0</v>
      </c>
      <c r="D66" s="48"/>
      <c r="E66" s="48"/>
      <c r="F66" s="49">
        <f t="shared" si="13"/>
        <v>0</v>
      </c>
      <c r="G66" s="13"/>
      <c r="H66" s="27">
        <f t="shared" si="12"/>
        <v>0</v>
      </c>
      <c r="I66" s="51"/>
      <c r="J66" s="53"/>
    </row>
    <row r="67" spans="1:10" ht="15.5" x14ac:dyDescent="0.35">
      <c r="A67" s="196" t="s">
        <v>104</v>
      </c>
      <c r="B67" s="56"/>
      <c r="C67" s="57"/>
      <c r="D67" s="58"/>
      <c r="E67" s="58"/>
      <c r="F67" s="49">
        <f t="shared" si="13"/>
        <v>0</v>
      </c>
      <c r="G67" s="14"/>
      <c r="H67" s="27">
        <f t="shared" si="12"/>
        <v>0</v>
      </c>
      <c r="I67" s="51"/>
      <c r="J67" s="60"/>
    </row>
    <row r="68" spans="1:10" ht="15.5" x14ac:dyDescent="0.35">
      <c r="A68" s="196" t="s">
        <v>105</v>
      </c>
      <c r="B68" s="56"/>
      <c r="C68" s="57"/>
      <c r="D68" s="58"/>
      <c r="E68" s="58"/>
      <c r="F68" s="49">
        <f t="shared" si="13"/>
        <v>0</v>
      </c>
      <c r="G68" s="14"/>
      <c r="H68" s="27">
        <f t="shared" si="12"/>
        <v>0</v>
      </c>
      <c r="I68" s="51"/>
      <c r="J68" s="60"/>
    </row>
    <row r="69" spans="1:10" x14ac:dyDescent="0.35">
      <c r="A69" s="197"/>
      <c r="B69" s="61" t="s">
        <v>25</v>
      </c>
      <c r="C69" s="68">
        <f>SUM(C61:C68)</f>
        <v>42500</v>
      </c>
      <c r="D69" s="68">
        <f t="shared" ref="D69:E69" si="14">SUM(D61:D68)</f>
        <v>22626.39</v>
      </c>
      <c r="E69" s="68">
        <f t="shared" si="14"/>
        <v>0</v>
      </c>
      <c r="F69" s="63">
        <f>SUM(F61:F68)</f>
        <v>42500</v>
      </c>
      <c r="G69" s="64">
        <f>(G61*F61)+(G62*F62)+(G63*F63)+(G64*F64)+(G65*F65)+(G66*F66)+(G67*F67)+(G68*F68)</f>
        <v>35250</v>
      </c>
      <c r="H69" s="64">
        <f>SUM(H61:H68)</f>
        <v>22626.39</v>
      </c>
      <c r="I69" s="65"/>
      <c r="J69" s="60"/>
    </row>
    <row r="70" spans="1:10" ht="15.5" x14ac:dyDescent="0.35">
      <c r="A70" s="195" t="s">
        <v>106</v>
      </c>
      <c r="B70" s="111" t="s">
        <v>107</v>
      </c>
      <c r="C70" s="111"/>
      <c r="D70" s="111"/>
      <c r="E70" s="111"/>
      <c r="F70" s="111"/>
      <c r="G70" s="111"/>
      <c r="H70" s="112"/>
      <c r="I70" s="112"/>
      <c r="J70" s="111"/>
    </row>
    <row r="71" spans="1:10" ht="104" x14ac:dyDescent="0.35">
      <c r="A71" s="196" t="s">
        <v>108</v>
      </c>
      <c r="B71" s="47" t="s">
        <v>109</v>
      </c>
      <c r="C71" s="48">
        <v>10000</v>
      </c>
      <c r="D71" s="48"/>
      <c r="E71" s="48"/>
      <c r="F71" s="49">
        <f>+C71</f>
        <v>10000</v>
      </c>
      <c r="G71" s="13">
        <v>0.8</v>
      </c>
      <c r="H71" s="27">
        <f t="shared" ref="H71:H78" si="15">+D71+E71</f>
        <v>0</v>
      </c>
      <c r="I71" s="51"/>
      <c r="J71" s="53"/>
    </row>
    <row r="72" spans="1:10" ht="143" x14ac:dyDescent="0.35">
      <c r="A72" s="196" t="s">
        <v>110</v>
      </c>
      <c r="B72" s="47" t="s">
        <v>111</v>
      </c>
      <c r="C72" s="48">
        <v>30000</v>
      </c>
      <c r="D72" s="48">
        <v>31753.58</v>
      </c>
      <c r="E72" s="48"/>
      <c r="F72" s="49">
        <f t="shared" ref="F72:F78" si="16">+C72</f>
        <v>30000</v>
      </c>
      <c r="G72" s="13">
        <v>0.8</v>
      </c>
      <c r="H72" s="27">
        <f t="shared" si="15"/>
        <v>31753.58</v>
      </c>
      <c r="I72" s="51"/>
      <c r="J72" s="53"/>
    </row>
    <row r="73" spans="1:10" ht="130" x14ac:dyDescent="0.35">
      <c r="A73" s="196" t="s">
        <v>112</v>
      </c>
      <c r="B73" s="47" t="s">
        <v>113</v>
      </c>
      <c r="C73" s="48">
        <v>10000</v>
      </c>
      <c r="D73" s="48"/>
      <c r="E73" s="48"/>
      <c r="F73" s="49">
        <f t="shared" si="16"/>
        <v>10000</v>
      </c>
      <c r="G73" s="13">
        <v>0.8</v>
      </c>
      <c r="H73" s="27">
        <f t="shared" si="15"/>
        <v>0</v>
      </c>
      <c r="I73" s="51"/>
      <c r="J73" s="53"/>
    </row>
    <row r="74" spans="1:10" ht="104" x14ac:dyDescent="0.35">
      <c r="A74" s="196" t="s">
        <v>114</v>
      </c>
      <c r="B74" s="47" t="s">
        <v>115</v>
      </c>
      <c r="C74" s="48">
        <v>0</v>
      </c>
      <c r="D74" s="48"/>
      <c r="E74" s="48"/>
      <c r="F74" s="49">
        <f t="shared" si="16"/>
        <v>0</v>
      </c>
      <c r="G74" s="13">
        <v>0.5</v>
      </c>
      <c r="H74" s="27">
        <f t="shared" si="15"/>
        <v>0</v>
      </c>
      <c r="I74" s="51"/>
      <c r="J74" s="53"/>
    </row>
    <row r="75" spans="1:10" s="7" customFormat="1" ht="117" x14ac:dyDescent="0.35">
      <c r="A75" s="196" t="s">
        <v>116</v>
      </c>
      <c r="B75" s="47" t="s">
        <v>117</v>
      </c>
      <c r="C75" s="48">
        <v>25000</v>
      </c>
      <c r="D75" s="48">
        <f>11753.58+655.65+0.51</f>
        <v>12409.74</v>
      </c>
      <c r="E75" s="48"/>
      <c r="F75" s="49">
        <f t="shared" si="16"/>
        <v>25000</v>
      </c>
      <c r="G75" s="13">
        <v>0.8</v>
      </c>
      <c r="H75" s="27">
        <f t="shared" si="15"/>
        <v>12409.74</v>
      </c>
      <c r="I75" s="51"/>
      <c r="J75" s="53"/>
    </row>
    <row r="76" spans="1:10" ht="15.5" x14ac:dyDescent="0.35">
      <c r="A76" s="196" t="s">
        <v>118</v>
      </c>
      <c r="B76" s="47"/>
      <c r="C76" s="48"/>
      <c r="D76" s="48"/>
      <c r="E76" s="48"/>
      <c r="F76" s="49">
        <f t="shared" si="16"/>
        <v>0</v>
      </c>
      <c r="G76" s="13"/>
      <c r="H76" s="27">
        <f t="shared" si="15"/>
        <v>0</v>
      </c>
      <c r="I76" s="51"/>
      <c r="J76" s="53"/>
    </row>
    <row r="77" spans="1:10" ht="15.5" x14ac:dyDescent="0.35">
      <c r="A77" s="196" t="s">
        <v>119</v>
      </c>
      <c r="B77" s="56"/>
      <c r="C77" s="58"/>
      <c r="D77" s="58"/>
      <c r="E77" s="58"/>
      <c r="F77" s="49">
        <f t="shared" si="16"/>
        <v>0</v>
      </c>
      <c r="G77" s="14"/>
      <c r="H77" s="27">
        <f t="shared" si="15"/>
        <v>0</v>
      </c>
      <c r="I77" s="51"/>
      <c r="J77" s="60"/>
    </row>
    <row r="78" spans="1:10" ht="15.5" x14ac:dyDescent="0.35">
      <c r="A78" s="196" t="s">
        <v>120</v>
      </c>
      <c r="B78" s="56"/>
      <c r="C78" s="58"/>
      <c r="D78" s="58"/>
      <c r="E78" s="58"/>
      <c r="F78" s="49">
        <f t="shared" si="16"/>
        <v>0</v>
      </c>
      <c r="G78" s="14"/>
      <c r="H78" s="27">
        <f t="shared" si="15"/>
        <v>0</v>
      </c>
      <c r="I78" s="51"/>
      <c r="J78" s="60"/>
    </row>
    <row r="79" spans="1:10" x14ac:dyDescent="0.35">
      <c r="B79" s="61" t="s">
        <v>25</v>
      </c>
      <c r="C79" s="63">
        <f>SUM(C71:C78)</f>
        <v>75000</v>
      </c>
      <c r="D79" s="63">
        <f t="shared" ref="D79:E79" si="17">SUM(D71:D78)</f>
        <v>44163.32</v>
      </c>
      <c r="E79" s="63">
        <f t="shared" si="17"/>
        <v>0</v>
      </c>
      <c r="F79" s="63">
        <f>SUM(F71:F78)</f>
        <v>75000</v>
      </c>
      <c r="G79" s="64">
        <f>(G71*F71)+(G72*F72)+(G73*F73)+(G74*F74)+(G75*F75)+(G76*F76)+(G77*F77)+(G78*F78)</f>
        <v>60000</v>
      </c>
      <c r="H79" s="64">
        <f>SUM(H71:H78)</f>
        <v>44163.32</v>
      </c>
      <c r="I79" s="65"/>
      <c r="J79" s="60"/>
    </row>
    <row r="80" spans="1:10" ht="15.5" hidden="1" x14ac:dyDescent="0.35">
      <c r="A80" s="11" t="s">
        <v>121</v>
      </c>
      <c r="B80" s="109"/>
      <c r="C80" s="109"/>
      <c r="D80" s="109"/>
      <c r="E80" s="109"/>
      <c r="F80" s="109"/>
      <c r="G80" s="109"/>
      <c r="H80" s="110"/>
      <c r="I80" s="110"/>
      <c r="J80" s="109"/>
    </row>
    <row r="81" spans="1:10" ht="15.5" hidden="1" x14ac:dyDescent="0.35">
      <c r="A81" s="12" t="s">
        <v>122</v>
      </c>
      <c r="B81" s="47"/>
      <c r="C81" s="48"/>
      <c r="D81" s="48"/>
      <c r="E81" s="48"/>
      <c r="F81" s="49">
        <f>SUM(C81:E81)</f>
        <v>0</v>
      </c>
      <c r="G81" s="50"/>
      <c r="H81" s="48"/>
      <c r="I81" s="51"/>
      <c r="J81" s="53"/>
    </row>
    <row r="82" spans="1:10" ht="15.5" hidden="1" x14ac:dyDescent="0.35">
      <c r="A82" s="12" t="s">
        <v>123</v>
      </c>
      <c r="B82" s="47"/>
      <c r="C82" s="48"/>
      <c r="D82" s="48"/>
      <c r="E82" s="48"/>
      <c r="F82" s="49">
        <f t="shared" ref="F82:F88" si="18">SUM(C82:E82)</f>
        <v>0</v>
      </c>
      <c r="G82" s="50"/>
      <c r="H82" s="48"/>
      <c r="I82" s="51"/>
      <c r="J82" s="53"/>
    </row>
    <row r="83" spans="1:10" ht="15.5" hidden="1" x14ac:dyDescent="0.35">
      <c r="A83" s="12" t="s">
        <v>124</v>
      </c>
      <c r="B83" s="47"/>
      <c r="C83" s="48"/>
      <c r="D83" s="48"/>
      <c r="E83" s="48"/>
      <c r="F83" s="49">
        <f t="shared" si="18"/>
        <v>0</v>
      </c>
      <c r="G83" s="50"/>
      <c r="H83" s="48"/>
      <c r="I83" s="51"/>
      <c r="J83" s="53"/>
    </row>
    <row r="84" spans="1:10" ht="15.5" hidden="1" x14ac:dyDescent="0.35">
      <c r="A84" s="12" t="s">
        <v>125</v>
      </c>
      <c r="B84" s="47"/>
      <c r="C84" s="48"/>
      <c r="D84" s="48"/>
      <c r="E84" s="48"/>
      <c r="F84" s="49">
        <f t="shared" si="18"/>
        <v>0</v>
      </c>
      <c r="G84" s="50"/>
      <c r="H84" s="48"/>
      <c r="I84" s="51"/>
      <c r="J84" s="53"/>
    </row>
    <row r="85" spans="1:10" ht="15.5" hidden="1" x14ac:dyDescent="0.35">
      <c r="A85" s="12" t="s">
        <v>126</v>
      </c>
      <c r="B85" s="47"/>
      <c r="C85" s="48"/>
      <c r="D85" s="48"/>
      <c r="E85" s="48"/>
      <c r="F85" s="49">
        <f t="shared" si="18"/>
        <v>0</v>
      </c>
      <c r="G85" s="50"/>
      <c r="H85" s="48"/>
      <c r="I85" s="51"/>
      <c r="J85" s="53"/>
    </row>
    <row r="86" spans="1:10" ht="15.5" hidden="1" x14ac:dyDescent="0.35">
      <c r="A86" s="12" t="s">
        <v>127</v>
      </c>
      <c r="B86" s="47"/>
      <c r="C86" s="48"/>
      <c r="D86" s="48"/>
      <c r="E86" s="48"/>
      <c r="F86" s="49">
        <f t="shared" si="18"/>
        <v>0</v>
      </c>
      <c r="G86" s="50"/>
      <c r="H86" s="48"/>
      <c r="I86" s="51"/>
      <c r="J86" s="53"/>
    </row>
    <row r="87" spans="1:10" ht="15.5" hidden="1" x14ac:dyDescent="0.35">
      <c r="A87" s="12" t="s">
        <v>128</v>
      </c>
      <c r="B87" s="56"/>
      <c r="C87" s="58"/>
      <c r="D87" s="58"/>
      <c r="E87" s="58"/>
      <c r="F87" s="49">
        <f t="shared" si="18"/>
        <v>0</v>
      </c>
      <c r="G87" s="59"/>
      <c r="H87" s="58"/>
      <c r="I87" s="51"/>
      <c r="J87" s="60"/>
    </row>
    <row r="88" spans="1:10" ht="15.5" hidden="1" x14ac:dyDescent="0.35">
      <c r="A88" s="12" t="s">
        <v>129</v>
      </c>
      <c r="B88" s="56"/>
      <c r="C88" s="58"/>
      <c r="D88" s="58"/>
      <c r="E88" s="58"/>
      <c r="F88" s="49">
        <f t="shared" si="18"/>
        <v>0</v>
      </c>
      <c r="G88" s="59"/>
      <c r="H88" s="58"/>
      <c r="I88" s="51"/>
      <c r="J88" s="60"/>
    </row>
    <row r="89" spans="1:10" hidden="1" x14ac:dyDescent="0.35">
      <c r="B89" s="61" t="s">
        <v>25</v>
      </c>
      <c r="C89" s="64">
        <f>SUM(C81:C88)</f>
        <v>0</v>
      </c>
      <c r="D89" s="64">
        <f>SUM(D81:D88)</f>
        <v>0</v>
      </c>
      <c r="E89" s="64">
        <f>SUM(E81:E88)</f>
        <v>0</v>
      </c>
      <c r="F89" s="64">
        <f>SUM(F81:F88)</f>
        <v>0</v>
      </c>
      <c r="G89" s="64">
        <f>(G81*F81)+(G82*F82)+(G83*F83)+(G84*F84)+(G85*F85)+(G86*F86)+(G87*F87)+(G88*F88)</f>
        <v>0</v>
      </c>
      <c r="H89" s="64">
        <f>SUM(H81:H88)</f>
        <v>0</v>
      </c>
      <c r="I89" s="65"/>
      <c r="J89" s="60"/>
    </row>
    <row r="90" spans="1:10" ht="15.5" hidden="1" x14ac:dyDescent="0.35">
      <c r="A90" s="16"/>
      <c r="B90" s="69"/>
      <c r="C90" s="70"/>
      <c r="D90" s="70"/>
      <c r="E90" s="70"/>
      <c r="F90" s="70"/>
      <c r="G90" s="70"/>
      <c r="H90" s="70"/>
      <c r="I90" s="71"/>
      <c r="J90" s="69"/>
    </row>
    <row r="91" spans="1:10" ht="15.5" hidden="1" x14ac:dyDescent="0.35">
      <c r="A91" s="10" t="s">
        <v>130</v>
      </c>
      <c r="B91" s="113"/>
      <c r="C91" s="113"/>
      <c r="D91" s="113"/>
      <c r="E91" s="113"/>
      <c r="F91" s="113"/>
      <c r="G91" s="113"/>
      <c r="H91" s="114"/>
      <c r="I91" s="114"/>
      <c r="J91" s="113"/>
    </row>
    <row r="92" spans="1:10" ht="15.5" hidden="1" x14ac:dyDescent="0.35">
      <c r="A92" s="11" t="s">
        <v>131</v>
      </c>
      <c r="B92" s="109"/>
      <c r="C92" s="109"/>
      <c r="D92" s="109"/>
      <c r="E92" s="109"/>
      <c r="F92" s="109"/>
      <c r="G92" s="109"/>
      <c r="H92" s="110"/>
      <c r="I92" s="110"/>
      <c r="J92" s="109"/>
    </row>
    <row r="93" spans="1:10" ht="15.5" hidden="1" x14ac:dyDescent="0.35">
      <c r="A93" s="12" t="s">
        <v>132</v>
      </c>
      <c r="B93" s="47"/>
      <c r="C93" s="48"/>
      <c r="D93" s="48"/>
      <c r="E93" s="48"/>
      <c r="F93" s="49">
        <f>SUM(C93:E93)</f>
        <v>0</v>
      </c>
      <c r="G93" s="50"/>
      <c r="H93" s="48"/>
      <c r="I93" s="51"/>
      <c r="J93" s="53"/>
    </row>
    <row r="94" spans="1:10" ht="15.5" hidden="1" x14ac:dyDescent="0.35">
      <c r="A94" s="12" t="s">
        <v>133</v>
      </c>
      <c r="B94" s="47"/>
      <c r="C94" s="48"/>
      <c r="D94" s="48"/>
      <c r="E94" s="48"/>
      <c r="F94" s="49">
        <f t="shared" ref="F94:F100" si="19">SUM(C94:E94)</f>
        <v>0</v>
      </c>
      <c r="G94" s="50"/>
      <c r="H94" s="48"/>
      <c r="I94" s="51"/>
      <c r="J94" s="53"/>
    </row>
    <row r="95" spans="1:10" ht="15.5" hidden="1" x14ac:dyDescent="0.35">
      <c r="A95" s="12" t="s">
        <v>134</v>
      </c>
      <c r="B95" s="47"/>
      <c r="C95" s="48"/>
      <c r="D95" s="48"/>
      <c r="E95" s="48"/>
      <c r="F95" s="49">
        <f t="shared" si="19"/>
        <v>0</v>
      </c>
      <c r="G95" s="50"/>
      <c r="H95" s="48"/>
      <c r="I95" s="51"/>
      <c r="J95" s="53"/>
    </row>
    <row r="96" spans="1:10" ht="15.5" hidden="1" x14ac:dyDescent="0.35">
      <c r="A96" s="12" t="s">
        <v>135</v>
      </c>
      <c r="B96" s="47"/>
      <c r="C96" s="48"/>
      <c r="D96" s="48"/>
      <c r="E96" s="48"/>
      <c r="F96" s="49">
        <f t="shared" si="19"/>
        <v>0</v>
      </c>
      <c r="G96" s="50"/>
      <c r="H96" s="48"/>
      <c r="I96" s="51"/>
      <c r="J96" s="53"/>
    </row>
    <row r="97" spans="1:10" ht="15.5" hidden="1" x14ac:dyDescent="0.35">
      <c r="A97" s="12" t="s">
        <v>136</v>
      </c>
      <c r="B97" s="47"/>
      <c r="C97" s="48"/>
      <c r="D97" s="48"/>
      <c r="E97" s="48"/>
      <c r="F97" s="49">
        <f t="shared" si="19"/>
        <v>0</v>
      </c>
      <c r="G97" s="50"/>
      <c r="H97" s="48"/>
      <c r="I97" s="51"/>
      <c r="J97" s="53"/>
    </row>
    <row r="98" spans="1:10" ht="15.5" hidden="1" x14ac:dyDescent="0.35">
      <c r="A98" s="12" t="s">
        <v>137</v>
      </c>
      <c r="B98" s="47"/>
      <c r="C98" s="48"/>
      <c r="D98" s="48"/>
      <c r="E98" s="48"/>
      <c r="F98" s="49">
        <f t="shared" si="19"/>
        <v>0</v>
      </c>
      <c r="G98" s="50"/>
      <c r="H98" s="48"/>
      <c r="I98" s="51"/>
      <c r="J98" s="53"/>
    </row>
    <row r="99" spans="1:10" ht="15.5" hidden="1" x14ac:dyDescent="0.35">
      <c r="A99" s="12" t="s">
        <v>138</v>
      </c>
      <c r="B99" s="56"/>
      <c r="C99" s="58"/>
      <c r="D99" s="58"/>
      <c r="E99" s="58"/>
      <c r="F99" s="49">
        <f t="shared" si="19"/>
        <v>0</v>
      </c>
      <c r="G99" s="59"/>
      <c r="H99" s="58"/>
      <c r="I99" s="51"/>
      <c r="J99" s="60"/>
    </row>
    <row r="100" spans="1:10" ht="15.5" hidden="1" x14ac:dyDescent="0.35">
      <c r="A100" s="12" t="s">
        <v>139</v>
      </c>
      <c r="B100" s="56"/>
      <c r="C100" s="58"/>
      <c r="D100" s="58"/>
      <c r="E100" s="58"/>
      <c r="F100" s="49">
        <f t="shared" si="19"/>
        <v>0</v>
      </c>
      <c r="G100" s="59"/>
      <c r="H100" s="58"/>
      <c r="I100" s="51"/>
      <c r="J100" s="60"/>
    </row>
    <row r="101" spans="1:10" hidden="1" x14ac:dyDescent="0.35">
      <c r="B101" s="61" t="s">
        <v>25</v>
      </c>
      <c r="C101" s="64">
        <f>SUM(C93:C100)</f>
        <v>0</v>
      </c>
      <c r="D101" s="64">
        <f>SUM(D93:D100)</f>
        <v>0</v>
      </c>
      <c r="E101" s="64">
        <f>SUM(E93:E100)</f>
        <v>0</v>
      </c>
      <c r="F101" s="63">
        <f>SUM(F93:F100)</f>
        <v>0</v>
      </c>
      <c r="G101" s="64">
        <f>(G93*F93)+(G94*F94)+(G95*F95)+(G96*F96)+(G97*F97)+(G98*F98)+(G99*F99)+(G100*F100)</f>
        <v>0</v>
      </c>
      <c r="H101" s="64">
        <f>SUM(H93:H100)</f>
        <v>0</v>
      </c>
      <c r="I101" s="65"/>
      <c r="J101" s="60"/>
    </row>
    <row r="102" spans="1:10" ht="15.5" hidden="1" x14ac:dyDescent="0.35">
      <c r="A102" s="11" t="s">
        <v>140</v>
      </c>
      <c r="B102" s="109"/>
      <c r="C102" s="109"/>
      <c r="D102" s="109"/>
      <c r="E102" s="109"/>
      <c r="F102" s="109"/>
      <c r="G102" s="109"/>
      <c r="H102" s="110"/>
      <c r="I102" s="110"/>
      <c r="J102" s="109"/>
    </row>
    <row r="103" spans="1:10" ht="15.5" hidden="1" x14ac:dyDescent="0.35">
      <c r="A103" s="12" t="s">
        <v>141</v>
      </c>
      <c r="B103" s="47"/>
      <c r="C103" s="48"/>
      <c r="D103" s="48"/>
      <c r="E103" s="48"/>
      <c r="F103" s="49">
        <f>SUM(C103:E103)</f>
        <v>0</v>
      </c>
      <c r="G103" s="50"/>
      <c r="H103" s="48"/>
      <c r="I103" s="51"/>
      <c r="J103" s="53"/>
    </row>
    <row r="104" spans="1:10" ht="15.5" hidden="1" x14ac:dyDescent="0.35">
      <c r="A104" s="12" t="s">
        <v>142</v>
      </c>
      <c r="B104" s="47"/>
      <c r="C104" s="48"/>
      <c r="D104" s="48"/>
      <c r="E104" s="48"/>
      <c r="F104" s="49">
        <f t="shared" ref="F104:F110" si="20">SUM(C104:E104)</f>
        <v>0</v>
      </c>
      <c r="G104" s="50"/>
      <c r="H104" s="48"/>
      <c r="I104" s="51"/>
      <c r="J104" s="53"/>
    </row>
    <row r="105" spans="1:10" ht="15.5" hidden="1" x14ac:dyDescent="0.35">
      <c r="A105" s="12" t="s">
        <v>143</v>
      </c>
      <c r="B105" s="47"/>
      <c r="C105" s="48"/>
      <c r="D105" s="48"/>
      <c r="E105" s="48"/>
      <c r="F105" s="49">
        <f t="shared" si="20"/>
        <v>0</v>
      </c>
      <c r="G105" s="50"/>
      <c r="H105" s="48"/>
      <c r="I105" s="51"/>
      <c r="J105" s="53"/>
    </row>
    <row r="106" spans="1:10" ht="15.5" hidden="1" x14ac:dyDescent="0.35">
      <c r="A106" s="12" t="s">
        <v>144</v>
      </c>
      <c r="B106" s="47"/>
      <c r="C106" s="48"/>
      <c r="D106" s="48"/>
      <c r="E106" s="48"/>
      <c r="F106" s="49">
        <f t="shared" si="20"/>
        <v>0</v>
      </c>
      <c r="G106" s="50"/>
      <c r="H106" s="48"/>
      <c r="I106" s="51"/>
      <c r="J106" s="53"/>
    </row>
    <row r="107" spans="1:10" ht="15.5" hidden="1" x14ac:dyDescent="0.35">
      <c r="A107" s="12" t="s">
        <v>145</v>
      </c>
      <c r="B107" s="47"/>
      <c r="C107" s="48"/>
      <c r="D107" s="48"/>
      <c r="E107" s="48"/>
      <c r="F107" s="49">
        <f t="shared" si="20"/>
        <v>0</v>
      </c>
      <c r="G107" s="50"/>
      <c r="H107" s="48"/>
      <c r="I107" s="51"/>
      <c r="J107" s="53"/>
    </row>
    <row r="108" spans="1:10" ht="15.5" hidden="1" x14ac:dyDescent="0.35">
      <c r="A108" s="12" t="s">
        <v>146</v>
      </c>
      <c r="B108" s="47"/>
      <c r="C108" s="48"/>
      <c r="D108" s="48"/>
      <c r="E108" s="48"/>
      <c r="F108" s="49">
        <f t="shared" si="20"/>
        <v>0</v>
      </c>
      <c r="G108" s="50"/>
      <c r="H108" s="48"/>
      <c r="I108" s="51"/>
      <c r="J108" s="53"/>
    </row>
    <row r="109" spans="1:10" ht="15.5" hidden="1" x14ac:dyDescent="0.35">
      <c r="A109" s="12" t="s">
        <v>147</v>
      </c>
      <c r="B109" s="56"/>
      <c r="C109" s="58"/>
      <c r="D109" s="58"/>
      <c r="E109" s="58"/>
      <c r="F109" s="49">
        <f t="shared" si="20"/>
        <v>0</v>
      </c>
      <c r="G109" s="59"/>
      <c r="H109" s="58"/>
      <c r="I109" s="51"/>
      <c r="J109" s="60"/>
    </row>
    <row r="110" spans="1:10" ht="15.5" hidden="1" x14ac:dyDescent="0.35">
      <c r="A110" s="12" t="s">
        <v>148</v>
      </c>
      <c r="B110" s="56"/>
      <c r="C110" s="58"/>
      <c r="D110" s="58"/>
      <c r="E110" s="58"/>
      <c r="F110" s="49">
        <f t="shared" si="20"/>
        <v>0</v>
      </c>
      <c r="G110" s="59"/>
      <c r="H110" s="58"/>
      <c r="I110" s="51"/>
      <c r="J110" s="60"/>
    </row>
    <row r="111" spans="1:10" hidden="1" x14ac:dyDescent="0.35">
      <c r="B111" s="61" t="s">
        <v>25</v>
      </c>
      <c r="C111" s="63">
        <f>SUM(C103:C110)</f>
        <v>0</v>
      </c>
      <c r="D111" s="63">
        <f>SUM(D103:D110)</f>
        <v>0</v>
      </c>
      <c r="E111" s="63">
        <f>SUM(E103:E110)</f>
        <v>0</v>
      </c>
      <c r="F111" s="63">
        <f>SUM(F103:F110)</f>
        <v>0</v>
      </c>
      <c r="G111" s="64">
        <f>(G103*F103)+(G104*F104)+(G105*F105)+(G106*F106)+(G107*F107)+(G108*F108)+(G109*F109)+(G110*F110)</f>
        <v>0</v>
      </c>
      <c r="H111" s="64">
        <f>SUM(H103:H110)</f>
        <v>0</v>
      </c>
      <c r="I111" s="65"/>
      <c r="J111" s="60"/>
    </row>
    <row r="112" spans="1:10" ht="15.5" hidden="1" x14ac:dyDescent="0.35">
      <c r="A112" s="17" t="s">
        <v>149</v>
      </c>
      <c r="B112" s="109"/>
      <c r="C112" s="109"/>
      <c r="D112" s="109"/>
      <c r="E112" s="109"/>
      <c r="F112" s="109"/>
      <c r="G112" s="109"/>
      <c r="H112" s="110"/>
      <c r="I112" s="110"/>
      <c r="J112" s="109"/>
    </row>
    <row r="113" spans="1:10" ht="15.5" hidden="1" x14ac:dyDescent="0.35">
      <c r="A113" s="12" t="s">
        <v>150</v>
      </c>
      <c r="B113" s="47"/>
      <c r="C113" s="48"/>
      <c r="D113" s="48"/>
      <c r="E113" s="48"/>
      <c r="F113" s="49">
        <f>SUM(C113:E113)</f>
        <v>0</v>
      </c>
      <c r="G113" s="50"/>
      <c r="H113" s="48"/>
      <c r="I113" s="51"/>
      <c r="J113" s="53"/>
    </row>
    <row r="114" spans="1:10" ht="15.5" hidden="1" x14ac:dyDescent="0.35">
      <c r="A114" s="12" t="s">
        <v>151</v>
      </c>
      <c r="B114" s="47"/>
      <c r="C114" s="48"/>
      <c r="D114" s="48"/>
      <c r="E114" s="48"/>
      <c r="F114" s="49">
        <f t="shared" ref="F114:F120" si="21">SUM(C114:E114)</f>
        <v>0</v>
      </c>
      <c r="G114" s="50"/>
      <c r="H114" s="48"/>
      <c r="I114" s="51"/>
      <c r="J114" s="53"/>
    </row>
    <row r="115" spans="1:10" ht="15.5" hidden="1" x14ac:dyDescent="0.35">
      <c r="A115" s="12" t="s">
        <v>152</v>
      </c>
      <c r="B115" s="47"/>
      <c r="C115" s="48"/>
      <c r="D115" s="48"/>
      <c r="E115" s="48"/>
      <c r="F115" s="49">
        <f t="shared" si="21"/>
        <v>0</v>
      </c>
      <c r="G115" s="50"/>
      <c r="H115" s="48"/>
      <c r="I115" s="51"/>
      <c r="J115" s="53"/>
    </row>
    <row r="116" spans="1:10" ht="15.5" hidden="1" x14ac:dyDescent="0.35">
      <c r="A116" s="12" t="s">
        <v>153</v>
      </c>
      <c r="B116" s="47"/>
      <c r="C116" s="48"/>
      <c r="D116" s="48"/>
      <c r="E116" s="48"/>
      <c r="F116" s="49">
        <f t="shared" si="21"/>
        <v>0</v>
      </c>
      <c r="G116" s="50"/>
      <c r="H116" s="48"/>
      <c r="I116" s="51"/>
      <c r="J116" s="53"/>
    </row>
    <row r="117" spans="1:10" ht="15.5" hidden="1" x14ac:dyDescent="0.35">
      <c r="A117" s="12" t="s">
        <v>154</v>
      </c>
      <c r="B117" s="47"/>
      <c r="C117" s="48"/>
      <c r="D117" s="48"/>
      <c r="E117" s="48"/>
      <c r="F117" s="49">
        <f t="shared" si="21"/>
        <v>0</v>
      </c>
      <c r="G117" s="50"/>
      <c r="H117" s="48"/>
      <c r="I117" s="51"/>
      <c r="J117" s="53"/>
    </row>
    <row r="118" spans="1:10" ht="15.5" hidden="1" x14ac:dyDescent="0.35">
      <c r="A118" s="12" t="s">
        <v>155</v>
      </c>
      <c r="B118" s="47"/>
      <c r="C118" s="48"/>
      <c r="D118" s="48"/>
      <c r="E118" s="48"/>
      <c r="F118" s="49">
        <f t="shared" si="21"/>
        <v>0</v>
      </c>
      <c r="G118" s="50"/>
      <c r="H118" s="48"/>
      <c r="I118" s="51"/>
      <c r="J118" s="53"/>
    </row>
    <row r="119" spans="1:10" ht="15.5" hidden="1" x14ac:dyDescent="0.35">
      <c r="A119" s="12" t="s">
        <v>156</v>
      </c>
      <c r="B119" s="56"/>
      <c r="C119" s="58"/>
      <c r="D119" s="58"/>
      <c r="E119" s="58"/>
      <c r="F119" s="49">
        <f t="shared" si="21"/>
        <v>0</v>
      </c>
      <c r="G119" s="59"/>
      <c r="H119" s="58"/>
      <c r="I119" s="51"/>
      <c r="J119" s="60"/>
    </row>
    <row r="120" spans="1:10" ht="15.5" hidden="1" x14ac:dyDescent="0.35">
      <c r="A120" s="12" t="s">
        <v>157</v>
      </c>
      <c r="B120" s="56"/>
      <c r="C120" s="58"/>
      <c r="D120" s="58"/>
      <c r="E120" s="58"/>
      <c r="F120" s="49">
        <f t="shared" si="21"/>
        <v>0</v>
      </c>
      <c r="G120" s="59"/>
      <c r="H120" s="58"/>
      <c r="I120" s="51"/>
      <c r="J120" s="60"/>
    </row>
    <row r="121" spans="1:10" hidden="1" x14ac:dyDescent="0.35">
      <c r="B121" s="61" t="s">
        <v>25</v>
      </c>
      <c r="C121" s="63">
        <f>SUM(C113:C120)</f>
        <v>0</v>
      </c>
      <c r="D121" s="63">
        <f>SUM(D113:D120)</f>
        <v>0</v>
      </c>
      <c r="E121" s="63">
        <f>SUM(E113:E120)</f>
        <v>0</v>
      </c>
      <c r="F121" s="63">
        <f>SUM(F113:F120)</f>
        <v>0</v>
      </c>
      <c r="G121" s="64">
        <f>(G113*F113)+(G114*F114)+(G115*F115)+(G116*F116)+(G117*F117)+(G118*F118)+(G119*F119)+(G120*F120)</f>
        <v>0</v>
      </c>
      <c r="H121" s="64">
        <f>SUM(H113:H120)</f>
        <v>0</v>
      </c>
      <c r="I121" s="65"/>
      <c r="J121" s="60"/>
    </row>
    <row r="122" spans="1:10" ht="15.5" hidden="1" x14ac:dyDescent="0.35">
      <c r="A122" s="17" t="s">
        <v>158</v>
      </c>
      <c r="B122" s="109"/>
      <c r="C122" s="109"/>
      <c r="D122" s="109"/>
      <c r="E122" s="109"/>
      <c r="F122" s="109"/>
      <c r="G122" s="109"/>
      <c r="H122" s="110"/>
      <c r="I122" s="110"/>
      <c r="J122" s="109"/>
    </row>
    <row r="123" spans="1:10" ht="15.5" hidden="1" x14ac:dyDescent="0.35">
      <c r="A123" s="12" t="s">
        <v>159</v>
      </c>
      <c r="B123" s="47"/>
      <c r="C123" s="48"/>
      <c r="D123" s="48"/>
      <c r="E123" s="48"/>
      <c r="F123" s="49">
        <f>SUM(C123:E123)</f>
        <v>0</v>
      </c>
      <c r="G123" s="50"/>
      <c r="H123" s="48"/>
      <c r="I123" s="51"/>
      <c r="J123" s="53"/>
    </row>
    <row r="124" spans="1:10" ht="15.5" hidden="1" x14ac:dyDescent="0.35">
      <c r="A124" s="12" t="s">
        <v>160</v>
      </c>
      <c r="B124" s="47"/>
      <c r="C124" s="48"/>
      <c r="D124" s="48"/>
      <c r="E124" s="48"/>
      <c r="F124" s="49">
        <f t="shared" ref="F124:F130" si="22">SUM(C124:E124)</f>
        <v>0</v>
      </c>
      <c r="G124" s="50"/>
      <c r="H124" s="48"/>
      <c r="I124" s="51"/>
      <c r="J124" s="53"/>
    </row>
    <row r="125" spans="1:10" ht="15.5" hidden="1" x14ac:dyDescent="0.35">
      <c r="A125" s="12" t="s">
        <v>161</v>
      </c>
      <c r="B125" s="47"/>
      <c r="C125" s="48"/>
      <c r="D125" s="48"/>
      <c r="E125" s="48"/>
      <c r="F125" s="49">
        <f t="shared" si="22"/>
        <v>0</v>
      </c>
      <c r="G125" s="50"/>
      <c r="H125" s="48"/>
      <c r="I125" s="51"/>
      <c r="J125" s="53"/>
    </row>
    <row r="126" spans="1:10" ht="15.5" hidden="1" x14ac:dyDescent="0.35">
      <c r="A126" s="12" t="s">
        <v>162</v>
      </c>
      <c r="B126" s="47"/>
      <c r="C126" s="48"/>
      <c r="D126" s="48"/>
      <c r="E126" s="48"/>
      <c r="F126" s="49">
        <f t="shared" si="22"/>
        <v>0</v>
      </c>
      <c r="G126" s="50"/>
      <c r="H126" s="48"/>
      <c r="I126" s="51"/>
      <c r="J126" s="53"/>
    </row>
    <row r="127" spans="1:10" ht="15.5" hidden="1" x14ac:dyDescent="0.35">
      <c r="A127" s="12" t="s">
        <v>163</v>
      </c>
      <c r="B127" s="47"/>
      <c r="C127" s="48"/>
      <c r="D127" s="48"/>
      <c r="E127" s="48"/>
      <c r="F127" s="49">
        <f t="shared" si="22"/>
        <v>0</v>
      </c>
      <c r="G127" s="50"/>
      <c r="H127" s="48"/>
      <c r="I127" s="51"/>
      <c r="J127" s="53"/>
    </row>
    <row r="128" spans="1:10" ht="15.5" hidden="1" x14ac:dyDescent="0.35">
      <c r="A128" s="12" t="s">
        <v>164</v>
      </c>
      <c r="B128" s="47"/>
      <c r="C128" s="48"/>
      <c r="D128" s="48"/>
      <c r="E128" s="48"/>
      <c r="F128" s="49">
        <f t="shared" si="22"/>
        <v>0</v>
      </c>
      <c r="G128" s="50"/>
      <c r="H128" s="48"/>
      <c r="I128" s="51"/>
      <c r="J128" s="53"/>
    </row>
    <row r="129" spans="1:10" ht="15.5" hidden="1" x14ac:dyDescent="0.35">
      <c r="A129" s="12" t="s">
        <v>165</v>
      </c>
      <c r="B129" s="56"/>
      <c r="C129" s="58"/>
      <c r="D129" s="58"/>
      <c r="E129" s="58"/>
      <c r="F129" s="49">
        <f t="shared" si="22"/>
        <v>0</v>
      </c>
      <c r="G129" s="59"/>
      <c r="H129" s="58"/>
      <c r="I129" s="51"/>
      <c r="J129" s="60"/>
    </row>
    <row r="130" spans="1:10" ht="15.5" hidden="1" x14ac:dyDescent="0.35">
      <c r="A130" s="12" t="s">
        <v>166</v>
      </c>
      <c r="B130" s="56"/>
      <c r="C130" s="58"/>
      <c r="D130" s="58"/>
      <c r="E130" s="58"/>
      <c r="F130" s="49">
        <f t="shared" si="22"/>
        <v>0</v>
      </c>
      <c r="G130" s="59"/>
      <c r="H130" s="58"/>
      <c r="I130" s="51"/>
      <c r="J130" s="60"/>
    </row>
    <row r="131" spans="1:10" hidden="1" x14ac:dyDescent="0.35">
      <c r="B131" s="61" t="s">
        <v>25</v>
      </c>
      <c r="C131" s="64">
        <f>SUM(C123:C130)</f>
        <v>0</v>
      </c>
      <c r="D131" s="64">
        <f>SUM(D123:D130)</f>
        <v>0</v>
      </c>
      <c r="E131" s="64">
        <f>SUM(E123:E130)</f>
        <v>0</v>
      </c>
      <c r="F131" s="64">
        <f>SUM(F123:F130)</f>
        <v>0</v>
      </c>
      <c r="G131" s="64">
        <f>(G123*F123)+(G124*F124)+(G125*F125)+(G126*F126)+(G127*F127)+(G128*F128)+(G129*F129)+(G130*F130)</f>
        <v>0</v>
      </c>
      <c r="H131" s="64">
        <f>SUM(H123:H130)</f>
        <v>0</v>
      </c>
      <c r="I131" s="65"/>
      <c r="J131" s="60"/>
    </row>
    <row r="132" spans="1:10" ht="15.5" hidden="1" x14ac:dyDescent="0.35">
      <c r="A132" s="16"/>
      <c r="B132" s="69"/>
      <c r="C132" s="70"/>
      <c r="D132" s="70"/>
      <c r="E132" s="70"/>
      <c r="F132" s="70"/>
      <c r="G132" s="70"/>
      <c r="H132" s="70"/>
      <c r="I132" s="71"/>
      <c r="J132" s="72"/>
    </row>
    <row r="133" spans="1:10" ht="15.5" hidden="1" x14ac:dyDescent="0.35">
      <c r="A133" s="10" t="s">
        <v>167</v>
      </c>
      <c r="B133" s="113"/>
      <c r="C133" s="113"/>
      <c r="D133" s="113"/>
      <c r="E133" s="113"/>
      <c r="F133" s="113"/>
      <c r="G133" s="113"/>
      <c r="H133" s="114"/>
      <c r="I133" s="114"/>
      <c r="J133" s="113"/>
    </row>
    <row r="134" spans="1:10" ht="15.5" hidden="1" x14ac:dyDescent="0.35">
      <c r="A134" s="11" t="s">
        <v>168</v>
      </c>
      <c r="B134" s="109"/>
      <c r="C134" s="109"/>
      <c r="D134" s="109"/>
      <c r="E134" s="109"/>
      <c r="F134" s="109"/>
      <c r="G134" s="109"/>
      <c r="H134" s="110"/>
      <c r="I134" s="110"/>
      <c r="J134" s="109"/>
    </row>
    <row r="135" spans="1:10" ht="15.5" hidden="1" x14ac:dyDescent="0.35">
      <c r="A135" s="12" t="s">
        <v>169</v>
      </c>
      <c r="B135" s="47"/>
      <c r="C135" s="48"/>
      <c r="D135" s="48"/>
      <c r="E135" s="48"/>
      <c r="F135" s="49">
        <f>SUM(C135:E135)</f>
        <v>0</v>
      </c>
      <c r="G135" s="50"/>
      <c r="H135" s="48"/>
      <c r="I135" s="51"/>
      <c r="J135" s="53"/>
    </row>
    <row r="136" spans="1:10" ht="15.5" hidden="1" x14ac:dyDescent="0.35">
      <c r="A136" s="12" t="s">
        <v>170</v>
      </c>
      <c r="B136" s="47"/>
      <c r="C136" s="48"/>
      <c r="D136" s="48"/>
      <c r="E136" s="48"/>
      <c r="F136" s="49">
        <f t="shared" ref="F136:F142" si="23">SUM(C136:E136)</f>
        <v>0</v>
      </c>
      <c r="G136" s="50"/>
      <c r="H136" s="48"/>
      <c r="I136" s="51"/>
      <c r="J136" s="53"/>
    </row>
    <row r="137" spans="1:10" ht="15.5" hidden="1" x14ac:dyDescent="0.35">
      <c r="A137" s="12" t="s">
        <v>171</v>
      </c>
      <c r="B137" s="47"/>
      <c r="C137" s="48"/>
      <c r="D137" s="48"/>
      <c r="E137" s="48"/>
      <c r="F137" s="49">
        <f t="shared" si="23"/>
        <v>0</v>
      </c>
      <c r="G137" s="50"/>
      <c r="H137" s="48"/>
      <c r="I137" s="51"/>
      <c r="J137" s="53"/>
    </row>
    <row r="138" spans="1:10" ht="15.5" hidden="1" x14ac:dyDescent="0.35">
      <c r="A138" s="12" t="s">
        <v>172</v>
      </c>
      <c r="B138" s="47"/>
      <c r="C138" s="48"/>
      <c r="D138" s="48"/>
      <c r="E138" s="48"/>
      <c r="F138" s="49">
        <f t="shared" si="23"/>
        <v>0</v>
      </c>
      <c r="G138" s="50"/>
      <c r="H138" s="48"/>
      <c r="I138" s="51"/>
      <c r="J138" s="53"/>
    </row>
    <row r="139" spans="1:10" ht="15.5" hidden="1" x14ac:dyDescent="0.35">
      <c r="A139" s="12" t="s">
        <v>173</v>
      </c>
      <c r="B139" s="47"/>
      <c r="C139" s="48"/>
      <c r="D139" s="48"/>
      <c r="E139" s="48"/>
      <c r="F139" s="49">
        <f t="shared" si="23"/>
        <v>0</v>
      </c>
      <c r="G139" s="50"/>
      <c r="H139" s="48"/>
      <c r="I139" s="51"/>
      <c r="J139" s="53"/>
    </row>
    <row r="140" spans="1:10" ht="15.5" hidden="1" x14ac:dyDescent="0.35">
      <c r="A140" s="12" t="s">
        <v>174</v>
      </c>
      <c r="B140" s="47"/>
      <c r="C140" s="48"/>
      <c r="D140" s="48"/>
      <c r="E140" s="48"/>
      <c r="F140" s="49">
        <f t="shared" si="23"/>
        <v>0</v>
      </c>
      <c r="G140" s="50"/>
      <c r="H140" s="48"/>
      <c r="I140" s="51"/>
      <c r="J140" s="53"/>
    </row>
    <row r="141" spans="1:10" ht="15.5" hidden="1" x14ac:dyDescent="0.35">
      <c r="A141" s="12" t="s">
        <v>175</v>
      </c>
      <c r="B141" s="56"/>
      <c r="C141" s="58"/>
      <c r="D141" s="58"/>
      <c r="E141" s="58"/>
      <c r="F141" s="49">
        <f t="shared" si="23"/>
        <v>0</v>
      </c>
      <c r="G141" s="59"/>
      <c r="H141" s="58"/>
      <c r="I141" s="51"/>
      <c r="J141" s="60"/>
    </row>
    <row r="142" spans="1:10" ht="15.5" hidden="1" x14ac:dyDescent="0.35">
      <c r="A142" s="12" t="s">
        <v>176</v>
      </c>
      <c r="B142" s="56"/>
      <c r="C142" s="58"/>
      <c r="D142" s="58"/>
      <c r="E142" s="58"/>
      <c r="F142" s="49">
        <f t="shared" si="23"/>
        <v>0</v>
      </c>
      <c r="G142" s="59"/>
      <c r="H142" s="58"/>
      <c r="I142" s="51"/>
      <c r="J142" s="60"/>
    </row>
    <row r="143" spans="1:10" hidden="1" x14ac:dyDescent="0.35">
      <c r="B143" s="61" t="s">
        <v>25</v>
      </c>
      <c r="C143" s="64">
        <f>SUM(C135:C142)</f>
        <v>0</v>
      </c>
      <c r="D143" s="64">
        <f>SUM(D135:D142)</f>
        <v>0</v>
      </c>
      <c r="E143" s="64">
        <f>SUM(E135:E142)</f>
        <v>0</v>
      </c>
      <c r="F143" s="63">
        <f>SUM(F135:F142)</f>
        <v>0</v>
      </c>
      <c r="G143" s="64">
        <f>(G135*F135)+(G136*F136)+(G137*F137)+(G138*F138)+(G139*F139)+(G140*F140)+(G141*F141)+(G142*F142)</f>
        <v>0</v>
      </c>
      <c r="H143" s="64">
        <f>SUM(H135:H142)</f>
        <v>0</v>
      </c>
      <c r="I143" s="65"/>
      <c r="J143" s="60"/>
    </row>
    <row r="144" spans="1:10" ht="15.5" hidden="1" x14ac:dyDescent="0.35">
      <c r="A144" s="11" t="s">
        <v>177</v>
      </c>
      <c r="B144" s="109"/>
      <c r="C144" s="109"/>
      <c r="D144" s="109"/>
      <c r="E144" s="109"/>
      <c r="F144" s="109"/>
      <c r="G144" s="109"/>
      <c r="H144" s="110"/>
      <c r="I144" s="110"/>
      <c r="J144" s="109"/>
    </row>
    <row r="145" spans="1:10" ht="15.5" hidden="1" x14ac:dyDescent="0.35">
      <c r="A145" s="12" t="s">
        <v>178</v>
      </c>
      <c r="B145" s="47"/>
      <c r="C145" s="48"/>
      <c r="D145" s="48"/>
      <c r="E145" s="48"/>
      <c r="F145" s="49">
        <f>SUM(C145:E145)</f>
        <v>0</v>
      </c>
      <c r="G145" s="50"/>
      <c r="H145" s="48"/>
      <c r="I145" s="51"/>
      <c r="J145" s="53"/>
    </row>
    <row r="146" spans="1:10" ht="15.5" hidden="1" x14ac:dyDescent="0.35">
      <c r="A146" s="12" t="s">
        <v>179</v>
      </c>
      <c r="B146" s="47"/>
      <c r="C146" s="48"/>
      <c r="D146" s="48"/>
      <c r="E146" s="48"/>
      <c r="F146" s="49">
        <f t="shared" ref="F146:F152" si="24">SUM(C146:E146)</f>
        <v>0</v>
      </c>
      <c r="G146" s="50"/>
      <c r="H146" s="48"/>
      <c r="I146" s="51"/>
      <c r="J146" s="53"/>
    </row>
    <row r="147" spans="1:10" ht="15.5" hidden="1" x14ac:dyDescent="0.35">
      <c r="A147" s="12" t="s">
        <v>180</v>
      </c>
      <c r="B147" s="47"/>
      <c r="C147" s="48"/>
      <c r="D147" s="48"/>
      <c r="E147" s="48"/>
      <c r="F147" s="49">
        <f t="shared" si="24"/>
        <v>0</v>
      </c>
      <c r="G147" s="50"/>
      <c r="H147" s="48"/>
      <c r="I147" s="51"/>
      <c r="J147" s="53"/>
    </row>
    <row r="148" spans="1:10" ht="15.5" hidden="1" x14ac:dyDescent="0.35">
      <c r="A148" s="12" t="s">
        <v>181</v>
      </c>
      <c r="B148" s="47"/>
      <c r="C148" s="48"/>
      <c r="D148" s="48"/>
      <c r="E148" s="48"/>
      <c r="F148" s="49">
        <f t="shared" si="24"/>
        <v>0</v>
      </c>
      <c r="G148" s="50"/>
      <c r="H148" s="48"/>
      <c r="I148" s="51"/>
      <c r="J148" s="53"/>
    </row>
    <row r="149" spans="1:10" ht="15.5" hidden="1" x14ac:dyDescent="0.35">
      <c r="A149" s="12" t="s">
        <v>182</v>
      </c>
      <c r="B149" s="47"/>
      <c r="C149" s="48"/>
      <c r="D149" s="48"/>
      <c r="E149" s="48"/>
      <c r="F149" s="49">
        <f t="shared" si="24"/>
        <v>0</v>
      </c>
      <c r="G149" s="50"/>
      <c r="H149" s="48"/>
      <c r="I149" s="51"/>
      <c r="J149" s="53"/>
    </row>
    <row r="150" spans="1:10" ht="15.5" hidden="1" x14ac:dyDescent="0.35">
      <c r="A150" s="12" t="s">
        <v>183</v>
      </c>
      <c r="B150" s="47"/>
      <c r="C150" s="48"/>
      <c r="D150" s="48"/>
      <c r="E150" s="48"/>
      <c r="F150" s="49">
        <f t="shared" si="24"/>
        <v>0</v>
      </c>
      <c r="G150" s="50"/>
      <c r="H150" s="48"/>
      <c r="I150" s="51"/>
      <c r="J150" s="53"/>
    </row>
    <row r="151" spans="1:10" ht="15.5" hidden="1" x14ac:dyDescent="0.35">
      <c r="A151" s="12" t="s">
        <v>184</v>
      </c>
      <c r="B151" s="56"/>
      <c r="C151" s="58"/>
      <c r="D151" s="58"/>
      <c r="E151" s="58"/>
      <c r="F151" s="49">
        <f t="shared" si="24"/>
        <v>0</v>
      </c>
      <c r="G151" s="59"/>
      <c r="H151" s="58"/>
      <c r="I151" s="51"/>
      <c r="J151" s="60"/>
    </row>
    <row r="152" spans="1:10" ht="15.5" hidden="1" x14ac:dyDescent="0.35">
      <c r="A152" s="12" t="s">
        <v>185</v>
      </c>
      <c r="B152" s="56"/>
      <c r="C152" s="58"/>
      <c r="D152" s="58"/>
      <c r="E152" s="58"/>
      <c r="F152" s="49">
        <f t="shared" si="24"/>
        <v>0</v>
      </c>
      <c r="G152" s="59"/>
      <c r="H152" s="58"/>
      <c r="I152" s="51"/>
      <c r="J152" s="60"/>
    </row>
    <row r="153" spans="1:10" hidden="1" x14ac:dyDescent="0.35">
      <c r="B153" s="61" t="s">
        <v>25</v>
      </c>
      <c r="C153" s="63">
        <f>SUM(C145:C152)</f>
        <v>0</v>
      </c>
      <c r="D153" s="63">
        <f>SUM(D145:D152)</f>
        <v>0</v>
      </c>
      <c r="E153" s="63">
        <f>SUM(E145:E152)</f>
        <v>0</v>
      </c>
      <c r="F153" s="63">
        <f>SUM(F145:F152)</f>
        <v>0</v>
      </c>
      <c r="G153" s="64">
        <f>(G145*F145)+(G146*F146)+(G147*F147)+(G148*F148)+(G149*F149)+(G150*F150)+(G151*F151)+(G152*F152)</f>
        <v>0</v>
      </c>
      <c r="H153" s="64">
        <f>SUM(H145:H152)</f>
        <v>0</v>
      </c>
      <c r="I153" s="65"/>
      <c r="J153" s="60"/>
    </row>
    <row r="154" spans="1:10" ht="15.5" hidden="1" x14ac:dyDescent="0.35">
      <c r="A154" s="11" t="s">
        <v>186</v>
      </c>
      <c r="B154" s="109"/>
      <c r="C154" s="109"/>
      <c r="D154" s="109"/>
      <c r="E154" s="109"/>
      <c r="F154" s="109"/>
      <c r="G154" s="109"/>
      <c r="H154" s="110"/>
      <c r="I154" s="110"/>
      <c r="J154" s="109"/>
    </row>
    <row r="155" spans="1:10" ht="15.5" hidden="1" x14ac:dyDescent="0.35">
      <c r="A155" s="12" t="s">
        <v>187</v>
      </c>
      <c r="B155" s="47"/>
      <c r="C155" s="48"/>
      <c r="D155" s="48"/>
      <c r="E155" s="48"/>
      <c r="F155" s="49">
        <f>SUM(C155:E155)</f>
        <v>0</v>
      </c>
      <c r="G155" s="50"/>
      <c r="H155" s="48"/>
      <c r="I155" s="51"/>
      <c r="J155" s="53"/>
    </row>
    <row r="156" spans="1:10" ht="15.5" hidden="1" x14ac:dyDescent="0.35">
      <c r="A156" s="12" t="s">
        <v>188</v>
      </c>
      <c r="B156" s="47"/>
      <c r="C156" s="48"/>
      <c r="D156" s="48"/>
      <c r="E156" s="48"/>
      <c r="F156" s="49">
        <f t="shared" ref="F156:F162" si="25">SUM(C156:E156)</f>
        <v>0</v>
      </c>
      <c r="G156" s="50"/>
      <c r="H156" s="48"/>
      <c r="I156" s="51"/>
      <c r="J156" s="53"/>
    </row>
    <row r="157" spans="1:10" ht="15.5" hidden="1" x14ac:dyDescent="0.35">
      <c r="A157" s="12" t="s">
        <v>189</v>
      </c>
      <c r="B157" s="47"/>
      <c r="C157" s="48"/>
      <c r="D157" s="48"/>
      <c r="E157" s="48"/>
      <c r="F157" s="49">
        <f t="shared" si="25"/>
        <v>0</v>
      </c>
      <c r="G157" s="50"/>
      <c r="H157" s="48"/>
      <c r="I157" s="51"/>
      <c r="J157" s="53"/>
    </row>
    <row r="158" spans="1:10" ht="15.5" hidden="1" x14ac:dyDescent="0.35">
      <c r="A158" s="12" t="s">
        <v>190</v>
      </c>
      <c r="B158" s="47"/>
      <c r="C158" s="48"/>
      <c r="D158" s="48"/>
      <c r="E158" s="48"/>
      <c r="F158" s="49">
        <f t="shared" si="25"/>
        <v>0</v>
      </c>
      <c r="G158" s="50"/>
      <c r="H158" s="48"/>
      <c r="I158" s="51"/>
      <c r="J158" s="53"/>
    </row>
    <row r="159" spans="1:10" ht="15.5" hidden="1" x14ac:dyDescent="0.35">
      <c r="A159" s="12" t="s">
        <v>191</v>
      </c>
      <c r="B159" s="47"/>
      <c r="C159" s="48"/>
      <c r="D159" s="48"/>
      <c r="E159" s="48"/>
      <c r="F159" s="49">
        <f t="shared" si="25"/>
        <v>0</v>
      </c>
      <c r="G159" s="50"/>
      <c r="H159" s="48"/>
      <c r="I159" s="51"/>
      <c r="J159" s="53"/>
    </row>
    <row r="160" spans="1:10" ht="15.5" hidden="1" x14ac:dyDescent="0.35">
      <c r="A160" s="12" t="s">
        <v>192</v>
      </c>
      <c r="B160" s="47"/>
      <c r="C160" s="48"/>
      <c r="D160" s="48"/>
      <c r="E160" s="48"/>
      <c r="F160" s="49">
        <f t="shared" si="25"/>
        <v>0</v>
      </c>
      <c r="G160" s="50"/>
      <c r="H160" s="48"/>
      <c r="I160" s="51"/>
      <c r="J160" s="53"/>
    </row>
    <row r="161" spans="1:10" ht="15.5" hidden="1" x14ac:dyDescent="0.35">
      <c r="A161" s="12" t="s">
        <v>193</v>
      </c>
      <c r="B161" s="56"/>
      <c r="C161" s="58"/>
      <c r="D161" s="58"/>
      <c r="E161" s="58"/>
      <c r="F161" s="49">
        <f t="shared" si="25"/>
        <v>0</v>
      </c>
      <c r="G161" s="59"/>
      <c r="H161" s="58"/>
      <c r="I161" s="51"/>
      <c r="J161" s="60"/>
    </row>
    <row r="162" spans="1:10" ht="15.5" hidden="1" x14ac:dyDescent="0.35">
      <c r="A162" s="12" t="s">
        <v>194</v>
      </c>
      <c r="B162" s="56"/>
      <c r="C162" s="58"/>
      <c r="D162" s="58"/>
      <c r="E162" s="58"/>
      <c r="F162" s="49">
        <f t="shared" si="25"/>
        <v>0</v>
      </c>
      <c r="G162" s="59"/>
      <c r="H162" s="58"/>
      <c r="I162" s="51"/>
      <c r="J162" s="60"/>
    </row>
    <row r="163" spans="1:10" hidden="1" x14ac:dyDescent="0.35">
      <c r="B163" s="61" t="s">
        <v>25</v>
      </c>
      <c r="C163" s="63">
        <f>SUM(C155:C162)</f>
        <v>0</v>
      </c>
      <c r="D163" s="63">
        <f>SUM(D155:D162)</f>
        <v>0</v>
      </c>
      <c r="E163" s="63">
        <f>SUM(E155:E162)</f>
        <v>0</v>
      </c>
      <c r="F163" s="63">
        <f>SUM(F155:F162)</f>
        <v>0</v>
      </c>
      <c r="G163" s="64">
        <f>(G155*F155)+(G156*F156)+(G157*F157)+(G158*F158)+(G159*F159)+(G160*F160)+(G161*F161)+(G162*F162)</f>
        <v>0</v>
      </c>
      <c r="H163" s="64">
        <f>SUM(H155:H162)</f>
        <v>0</v>
      </c>
      <c r="I163" s="65"/>
      <c r="J163" s="60"/>
    </row>
    <row r="164" spans="1:10" ht="15.5" hidden="1" x14ac:dyDescent="0.35">
      <c r="A164" s="11" t="s">
        <v>195</v>
      </c>
      <c r="B164" s="109"/>
      <c r="C164" s="109"/>
      <c r="D164" s="109"/>
      <c r="E164" s="109"/>
      <c r="F164" s="109"/>
      <c r="G164" s="109"/>
      <c r="H164" s="110"/>
      <c r="I164" s="110"/>
      <c r="J164" s="109"/>
    </row>
    <row r="165" spans="1:10" ht="15.5" hidden="1" x14ac:dyDescent="0.35">
      <c r="A165" s="12" t="s">
        <v>196</v>
      </c>
      <c r="B165" s="47"/>
      <c r="C165" s="48"/>
      <c r="D165" s="48"/>
      <c r="E165" s="48"/>
      <c r="F165" s="49">
        <f>SUM(C165:E165)</f>
        <v>0</v>
      </c>
      <c r="G165" s="50"/>
      <c r="H165" s="48"/>
      <c r="I165" s="51"/>
      <c r="J165" s="53"/>
    </row>
    <row r="166" spans="1:10" ht="15.5" hidden="1" x14ac:dyDescent="0.35">
      <c r="A166" s="12" t="s">
        <v>197</v>
      </c>
      <c r="B166" s="47"/>
      <c r="C166" s="48"/>
      <c r="D166" s="48"/>
      <c r="E166" s="48"/>
      <c r="F166" s="49">
        <f t="shared" ref="F166:F172" si="26">SUM(C166:E166)</f>
        <v>0</v>
      </c>
      <c r="G166" s="50"/>
      <c r="H166" s="48"/>
      <c r="I166" s="51"/>
      <c r="J166" s="53"/>
    </row>
    <row r="167" spans="1:10" ht="15.5" hidden="1" x14ac:dyDescent="0.35">
      <c r="A167" s="12" t="s">
        <v>198</v>
      </c>
      <c r="B167" s="47"/>
      <c r="C167" s="48"/>
      <c r="D167" s="48"/>
      <c r="E167" s="48"/>
      <c r="F167" s="49">
        <f t="shared" si="26"/>
        <v>0</v>
      </c>
      <c r="G167" s="50"/>
      <c r="H167" s="48"/>
      <c r="I167" s="51"/>
      <c r="J167" s="53"/>
    </row>
    <row r="168" spans="1:10" ht="15.5" hidden="1" x14ac:dyDescent="0.35">
      <c r="A168" s="12" t="s">
        <v>199</v>
      </c>
      <c r="B168" s="47"/>
      <c r="C168" s="48"/>
      <c r="D168" s="48"/>
      <c r="E168" s="48"/>
      <c r="F168" s="49">
        <f t="shared" si="26"/>
        <v>0</v>
      </c>
      <c r="G168" s="50"/>
      <c r="H168" s="48"/>
      <c r="I168" s="51"/>
      <c r="J168" s="53"/>
    </row>
    <row r="169" spans="1:10" ht="15.5" hidden="1" x14ac:dyDescent="0.35">
      <c r="A169" s="12" t="s">
        <v>200</v>
      </c>
      <c r="B169" s="47"/>
      <c r="C169" s="48"/>
      <c r="D169" s="48"/>
      <c r="E169" s="48"/>
      <c r="F169" s="49">
        <f>SUM(C169:E169)</f>
        <v>0</v>
      </c>
      <c r="G169" s="50"/>
      <c r="H169" s="48"/>
      <c r="I169" s="51"/>
      <c r="J169" s="53"/>
    </row>
    <row r="170" spans="1:10" ht="15.5" hidden="1" x14ac:dyDescent="0.35">
      <c r="A170" s="12" t="s">
        <v>201</v>
      </c>
      <c r="B170" s="47"/>
      <c r="C170" s="48"/>
      <c r="D170" s="48"/>
      <c r="E170" s="48"/>
      <c r="F170" s="49">
        <f t="shared" si="26"/>
        <v>0</v>
      </c>
      <c r="G170" s="50"/>
      <c r="H170" s="48"/>
      <c r="I170" s="51"/>
      <c r="J170" s="53"/>
    </row>
    <row r="171" spans="1:10" ht="15.5" hidden="1" x14ac:dyDescent="0.35">
      <c r="A171" s="12" t="s">
        <v>202</v>
      </c>
      <c r="B171" s="56"/>
      <c r="C171" s="58"/>
      <c r="D171" s="58"/>
      <c r="E171" s="58"/>
      <c r="F171" s="49">
        <f t="shared" si="26"/>
        <v>0</v>
      </c>
      <c r="G171" s="59"/>
      <c r="H171" s="58"/>
      <c r="I171" s="51"/>
      <c r="J171" s="60"/>
    </row>
    <row r="172" spans="1:10" ht="15.5" hidden="1" x14ac:dyDescent="0.35">
      <c r="A172" s="12" t="s">
        <v>203</v>
      </c>
      <c r="B172" s="56"/>
      <c r="C172" s="58"/>
      <c r="D172" s="58"/>
      <c r="E172" s="58"/>
      <c r="F172" s="49">
        <f t="shared" si="26"/>
        <v>0</v>
      </c>
      <c r="G172" s="59"/>
      <c r="H172" s="58"/>
      <c r="I172" s="51"/>
      <c r="J172" s="60"/>
    </row>
    <row r="173" spans="1:10" x14ac:dyDescent="0.35">
      <c r="B173" s="61" t="s">
        <v>25</v>
      </c>
      <c r="C173" s="64">
        <f>SUM(C165:C172)</f>
        <v>0</v>
      </c>
      <c r="D173" s="64">
        <f>SUM(D165:D172)</f>
        <v>0</v>
      </c>
      <c r="E173" s="64">
        <f>SUM(E165:E172)</f>
        <v>0</v>
      </c>
      <c r="F173" s="64">
        <f>SUM(F165:F172)</f>
        <v>0</v>
      </c>
      <c r="G173" s="64">
        <f>(G165*F165)+(G166*F166)+(G167*F167)+(G168*F168)+(G169*F169)+(G170*F170)+(G171*F171)+(G172*F172)</f>
        <v>0</v>
      </c>
      <c r="H173" s="64">
        <f>SUM(H165:H172)</f>
        <v>0</v>
      </c>
      <c r="I173" s="65"/>
      <c r="J173" s="60"/>
    </row>
    <row r="174" spans="1:10" ht="15.5" x14ac:dyDescent="0.35">
      <c r="A174" s="16"/>
      <c r="B174" s="69"/>
      <c r="C174" s="70"/>
      <c r="D174" s="70"/>
      <c r="E174" s="70"/>
      <c r="F174" s="73">
        <f>F69+F59+F47+F37+F27+F17</f>
        <v>2213916</v>
      </c>
      <c r="G174" s="73">
        <f>G69+G59+G47+G37+G27+G17</f>
        <v>1173458</v>
      </c>
      <c r="H174" s="70"/>
      <c r="I174" s="71"/>
      <c r="J174" s="69"/>
    </row>
    <row r="175" spans="1:10" ht="15.5" x14ac:dyDescent="0.35">
      <c r="A175" s="16"/>
      <c r="B175" s="69"/>
      <c r="C175" s="70"/>
      <c r="D175" s="70"/>
      <c r="E175" s="70"/>
      <c r="F175" s="70"/>
      <c r="G175" s="70"/>
      <c r="H175" s="27">
        <f t="shared" ref="H175:H179" si="27">+D175+E175</f>
        <v>0</v>
      </c>
      <c r="I175" s="71"/>
      <c r="J175" s="69"/>
    </row>
    <row r="176" spans="1:10" ht="46.5" x14ac:dyDescent="0.35">
      <c r="A176" s="194" t="s">
        <v>204</v>
      </c>
      <c r="B176" s="74"/>
      <c r="C176" s="75"/>
      <c r="D176" s="75"/>
      <c r="E176" s="75"/>
      <c r="F176" s="76">
        <f>SUM(C176:E176)</f>
        <v>0</v>
      </c>
      <c r="G176" s="18"/>
      <c r="H176" s="27">
        <f t="shared" si="27"/>
        <v>0</v>
      </c>
      <c r="I176" s="77"/>
      <c r="J176" s="78"/>
    </row>
    <row r="177" spans="1:10" ht="46.5" x14ac:dyDescent="0.35">
      <c r="A177" s="194" t="s">
        <v>205</v>
      </c>
      <c r="B177" s="74" t="s">
        <v>206</v>
      </c>
      <c r="C177" s="48">
        <v>40000</v>
      </c>
      <c r="D177" s="75">
        <v>58636.87</v>
      </c>
      <c r="E177" s="75"/>
      <c r="F177" s="76">
        <f>+C177</f>
        <v>40000</v>
      </c>
      <c r="G177" s="13">
        <v>0.5</v>
      </c>
      <c r="H177" s="27">
        <f>+D177+E177</f>
        <v>58636.87</v>
      </c>
      <c r="I177" s="77"/>
      <c r="J177" s="78"/>
    </row>
    <row r="178" spans="1:10" ht="39" x14ac:dyDescent="0.35">
      <c r="A178" s="194" t="s">
        <v>207</v>
      </c>
      <c r="B178" s="79" t="s">
        <v>208</v>
      </c>
      <c r="C178" s="75">
        <v>70000</v>
      </c>
      <c r="D178" s="75">
        <v>70134.37</v>
      </c>
      <c r="E178" s="75"/>
      <c r="F178" s="76">
        <f>+C178</f>
        <v>70000</v>
      </c>
      <c r="G178" s="13">
        <v>0.8</v>
      </c>
      <c r="H178" s="27">
        <f t="shared" si="27"/>
        <v>70134.37</v>
      </c>
      <c r="I178" s="77"/>
      <c r="J178" s="78"/>
    </row>
    <row r="179" spans="1:10" ht="31" x14ac:dyDescent="0.35">
      <c r="A179" s="198" t="s">
        <v>209</v>
      </c>
      <c r="B179" s="74" t="s">
        <v>210</v>
      </c>
      <c r="C179" s="75">
        <v>55000</v>
      </c>
      <c r="D179" s="75"/>
      <c r="E179" s="75"/>
      <c r="F179" s="76">
        <f>+C179</f>
        <v>55000</v>
      </c>
      <c r="G179" s="13">
        <v>0.5</v>
      </c>
      <c r="H179" s="27">
        <f t="shared" si="27"/>
        <v>0</v>
      </c>
      <c r="I179" s="77"/>
      <c r="J179" s="78"/>
    </row>
    <row r="180" spans="1:10" ht="15.5" x14ac:dyDescent="0.35">
      <c r="A180" s="189"/>
      <c r="B180" s="142" t="s">
        <v>211</v>
      </c>
      <c r="C180" s="143">
        <f>SUM(C176:C179)</f>
        <v>165000</v>
      </c>
      <c r="D180" s="143">
        <f t="shared" ref="D180:E180" si="28">SUM(D176:D179)</f>
        <v>128771.23999999999</v>
      </c>
      <c r="E180" s="143">
        <f t="shared" si="28"/>
        <v>0</v>
      </c>
      <c r="F180" s="143">
        <f>SUM(F176:F179)</f>
        <v>165000</v>
      </c>
      <c r="G180" s="63">
        <f>(G176*F176)+(G177*F177)+(G178*F178)+(G179*F179)</f>
        <v>103500</v>
      </c>
      <c r="H180" s="63">
        <f>SUM(H176:H179)</f>
        <v>128771.23999999999</v>
      </c>
      <c r="I180" s="65"/>
      <c r="J180" s="74"/>
    </row>
    <row r="181" spans="1:10" ht="15.5" x14ac:dyDescent="0.35">
      <c r="A181" s="144"/>
      <c r="B181" s="150"/>
      <c r="C181" s="70"/>
      <c r="D181" s="70"/>
      <c r="E181" s="70"/>
      <c r="F181" s="70"/>
      <c r="G181" s="70"/>
      <c r="H181" s="70"/>
      <c r="I181" s="71"/>
      <c r="J181" s="69"/>
    </row>
    <row r="182" spans="1:10" ht="16" thickBot="1" x14ac:dyDescent="0.4">
      <c r="A182" s="144"/>
      <c r="B182" s="150"/>
      <c r="C182" s="70"/>
      <c r="D182" s="70"/>
      <c r="E182" s="70"/>
      <c r="F182" s="70"/>
      <c r="G182" s="70"/>
      <c r="H182" s="70"/>
      <c r="I182" s="71"/>
      <c r="J182" s="69"/>
    </row>
    <row r="183" spans="1:10" ht="15.5" x14ac:dyDescent="0.35">
      <c r="A183" s="144"/>
      <c r="B183" s="166" t="s">
        <v>212</v>
      </c>
      <c r="C183" s="167"/>
      <c r="D183" s="167"/>
      <c r="E183" s="167"/>
      <c r="F183" s="167"/>
      <c r="G183" s="168"/>
      <c r="H183" s="70"/>
      <c r="I183" s="80"/>
      <c r="J183" s="81"/>
    </row>
    <row r="184" spans="1:10" ht="15.5" x14ac:dyDescent="0.35">
      <c r="A184" s="144"/>
      <c r="B184" s="169"/>
      <c r="C184" s="82" t="str">
        <f>C6</f>
        <v>PNUD (budget en USD)</v>
      </c>
      <c r="D184" s="82" t="str">
        <f t="shared" ref="D184:E184" si="29">D6</f>
        <v>PNUD Dépenses</v>
      </c>
      <c r="E184" s="82" t="str">
        <f t="shared" si="29"/>
        <v>PNUD Engagements</v>
      </c>
      <c r="F184" s="83" t="s">
        <v>8</v>
      </c>
      <c r="G184" s="170" t="s">
        <v>213</v>
      </c>
      <c r="H184" s="70"/>
      <c r="I184" s="71"/>
      <c r="J184" s="81"/>
    </row>
    <row r="185" spans="1:10" ht="15.5" x14ac:dyDescent="0.35">
      <c r="A185" s="145"/>
      <c r="B185" s="171" t="s">
        <v>214</v>
      </c>
      <c r="C185" s="84">
        <f>SUM(C17,C27,C37,C47,C59,C69,C79,C89,C101,C111,C121,C131,C143,C153,C163,C173,C176,C177,C178,C179)</f>
        <v>2453916</v>
      </c>
      <c r="D185" s="107">
        <f>SUM(D17,D27,D37,D47,D59,D69,D79,D89,D101,D111,D121,D131,D143,D153,D163,D173,D176,D177,D178,D179)</f>
        <v>1766533.54</v>
      </c>
      <c r="E185" s="84">
        <f>SUM(E17,E27,E37,E47,E59,E69,E79,E89,E101,E111,E121,E131,E143,E153,E163,E173,E176,E177,E178,E179)</f>
        <v>20353.310000000001</v>
      </c>
      <c r="F185" s="85">
        <f>+C185</f>
        <v>2453916</v>
      </c>
      <c r="G185" s="172">
        <f>+D185+E185</f>
        <v>1786886.85</v>
      </c>
      <c r="H185" s="70"/>
      <c r="I185" s="71"/>
      <c r="J185" s="86"/>
    </row>
    <row r="186" spans="1:10" ht="15.5" x14ac:dyDescent="0.35">
      <c r="A186" s="146"/>
      <c r="B186" s="171" t="s">
        <v>215</v>
      </c>
      <c r="C186" s="84">
        <f>C185*0.07</f>
        <v>171774.12000000002</v>
      </c>
      <c r="D186" s="84">
        <f>D185*0.07</f>
        <v>123657.34780000002</v>
      </c>
      <c r="E186" s="84">
        <f>E185*0.07</f>
        <v>1424.7317000000003</v>
      </c>
      <c r="F186" s="85">
        <f>F185*0.07</f>
        <v>171774.12000000002</v>
      </c>
      <c r="G186" s="173">
        <f>G185*0.07</f>
        <v>125082.07950000002</v>
      </c>
      <c r="H186" s="70"/>
      <c r="I186" s="71"/>
      <c r="J186" s="87"/>
    </row>
    <row r="187" spans="1:10" ht="16" thickBot="1" x14ac:dyDescent="0.4">
      <c r="A187" s="146"/>
      <c r="B187" s="163" t="s">
        <v>8</v>
      </c>
      <c r="C187" s="164">
        <f>SUM(C185:C186)</f>
        <v>2625690.12</v>
      </c>
      <c r="D187" s="164">
        <f>SUM(D185:D186)</f>
        <v>1890190.8878000001</v>
      </c>
      <c r="E187" s="164">
        <f>SUM(E185:E186)</f>
        <v>21778.041700000002</v>
      </c>
      <c r="F187" s="174">
        <f>SUM(F185:F186)</f>
        <v>2625690.12</v>
      </c>
      <c r="G187" s="175">
        <f>SUM(G185:G186)</f>
        <v>1911968.9295000001</v>
      </c>
      <c r="H187" s="70"/>
      <c r="I187" s="71"/>
      <c r="J187" s="87"/>
    </row>
    <row r="188" spans="1:10" ht="15.5" x14ac:dyDescent="0.35">
      <c r="A188" s="146"/>
      <c r="B188" s="88"/>
      <c r="C188" s="88"/>
      <c r="D188" s="88"/>
      <c r="E188" s="88"/>
      <c r="F188" s="88"/>
      <c r="G188" s="88"/>
      <c r="H188" s="70"/>
      <c r="I188" s="90"/>
      <c r="J188" s="91"/>
    </row>
    <row r="189" spans="1:10" s="7" customFormat="1" ht="16" thickBot="1" x14ac:dyDescent="0.4">
      <c r="A189" s="147"/>
      <c r="B189" s="92"/>
      <c r="C189" s="93"/>
      <c r="D189" s="93"/>
      <c r="E189" s="93"/>
      <c r="F189" s="93"/>
      <c r="G189" s="93"/>
      <c r="H189" s="70"/>
      <c r="I189" s="95"/>
      <c r="J189" s="81"/>
    </row>
    <row r="190" spans="1:10" ht="15.5" x14ac:dyDescent="0.35">
      <c r="A190" s="148"/>
      <c r="B190" s="152" t="s">
        <v>216</v>
      </c>
      <c r="C190" s="153"/>
      <c r="D190" s="154"/>
      <c r="E190" s="154"/>
      <c r="F190" s="154"/>
      <c r="G190" s="155"/>
      <c r="H190" s="70"/>
      <c r="I190" s="96"/>
      <c r="J190" s="87"/>
    </row>
    <row r="191" spans="1:10" ht="15.5" x14ac:dyDescent="0.35">
      <c r="A191" s="148"/>
      <c r="B191" s="156"/>
      <c r="C191" s="82" t="str">
        <f>C6</f>
        <v>PNUD (budget en USD)</v>
      </c>
      <c r="D191" s="82" t="str">
        <f t="shared" ref="D191:E191" si="30">D6</f>
        <v>PNUD Dépenses</v>
      </c>
      <c r="E191" s="82" t="str">
        <f t="shared" si="30"/>
        <v>PNUD Engagements</v>
      </c>
      <c r="F191" s="97" t="s">
        <v>8</v>
      </c>
      <c r="G191" s="157" t="s">
        <v>217</v>
      </c>
      <c r="H191" s="70"/>
      <c r="I191" s="96"/>
      <c r="J191" s="87"/>
    </row>
    <row r="192" spans="1:10" ht="15.5" x14ac:dyDescent="0.35">
      <c r="A192" s="148"/>
      <c r="B192" s="158" t="s">
        <v>218</v>
      </c>
      <c r="C192" s="98">
        <f>834775.48</f>
        <v>834775.48</v>
      </c>
      <c r="D192" s="99">
        <f>$D$187*G192</f>
        <v>600940.88654867595</v>
      </c>
      <c r="E192" s="99">
        <f>$E$187*G192</f>
        <v>6923.8063578459041</v>
      </c>
      <c r="F192" s="99">
        <f>+C192</f>
        <v>834775.48</v>
      </c>
      <c r="G192" s="159">
        <v>0.317926030872</v>
      </c>
      <c r="H192" s="70"/>
      <c r="I192" s="80"/>
      <c r="J192" s="87"/>
    </row>
    <row r="193" spans="1:10" ht="15.5" x14ac:dyDescent="0.35">
      <c r="A193" s="149"/>
      <c r="B193" s="160" t="s">
        <v>219</v>
      </c>
      <c r="C193" s="98">
        <v>357760.92</v>
      </c>
      <c r="D193" s="99">
        <f>$D$187*G193</f>
        <v>257546.09423541685</v>
      </c>
      <c r="E193" s="99">
        <f>$E$187*G193</f>
        <v>2967.3455819370702</v>
      </c>
      <c r="F193" s="100">
        <f>+C193</f>
        <v>357760.92</v>
      </c>
      <c r="G193" s="161">
        <v>0.136254013231</v>
      </c>
      <c r="H193" s="70"/>
      <c r="I193" s="80"/>
      <c r="J193" s="88"/>
    </row>
    <row r="194" spans="1:10" ht="15.5" x14ac:dyDescent="0.35">
      <c r="A194" s="149"/>
      <c r="B194" s="160" t="s">
        <v>229</v>
      </c>
      <c r="C194" s="98">
        <v>1003539.045863119</v>
      </c>
      <c r="D194" s="99">
        <f>$D$187*G194</f>
        <v>722431.1603236614</v>
      </c>
      <c r="E194" s="99">
        <f>$E$187*G194</f>
        <v>8323.5698767016784</v>
      </c>
      <c r="F194" s="100">
        <f>C194</f>
        <v>1003539.045863119</v>
      </c>
      <c r="G194" s="162">
        <v>0.38220010739999999</v>
      </c>
      <c r="H194" s="70"/>
      <c r="I194" s="101"/>
      <c r="J194" s="88"/>
    </row>
    <row r="195" spans="1:10" ht="15.5" x14ac:dyDescent="0.35">
      <c r="A195" s="149"/>
      <c r="B195" s="160" t="s">
        <v>230</v>
      </c>
      <c r="C195" s="108">
        <v>429615.01963446982</v>
      </c>
      <c r="D195" s="100"/>
      <c r="E195" s="100"/>
      <c r="F195" s="100">
        <f>C195</f>
        <v>429615.01963446982</v>
      </c>
      <c r="G195" s="162">
        <v>0.16361984849700001</v>
      </c>
      <c r="H195" s="70"/>
      <c r="I195" s="101"/>
      <c r="J195" s="88"/>
    </row>
    <row r="196" spans="1:10" ht="15" customHeight="1" thickBot="1" x14ac:dyDescent="0.4">
      <c r="A196" s="149"/>
      <c r="B196" s="163" t="s">
        <v>8</v>
      </c>
      <c r="C196" s="164">
        <f>SUM(C192:C195)</f>
        <v>2625690.4654975887</v>
      </c>
      <c r="D196" s="164">
        <f>SUM(D192:D194)</f>
        <v>1580918.1411077543</v>
      </c>
      <c r="E196" s="164">
        <f>SUM(E192:E194)</f>
        <v>18214.721816484653</v>
      </c>
      <c r="F196" s="164">
        <f>F192+F193+F194+F195</f>
        <v>2625690.4654975887</v>
      </c>
      <c r="G196" s="165">
        <f>SUM(G192:G195)</f>
        <v>1</v>
      </c>
      <c r="H196" s="70"/>
      <c r="I196" s="102"/>
      <c r="J196" s="88"/>
    </row>
    <row r="197" spans="1:10" ht="15" customHeight="1" thickBot="1" x14ac:dyDescent="0.4">
      <c r="A197" s="149"/>
      <c r="B197" s="103"/>
      <c r="C197" s="104"/>
      <c r="D197" s="151"/>
      <c r="E197" s="151"/>
      <c r="F197" s="151"/>
      <c r="G197" s="104"/>
      <c r="H197" s="94"/>
      <c r="I197" s="95"/>
      <c r="J197" s="88"/>
    </row>
    <row r="198" spans="1:10" ht="14.5" customHeight="1" x14ac:dyDescent="0.35">
      <c r="A198" s="149"/>
      <c r="B198" s="176" t="s">
        <v>225</v>
      </c>
      <c r="C198" s="177">
        <v>1430545.06</v>
      </c>
      <c r="D198" s="104"/>
      <c r="E198" s="104"/>
      <c r="F198" s="104"/>
      <c r="G198" s="185" t="s">
        <v>220</v>
      </c>
      <c r="H198" s="186">
        <f>+G187</f>
        <v>1911968.9295000001</v>
      </c>
      <c r="I198" s="105"/>
      <c r="J198" s="88"/>
    </row>
    <row r="199" spans="1:10" ht="15" customHeight="1" thickBot="1" x14ac:dyDescent="0.4">
      <c r="A199" s="149"/>
      <c r="B199" s="178" t="s">
        <v>221</v>
      </c>
      <c r="C199" s="179">
        <f>C198/F187</f>
        <v>0.54482631027304929</v>
      </c>
      <c r="D199" s="104"/>
      <c r="E199" s="104"/>
      <c r="F199" s="104"/>
      <c r="G199" s="187" t="s">
        <v>232</v>
      </c>
      <c r="H199" s="188">
        <f>+H198/(834775+357761+1003539)</f>
        <v>0.87063006932823339</v>
      </c>
      <c r="I199" s="106"/>
      <c r="J199" s="88"/>
    </row>
    <row r="200" spans="1:10" ht="14.5" customHeight="1" x14ac:dyDescent="0.35">
      <c r="A200" s="149"/>
      <c r="B200" s="180"/>
      <c r="C200" s="181"/>
      <c r="D200" s="104"/>
      <c r="E200" s="104"/>
      <c r="F200" s="104"/>
      <c r="G200" s="88"/>
      <c r="H200" s="89"/>
      <c r="I200" s="90"/>
      <c r="J200" s="88"/>
    </row>
    <row r="201" spans="1:10" ht="14.5" customHeight="1" x14ac:dyDescent="0.35">
      <c r="A201" s="149"/>
      <c r="B201" s="178" t="s">
        <v>226</v>
      </c>
      <c r="C201" s="182">
        <v>133750</v>
      </c>
      <c r="D201" s="104"/>
      <c r="E201" s="104"/>
      <c r="F201" s="104"/>
      <c r="G201" s="88"/>
      <c r="H201" s="89"/>
      <c r="I201" s="90"/>
      <c r="J201" s="88"/>
    </row>
    <row r="202" spans="1:10" ht="14.5" customHeight="1" x14ac:dyDescent="0.35">
      <c r="A202" s="149"/>
      <c r="B202" s="178" t="s">
        <v>222</v>
      </c>
      <c r="C202" s="179">
        <f>C201/F187</f>
        <v>5.0938988946646911E-2</v>
      </c>
      <c r="D202" s="104"/>
      <c r="E202" s="104"/>
      <c r="F202" s="104"/>
      <c r="G202" s="88"/>
      <c r="H202" s="89"/>
      <c r="I202" s="90"/>
      <c r="J202" s="88"/>
    </row>
    <row r="203" spans="1:10" ht="38" customHeight="1" thickBot="1" x14ac:dyDescent="0.4">
      <c r="A203" s="149"/>
      <c r="B203" s="183" t="s">
        <v>227</v>
      </c>
      <c r="C203" s="184"/>
      <c r="D203" s="104"/>
      <c r="E203" s="104"/>
      <c r="F203" s="104"/>
      <c r="G203" s="88"/>
      <c r="H203" s="90"/>
      <c r="I203" s="90"/>
      <c r="J203" s="88"/>
    </row>
    <row r="204" spans="1:10" ht="15.5" x14ac:dyDescent="0.35">
      <c r="B204" s="20"/>
      <c r="C204" s="20"/>
      <c r="D204" s="20"/>
      <c r="E204" s="20"/>
      <c r="F204" s="20"/>
      <c r="G204" s="20"/>
      <c r="H204" s="21"/>
      <c r="I204" s="22"/>
      <c r="J204" s="20"/>
    </row>
    <row r="205" spans="1:10" ht="15.5" x14ac:dyDescent="0.35">
      <c r="B205" s="20"/>
      <c r="C205" s="20"/>
      <c r="D205" s="20"/>
      <c r="E205" s="20"/>
      <c r="F205" s="20"/>
      <c r="G205" s="20"/>
      <c r="H205" s="21"/>
      <c r="I205" s="22"/>
      <c r="J205" s="20"/>
    </row>
    <row r="206" spans="1:10" ht="15.5" x14ac:dyDescent="0.35">
      <c r="B206" s="20"/>
      <c r="C206" s="20"/>
      <c r="D206" s="20"/>
      <c r="E206" s="20"/>
      <c r="F206" s="20"/>
      <c r="G206" s="20"/>
      <c r="H206" s="21"/>
      <c r="I206" s="22"/>
      <c r="J206" s="20"/>
    </row>
    <row r="207" spans="1:10" ht="121" customHeight="1" x14ac:dyDescent="0.35">
      <c r="B207" s="199" t="s">
        <v>233</v>
      </c>
      <c r="C207" s="19"/>
      <c r="D207" s="20"/>
      <c r="E207" s="20"/>
      <c r="F207" s="20"/>
      <c r="G207" s="20"/>
      <c r="H207" s="21"/>
      <c r="I207" s="22"/>
      <c r="J207" s="20"/>
    </row>
    <row r="208" spans="1:10" ht="15.5" x14ac:dyDescent="0.35">
      <c r="B208" s="19"/>
      <c r="C208" s="19"/>
      <c r="D208" s="20"/>
      <c r="E208" s="20"/>
      <c r="F208" s="20"/>
      <c r="G208" s="20"/>
      <c r="H208" s="21"/>
      <c r="I208" s="22"/>
      <c r="J208" s="20"/>
    </row>
    <row r="209" spans="2:10" ht="15.5" x14ac:dyDescent="0.35">
      <c r="B209" s="19"/>
      <c r="C209" s="19"/>
      <c r="D209" s="20"/>
      <c r="E209" s="20"/>
      <c r="F209" s="20"/>
      <c r="G209" s="20"/>
      <c r="H209" s="21"/>
      <c r="I209" s="22"/>
      <c r="J209" s="20"/>
    </row>
    <row r="210" spans="2:10" ht="15.5" x14ac:dyDescent="0.35">
      <c r="B210" s="19"/>
      <c r="C210" s="19"/>
      <c r="D210" s="20"/>
      <c r="E210" s="20"/>
      <c r="F210" s="20"/>
      <c r="G210" s="20"/>
      <c r="H210" s="21"/>
      <c r="I210" s="22"/>
      <c r="J210" s="20"/>
    </row>
    <row r="211" spans="2:10" ht="15.5" x14ac:dyDescent="0.35">
      <c r="B211" s="19"/>
      <c r="C211" s="19"/>
      <c r="D211" s="20"/>
      <c r="E211" s="20"/>
      <c r="F211" s="20"/>
      <c r="G211" s="20"/>
      <c r="H211" s="21"/>
      <c r="I211" s="22"/>
      <c r="J211" s="20"/>
    </row>
    <row r="212" spans="2:10" ht="15.5" x14ac:dyDescent="0.35">
      <c r="B212" s="20"/>
      <c r="C212" s="20"/>
      <c r="D212" s="20"/>
      <c r="E212" s="20"/>
      <c r="F212" s="20"/>
      <c r="G212" s="20"/>
      <c r="H212" s="21"/>
      <c r="I212" s="22"/>
      <c r="J212" s="20"/>
    </row>
    <row r="213" spans="2:10" ht="15.5" x14ac:dyDescent="0.35">
      <c r="B213" s="20"/>
      <c r="C213" s="20"/>
      <c r="D213" s="20"/>
      <c r="E213" s="20"/>
      <c r="F213" s="20"/>
      <c r="G213" s="20"/>
      <c r="H213" s="21"/>
      <c r="I213" s="22"/>
      <c r="J213" s="20"/>
    </row>
    <row r="214" spans="2:10" ht="15.5" x14ac:dyDescent="0.35">
      <c r="B214" s="20"/>
      <c r="C214" s="20"/>
      <c r="D214" s="20"/>
      <c r="E214" s="20"/>
      <c r="F214" s="20"/>
      <c r="G214" s="20"/>
      <c r="H214" s="21"/>
      <c r="I214" s="22"/>
      <c r="J214" s="20"/>
    </row>
    <row r="215" spans="2:10" ht="15.5" x14ac:dyDescent="0.35">
      <c r="B215" s="20"/>
      <c r="C215" s="20"/>
      <c r="D215" s="20"/>
      <c r="E215" s="20"/>
      <c r="F215" s="20"/>
      <c r="G215" s="20"/>
      <c r="H215" s="21"/>
      <c r="I215" s="22"/>
      <c r="J215" s="20"/>
    </row>
    <row r="216" spans="2:10" ht="15.5" x14ac:dyDescent="0.35">
      <c r="B216" s="20"/>
      <c r="C216" s="20"/>
      <c r="D216" s="20"/>
      <c r="E216" s="20"/>
      <c r="F216" s="20"/>
      <c r="G216" s="20"/>
      <c r="H216" s="21"/>
      <c r="I216" s="22"/>
      <c r="J216" s="20"/>
    </row>
    <row r="217" spans="2:10" ht="15.5" x14ac:dyDescent="0.35">
      <c r="B217" s="20"/>
      <c r="C217" s="20"/>
      <c r="D217" s="20"/>
      <c r="E217" s="20"/>
      <c r="F217" s="20"/>
      <c r="G217" s="20"/>
      <c r="H217" s="21"/>
      <c r="I217" s="22"/>
      <c r="J217" s="20"/>
    </row>
    <row r="218" spans="2:10" ht="15.5" x14ac:dyDescent="0.35">
      <c r="B218" s="20"/>
      <c r="C218" s="20"/>
      <c r="D218" s="20"/>
      <c r="E218" s="20"/>
      <c r="F218" s="20"/>
      <c r="G218" s="20"/>
      <c r="H218" s="21"/>
      <c r="I218" s="22"/>
      <c r="J218" s="20"/>
    </row>
    <row r="219" spans="2:10" ht="15.5" x14ac:dyDescent="0.35">
      <c r="B219" s="20"/>
      <c r="C219" s="20"/>
      <c r="D219" s="20"/>
      <c r="E219" s="20"/>
      <c r="F219" s="20"/>
      <c r="G219" s="20"/>
      <c r="H219" s="21"/>
      <c r="I219" s="22"/>
      <c r="J219" s="20"/>
    </row>
    <row r="220" spans="2:10" ht="15.5" x14ac:dyDescent="0.35">
      <c r="B220" s="20"/>
      <c r="C220" s="20"/>
      <c r="D220" s="20"/>
      <c r="E220" s="20"/>
      <c r="F220" s="20"/>
      <c r="G220" s="20"/>
      <c r="H220" s="21"/>
      <c r="I220" s="22"/>
      <c r="J220" s="20"/>
    </row>
    <row r="221" spans="2:10" ht="15.5" x14ac:dyDescent="0.35">
      <c r="B221" s="20"/>
      <c r="C221" s="20"/>
      <c r="D221" s="20"/>
      <c r="E221" s="20"/>
      <c r="F221" s="20"/>
      <c r="G221" s="20"/>
      <c r="H221" s="21"/>
      <c r="I221" s="22"/>
      <c r="J221" s="20"/>
    </row>
    <row r="222" spans="2:10" ht="15.5" x14ac:dyDescent="0.35">
      <c r="B222" s="20"/>
      <c r="C222" s="20"/>
      <c r="D222" s="20"/>
      <c r="E222" s="20"/>
      <c r="F222" s="20"/>
      <c r="G222" s="20"/>
      <c r="H222" s="21"/>
      <c r="I222" s="22"/>
      <c r="J222" s="20"/>
    </row>
    <row r="223" spans="2:10" ht="15.5" x14ac:dyDescent="0.35">
      <c r="B223" s="20"/>
      <c r="C223" s="20"/>
      <c r="D223" s="20"/>
      <c r="E223" s="20"/>
      <c r="F223" s="20"/>
      <c r="G223" s="20"/>
      <c r="H223" s="21"/>
      <c r="I223" s="22"/>
      <c r="J223" s="20"/>
    </row>
    <row r="224" spans="2:10" ht="15.5" x14ac:dyDescent="0.35">
      <c r="B224" s="20"/>
      <c r="C224" s="20"/>
      <c r="D224" s="20"/>
      <c r="E224" s="20"/>
      <c r="F224" s="20"/>
      <c r="G224" s="20"/>
      <c r="H224" s="21"/>
      <c r="I224" s="22"/>
      <c r="J224" s="20"/>
    </row>
    <row r="225" spans="2:10" ht="15.5" x14ac:dyDescent="0.35">
      <c r="B225" s="20"/>
      <c r="C225" s="20"/>
      <c r="D225" s="20"/>
      <c r="E225" s="20"/>
      <c r="F225" s="20"/>
      <c r="G225" s="20"/>
      <c r="H225" s="21"/>
      <c r="I225" s="22"/>
      <c r="J225" s="20"/>
    </row>
    <row r="226" spans="2:10" ht="15.5" x14ac:dyDescent="0.35">
      <c r="B226" s="20"/>
      <c r="C226" s="20"/>
      <c r="D226" s="20"/>
      <c r="E226" s="20"/>
      <c r="F226" s="20"/>
      <c r="G226" s="20"/>
      <c r="H226" s="21"/>
      <c r="I226" s="22"/>
      <c r="J226" s="20"/>
    </row>
    <row r="227" spans="2:10" ht="15.5" x14ac:dyDescent="0.35">
      <c r="B227" s="20"/>
      <c r="C227" s="20"/>
      <c r="D227" s="20"/>
      <c r="E227" s="20"/>
      <c r="F227" s="20"/>
      <c r="G227" s="20"/>
      <c r="H227" s="21"/>
      <c r="I227" s="22"/>
      <c r="J227" s="20"/>
    </row>
    <row r="228" spans="2:10" ht="15.5" x14ac:dyDescent="0.35">
      <c r="B228" s="20"/>
      <c r="C228" s="20"/>
      <c r="D228" s="20"/>
      <c r="E228" s="20"/>
      <c r="F228" s="20"/>
      <c r="G228" s="20"/>
      <c r="H228" s="21"/>
      <c r="I228" s="22"/>
      <c r="J228" s="20"/>
    </row>
    <row r="229" spans="2:10" ht="15.5" x14ac:dyDescent="0.35">
      <c r="B229" s="20"/>
      <c r="C229" s="20"/>
      <c r="D229" s="20"/>
      <c r="E229" s="20"/>
      <c r="F229" s="20"/>
      <c r="G229" s="20"/>
      <c r="H229" s="21"/>
      <c r="I229" s="22"/>
      <c r="J229" s="20"/>
    </row>
    <row r="230" spans="2:10" ht="15.5" x14ac:dyDescent="0.35">
      <c r="B230" s="20"/>
      <c r="C230" s="20"/>
      <c r="D230" s="20"/>
      <c r="E230" s="20"/>
      <c r="F230" s="20"/>
      <c r="G230" s="20"/>
      <c r="H230" s="21"/>
      <c r="I230" s="22"/>
      <c r="J230" s="20"/>
    </row>
    <row r="231" spans="2:10" ht="15.5" x14ac:dyDescent="0.35">
      <c r="B231" s="20"/>
      <c r="C231" s="20"/>
      <c r="D231" s="20"/>
      <c r="E231" s="20"/>
      <c r="F231" s="20"/>
      <c r="G231" s="20"/>
      <c r="H231" s="21"/>
      <c r="I231" s="22"/>
      <c r="J231" s="20"/>
    </row>
    <row r="232" spans="2:10" ht="15.5" x14ac:dyDescent="0.35">
      <c r="B232" s="20"/>
      <c r="C232" s="20"/>
      <c r="D232" s="20"/>
      <c r="E232" s="20"/>
      <c r="F232" s="20"/>
      <c r="G232" s="20"/>
      <c r="H232" s="21"/>
      <c r="I232" s="22"/>
      <c r="J232" s="20"/>
    </row>
    <row r="233" spans="2:10" ht="15.5" x14ac:dyDescent="0.35">
      <c r="B233" s="20"/>
      <c r="C233" s="20"/>
      <c r="D233" s="20"/>
      <c r="E233" s="20"/>
      <c r="F233" s="20"/>
      <c r="G233" s="20"/>
      <c r="H233" s="21"/>
      <c r="I233" s="22"/>
      <c r="J233" s="20"/>
    </row>
    <row r="234" spans="2:10" ht="15.5" x14ac:dyDescent="0.35">
      <c r="B234" s="20"/>
      <c r="C234" s="20"/>
      <c r="D234" s="20"/>
      <c r="E234" s="20"/>
      <c r="F234" s="20"/>
      <c r="G234" s="20"/>
      <c r="H234" s="21"/>
      <c r="I234" s="22"/>
      <c r="J234" s="20"/>
    </row>
    <row r="235" spans="2:10" ht="15.5" x14ac:dyDescent="0.35">
      <c r="B235" s="20"/>
      <c r="C235" s="20"/>
      <c r="D235" s="20"/>
      <c r="E235" s="20"/>
      <c r="F235" s="20"/>
      <c r="G235" s="20"/>
      <c r="H235" s="21"/>
      <c r="I235" s="22"/>
      <c r="J235" s="20"/>
    </row>
    <row r="236" spans="2:10" ht="15.5" x14ac:dyDescent="0.35">
      <c r="B236" s="20"/>
      <c r="C236" s="20"/>
      <c r="D236" s="20"/>
      <c r="E236" s="20"/>
      <c r="F236" s="20"/>
      <c r="G236" s="20"/>
      <c r="H236" s="21"/>
      <c r="I236" s="22"/>
      <c r="J236" s="20"/>
    </row>
    <row r="237" spans="2:10" ht="15.5" x14ac:dyDescent="0.35">
      <c r="B237" s="20"/>
      <c r="C237" s="20"/>
      <c r="D237" s="20"/>
      <c r="E237" s="20"/>
      <c r="F237" s="20"/>
      <c r="G237" s="20"/>
      <c r="H237" s="21"/>
      <c r="I237" s="22"/>
      <c r="J237" s="20"/>
    </row>
    <row r="238" spans="2:10" ht="15.5" x14ac:dyDescent="0.35">
      <c r="B238" s="20"/>
      <c r="C238" s="20"/>
      <c r="D238" s="20"/>
      <c r="E238" s="20"/>
      <c r="F238" s="20"/>
      <c r="G238" s="20"/>
      <c r="H238" s="21"/>
      <c r="I238" s="22"/>
      <c r="J238" s="20"/>
    </row>
    <row r="239" spans="2:10" ht="15.5" x14ac:dyDescent="0.35">
      <c r="B239" s="20"/>
      <c r="C239" s="20"/>
      <c r="D239" s="20"/>
      <c r="E239" s="20"/>
      <c r="F239" s="20"/>
      <c r="G239" s="20"/>
      <c r="H239" s="21"/>
      <c r="I239" s="22"/>
      <c r="J239" s="20"/>
    </row>
    <row r="240" spans="2:10" ht="15.5" x14ac:dyDescent="0.35">
      <c r="B240" s="20"/>
      <c r="C240" s="20"/>
      <c r="D240" s="20"/>
      <c r="E240" s="20"/>
      <c r="F240" s="20"/>
      <c r="G240" s="20"/>
      <c r="H240" s="21"/>
      <c r="I240" s="22"/>
      <c r="J240" s="20"/>
    </row>
    <row r="241" spans="2:10" ht="15.5" x14ac:dyDescent="0.35">
      <c r="B241" s="20"/>
      <c r="C241" s="20"/>
      <c r="D241" s="20"/>
      <c r="E241" s="20"/>
      <c r="F241" s="20"/>
      <c r="G241" s="20"/>
      <c r="H241" s="21"/>
      <c r="I241" s="22"/>
      <c r="J241" s="20"/>
    </row>
    <row r="242" spans="2:10" ht="15.5" x14ac:dyDescent="0.35">
      <c r="B242" s="20"/>
      <c r="C242" s="20"/>
      <c r="D242" s="20"/>
      <c r="E242" s="20"/>
      <c r="F242" s="20"/>
      <c r="G242" s="20"/>
      <c r="H242" s="21"/>
      <c r="I242" s="22"/>
      <c r="J242" s="20"/>
    </row>
    <row r="243" spans="2:10" ht="15.5" x14ac:dyDescent="0.35">
      <c r="B243" s="20"/>
      <c r="C243" s="20"/>
      <c r="D243" s="20"/>
      <c r="E243" s="20"/>
      <c r="F243" s="20"/>
      <c r="G243" s="20"/>
      <c r="H243" s="21"/>
      <c r="I243" s="22"/>
      <c r="J243" s="20"/>
    </row>
    <row r="244" spans="2:10" ht="15.5" x14ac:dyDescent="0.35">
      <c r="B244" s="20"/>
      <c r="C244" s="20"/>
      <c r="D244" s="20"/>
      <c r="E244" s="20"/>
      <c r="F244" s="20"/>
      <c r="G244" s="20"/>
      <c r="H244" s="21"/>
      <c r="I244" s="22"/>
      <c r="J244" s="20"/>
    </row>
    <row r="245" spans="2:10" ht="15.5" x14ac:dyDescent="0.35">
      <c r="B245" s="20"/>
      <c r="C245" s="20"/>
      <c r="D245" s="20"/>
      <c r="E245" s="20"/>
      <c r="F245" s="20"/>
      <c r="G245" s="20"/>
      <c r="H245" s="21"/>
      <c r="I245" s="22"/>
      <c r="J245" s="20"/>
    </row>
    <row r="246" spans="2:10" ht="15.5" x14ac:dyDescent="0.35">
      <c r="B246" s="20"/>
      <c r="C246" s="20"/>
      <c r="D246" s="20"/>
      <c r="E246" s="20"/>
      <c r="F246" s="20"/>
      <c r="G246" s="20"/>
      <c r="H246" s="21"/>
      <c r="I246" s="22"/>
      <c r="J246" s="20"/>
    </row>
    <row r="247" spans="2:10" ht="15.5" x14ac:dyDescent="0.35">
      <c r="B247" s="20"/>
      <c r="C247" s="20"/>
      <c r="D247" s="20"/>
      <c r="E247" s="20"/>
      <c r="F247" s="20"/>
      <c r="G247" s="20"/>
      <c r="H247" s="21"/>
      <c r="I247" s="22"/>
      <c r="J247" s="20"/>
    </row>
    <row r="248" spans="2:10" ht="15.5" x14ac:dyDescent="0.35">
      <c r="B248" s="20"/>
      <c r="C248" s="20"/>
      <c r="D248" s="20"/>
      <c r="E248" s="20"/>
      <c r="F248" s="20"/>
      <c r="G248" s="20"/>
      <c r="H248" s="21"/>
      <c r="I248" s="22"/>
      <c r="J248" s="20"/>
    </row>
    <row r="249" spans="2:10" ht="15.5" x14ac:dyDescent="0.35">
      <c r="B249" s="20"/>
      <c r="C249" s="20"/>
      <c r="D249" s="20"/>
      <c r="E249" s="20"/>
      <c r="F249" s="20"/>
      <c r="G249" s="20"/>
      <c r="H249" s="21"/>
      <c r="I249" s="22"/>
      <c r="J249" s="20"/>
    </row>
    <row r="250" spans="2:10" ht="15.5" x14ac:dyDescent="0.35">
      <c r="B250" s="20"/>
      <c r="C250" s="20"/>
      <c r="D250" s="20"/>
      <c r="E250" s="20"/>
      <c r="F250" s="20"/>
      <c r="G250" s="20"/>
      <c r="H250" s="21"/>
      <c r="I250" s="22"/>
      <c r="J250" s="20"/>
    </row>
    <row r="251" spans="2:10" ht="15.5" x14ac:dyDescent="0.35">
      <c r="B251" s="20"/>
      <c r="C251" s="20"/>
      <c r="D251" s="20"/>
      <c r="E251" s="20"/>
      <c r="F251" s="20"/>
      <c r="G251" s="20"/>
      <c r="H251" s="21"/>
      <c r="I251" s="22"/>
      <c r="J251" s="20"/>
    </row>
    <row r="252" spans="2:10" ht="15.5" x14ac:dyDescent="0.35">
      <c r="B252" s="20"/>
      <c r="C252" s="20"/>
      <c r="D252" s="20"/>
      <c r="E252" s="20"/>
      <c r="F252" s="20"/>
      <c r="G252" s="20"/>
      <c r="H252" s="21"/>
      <c r="I252" s="22"/>
      <c r="J252" s="20"/>
    </row>
    <row r="253" spans="2:10" ht="15.5" x14ac:dyDescent="0.35">
      <c r="B253" s="20"/>
      <c r="C253" s="20"/>
      <c r="D253" s="20"/>
      <c r="E253" s="20"/>
      <c r="F253" s="20"/>
      <c r="G253" s="20"/>
      <c r="H253" s="21"/>
      <c r="I253" s="22"/>
      <c r="J253" s="20"/>
    </row>
    <row r="254" spans="2:10" ht="15.5" x14ac:dyDescent="0.35">
      <c r="B254" s="20"/>
      <c r="C254" s="20"/>
      <c r="D254" s="20"/>
      <c r="E254" s="20"/>
      <c r="F254" s="20"/>
      <c r="G254" s="20"/>
      <c r="H254" s="21"/>
      <c r="I254" s="22"/>
      <c r="J254" s="20"/>
    </row>
    <row r="255" spans="2:10" ht="15.5" x14ac:dyDescent="0.35">
      <c r="B255" s="20"/>
      <c r="C255" s="20"/>
      <c r="D255" s="20"/>
      <c r="E255" s="20"/>
      <c r="F255" s="20"/>
      <c r="G255" s="20"/>
      <c r="H255" s="21"/>
      <c r="I255" s="22"/>
      <c r="J255" s="20"/>
    </row>
    <row r="256" spans="2:10" ht="15.5" x14ac:dyDescent="0.35">
      <c r="B256" s="20"/>
      <c r="C256" s="20"/>
      <c r="D256" s="20"/>
      <c r="E256" s="20"/>
      <c r="F256" s="20"/>
      <c r="G256" s="20"/>
      <c r="H256" s="21"/>
      <c r="I256" s="22"/>
      <c r="J256" s="20"/>
    </row>
    <row r="257" spans="2:10" ht="15.5" x14ac:dyDescent="0.35">
      <c r="B257" s="20"/>
      <c r="C257" s="20"/>
      <c r="D257" s="20"/>
      <c r="E257" s="20"/>
      <c r="F257" s="20"/>
      <c r="G257" s="20"/>
      <c r="H257" s="21"/>
      <c r="I257" s="22"/>
      <c r="J257" s="20"/>
    </row>
    <row r="258" spans="2:10" ht="15.5" x14ac:dyDescent="0.35">
      <c r="B258" s="20"/>
      <c r="C258" s="20"/>
      <c r="D258" s="20"/>
      <c r="E258" s="20"/>
      <c r="F258" s="20"/>
      <c r="G258" s="20"/>
      <c r="H258" s="21"/>
      <c r="I258" s="22"/>
      <c r="J258" s="20"/>
    </row>
    <row r="259" spans="2:10" ht="15.5" x14ac:dyDescent="0.35">
      <c r="B259" s="20"/>
      <c r="C259" s="20"/>
      <c r="D259" s="20"/>
      <c r="E259" s="20"/>
      <c r="F259" s="20"/>
      <c r="G259" s="20"/>
      <c r="H259" s="21"/>
      <c r="I259" s="22"/>
      <c r="J259" s="20"/>
    </row>
    <row r="260" spans="2:10" ht="15.5" x14ac:dyDescent="0.35">
      <c r="B260" s="20"/>
      <c r="C260" s="20"/>
      <c r="D260" s="20"/>
      <c r="E260" s="20"/>
      <c r="F260" s="20"/>
      <c r="G260" s="20"/>
      <c r="H260" s="21"/>
      <c r="I260" s="22"/>
      <c r="J260" s="20"/>
    </row>
    <row r="261" spans="2:10" ht="15.5" x14ac:dyDescent="0.35">
      <c r="B261" s="20"/>
      <c r="C261" s="20"/>
      <c r="D261" s="20"/>
      <c r="E261" s="20"/>
      <c r="F261" s="20"/>
      <c r="G261" s="20"/>
      <c r="H261" s="21"/>
      <c r="I261" s="22"/>
      <c r="J261" s="20"/>
    </row>
    <row r="262" spans="2:10" ht="15.5" x14ac:dyDescent="0.35">
      <c r="B262" s="20"/>
      <c r="C262" s="20"/>
      <c r="D262" s="20"/>
      <c r="E262" s="20"/>
      <c r="F262" s="20"/>
      <c r="G262" s="20"/>
      <c r="H262" s="21"/>
      <c r="I262" s="22"/>
      <c r="J262" s="20"/>
    </row>
    <row r="263" spans="2:10" ht="15.5" x14ac:dyDescent="0.35">
      <c r="B263" s="20"/>
      <c r="C263" s="20"/>
      <c r="D263" s="20"/>
      <c r="E263" s="20"/>
      <c r="F263" s="20"/>
      <c r="G263" s="20"/>
      <c r="H263" s="21"/>
      <c r="I263" s="22"/>
      <c r="J263" s="20"/>
    </row>
  </sheetData>
  <mergeCells count="28">
    <mergeCell ref="B60:J60"/>
    <mergeCell ref="A1:B1"/>
    <mergeCell ref="A2:D2"/>
    <mergeCell ref="A3:B3"/>
    <mergeCell ref="A4:G4"/>
    <mergeCell ref="B7:J7"/>
    <mergeCell ref="B8:J8"/>
    <mergeCell ref="B18:J18"/>
    <mergeCell ref="B28:J28"/>
    <mergeCell ref="B38:J38"/>
    <mergeCell ref="B49:J49"/>
    <mergeCell ref="B50:J50"/>
    <mergeCell ref="B164:J164"/>
    <mergeCell ref="B70:J70"/>
    <mergeCell ref="B80:J80"/>
    <mergeCell ref="B91:J91"/>
    <mergeCell ref="B92:J92"/>
    <mergeCell ref="B102:J102"/>
    <mergeCell ref="B112:J112"/>
    <mergeCell ref="B122:J122"/>
    <mergeCell ref="B133:J133"/>
    <mergeCell ref="B134:J134"/>
    <mergeCell ref="B144:J144"/>
    <mergeCell ref="B154:J154"/>
    <mergeCell ref="B183:G183"/>
    <mergeCell ref="B190:G190"/>
    <mergeCell ref="B200:C200"/>
    <mergeCell ref="B203:C203"/>
  </mergeCells>
  <conditionalFormatting sqref="C199">
    <cfRule type="cellIs" dxfId="2" priority="3" operator="lessThan">
      <formula>0.15</formula>
    </cfRule>
  </conditionalFormatting>
  <conditionalFormatting sqref="C202">
    <cfRule type="cellIs" dxfId="1" priority="2" operator="lessThan">
      <formula>0.05</formula>
    </cfRule>
  </conditionalFormatting>
  <conditionalFormatting sqref="G196 I196">
    <cfRule type="cellIs" dxfId="0" priority="1" operator="greaterThan">
      <formula>1</formula>
    </cfRule>
  </conditionalFormatting>
  <dataValidations count="4">
    <dataValidation allowBlank="1" showErrorMessage="1" prompt="% Towards Gender Equality and Women's Empowerment Must be Higher than 15%_x000a_" sqref="C199 C201" xr:uid="{9EC167E6-B8C9-4517-A8C7-52452A8EAFE8}"/>
    <dataValidation allowBlank="1" showInputMessage="1" showErrorMessage="1" prompt="Insert *text* description of Activity here" sqref="B123 B165 B155 B113 B145 B135 B71 B81 B93 B103" xr:uid="{E660DE9D-C0E0-41F6-8F03-697A9ACE9ED8}"/>
    <dataValidation allowBlank="1" showInputMessage="1" showErrorMessage="1" prompt="Insert *text* description of Output here" sqref="B8 B18 B28 B38 B50 B60 B70 B80 B92 B102 B112 B122 B134 B144 B154 B164" xr:uid="{8D613FCA-2549-4010-9B7F-17CA3BD9D5A8}"/>
    <dataValidation allowBlank="1" showInputMessage="1" showErrorMessage="1" prompt="Insert *text* description of Outcome here" sqref="B7:J7 B49:J49 B91:J91 B133:J133" xr:uid="{6D5DABDE-E810-46B9-9609-A7BED1FA1757}"/>
  </dataValidations>
  <pageMargins left="0.25" right="0.25" top="0.75" bottom="0.75" header="0.3" footer="0.3"/>
  <pageSetup scale="52" fitToHeight="0"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20E1B0FB969FA4DB37D3562DA9CC146" ma:contentTypeVersion="33" ma:contentTypeDescription="Create a new document." ma:contentTypeScope="" ma:versionID="06af98b1f7a5babff7628a29df1fa198">
  <xsd:schema xmlns:xsd="http://www.w3.org/2001/XMLSchema" xmlns:xs="http://www.w3.org/2001/XMLSchema" xmlns:p="http://schemas.microsoft.com/office/2006/metadata/properties" xmlns:ns2="f9695bc1-6109-4dcd-a27a-f8a0370b00e2" xmlns:ns3="b1528a4b-5ccb-40f7-a09e-43427183cd95" xmlns:ns4="cb759e4c-f0d7-4feb-bda3-ed2800574e06" targetNamespace="http://schemas.microsoft.com/office/2006/metadata/properties" ma:root="true" ma:fieldsID="fbfb81ebdaa58ed3ce9dd715736c3161" ns2:_="" ns3:_="" ns4:_="">
    <xsd:import namespace="f9695bc1-6109-4dcd-a27a-f8a0370b00e2"/>
    <xsd:import namespace="b1528a4b-5ccb-40f7-a09e-43427183cd95"/>
    <xsd:import namespace="cb759e4c-f0d7-4feb-bda3-ed2800574e06"/>
    <xsd:element name="properties">
      <xsd:complexType>
        <xsd:sequence>
          <xsd:element name="documentManagement">
            <xsd:complexType>
              <xsd:all>
                <xsd:element ref="ns2:FundId" minOccurs="0"/>
                <xsd:element ref="ns2:FundCode" minOccurs="0"/>
                <xsd:element ref="ns2:ProjectId" minOccurs="0"/>
                <xsd:element ref="ns2:ProjectType" minOccurs="0"/>
                <xsd:element ref="ns2:DocumentType" minOccurs="0"/>
                <xsd:element ref="ns2:Comments" minOccurs="0"/>
                <xsd:element ref="ns2:Active" minOccurs="0"/>
                <xsd:element ref="ns3:NarrativeCode" minOccurs="0"/>
                <xsd:element ref="ns3:DocumentOrigin" minOccurs="0"/>
                <xsd:element ref="ns3:UploadedBy"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Status" minOccurs="0"/>
                <xsd:element ref="ns3:DocumentDate" minOccurs="0"/>
                <xsd:element ref="ns3:DrupalDocId" minOccurs="0"/>
                <xsd:element ref="ns3:Classification" minOccurs="0"/>
                <xsd:element ref="ns3:Featured" minOccurs="0"/>
                <xsd:element ref="ns3:lcf76f155ced4ddcb4097134ff3c332f" minOccurs="0"/>
                <xsd:element ref="ns4:TaxCatchAll" minOccurs="0"/>
                <xsd:element ref="ns3:FormTypeCode" minOccurs="0"/>
                <xsd:element ref="ns3:FormCode" minOccurs="0"/>
                <xsd:element ref="ns3:DocModified" minOccurs="0"/>
                <xsd:element ref="ns3:MediaServiceObjectDetectorVersion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695bc1-6109-4dcd-a27a-f8a0370b00e2" elementFormDefault="qualified">
    <xsd:import namespace="http://schemas.microsoft.com/office/2006/documentManagement/types"/>
    <xsd:import namespace="http://schemas.microsoft.com/office/infopath/2007/PartnerControls"/>
    <xsd:element name="FundId" ma:index="8" nillable="true" ma:displayName="FundId" ma:indexed="true" ma:internalName="FundId">
      <xsd:simpleType>
        <xsd:restriction base="dms:Number"/>
      </xsd:simpleType>
    </xsd:element>
    <xsd:element name="FundCode" ma:index="9" nillable="true" ma:displayName="FundCode" ma:description="Fund code" ma:indexed="true" ma:internalName="FundCode">
      <xsd:simpleType>
        <xsd:restriction base="dms:Text">
          <xsd:maxLength value="255"/>
        </xsd:restriction>
      </xsd:simpleType>
    </xsd:element>
    <xsd:element name="ProjectId" ma:index="10" nillable="true" ma:displayName="ProjectId" ma:description="Project number" ma:indexed="true" ma:internalName="ProjectId">
      <xsd:simpleType>
        <xsd:restriction base="dms:Text">
          <xsd:maxLength value="255"/>
        </xsd:restriction>
      </xsd:simpleType>
    </xsd:element>
    <xsd:element name="ProjectType" ma:index="11" nillable="true" ma:displayName="ProjectType" ma:description="Project type" ma:internalName="ProjectType">
      <xsd:simpleType>
        <xsd:restriction base="dms:Text">
          <xsd:maxLength value="255"/>
        </xsd:restriction>
      </xsd:simpleType>
    </xsd:element>
    <xsd:element name="DocumentType" ma:index="12" nillable="true" ma:displayName="DocumentType" ma:description="Document type" ma:indexed="true" ma:internalName="DocumentType">
      <xsd:simpleType>
        <xsd:restriction base="dms:Text">
          <xsd:maxLength value="255"/>
        </xsd:restriction>
      </xsd:simpleType>
    </xsd:element>
    <xsd:element name="Comments" ma:index="13" nillable="true" ma:displayName="Comments" ma:description="Comments" ma:internalName="Comments">
      <xsd:simpleType>
        <xsd:restriction base="dms:Note">
          <xsd:maxLength value="255"/>
        </xsd:restriction>
      </xsd:simpleType>
    </xsd:element>
    <xsd:element name="Active" ma:index="14" nillable="true" ma:displayName="Active" ma:default="Yes" ma:description="Active" ma:format="Dropdown" ma:indexed="true" ma:internalName="Active">
      <xsd:simpleType>
        <xsd:restriction base="dms:Choice">
          <xsd:enumeration value="Yes"/>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b1528a4b-5ccb-40f7-a09e-43427183cd95" elementFormDefault="qualified">
    <xsd:import namespace="http://schemas.microsoft.com/office/2006/documentManagement/types"/>
    <xsd:import namespace="http://schemas.microsoft.com/office/infopath/2007/PartnerControls"/>
    <xsd:element name="NarrativeCode" ma:index="15" nillable="true" ma:displayName="NarrativeCode" ma:description="Narrative Code" ma:indexed="true" ma:internalName="NarrativeCode">
      <xsd:simpleType>
        <xsd:restriction base="dms:Text">
          <xsd:maxLength value="255"/>
        </xsd:restriction>
      </xsd:simpleType>
    </xsd:element>
    <xsd:element name="DocumentOrigin" ma:index="16" nillable="true" ma:displayName="DocumentOrigin" ma:internalName="DocumentOrigin">
      <xsd:simpleType>
        <xsd:restriction base="dms:Text">
          <xsd:maxLength value="255"/>
        </xsd:restriction>
      </xsd:simpleType>
    </xsd:element>
    <xsd:element name="UploadedBy" ma:index="17" nillable="true" ma:displayName="UploadedBy" ma:internalName="UploadedBy">
      <xsd:simpleType>
        <xsd:restriction base="dms:Text">
          <xsd:maxLength value="255"/>
        </xsd:restriction>
      </xsd:simple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DateTaken" ma:index="22" nillable="true" ma:displayName="MediaServiceDateTaken" ma:hidden="true" ma:internalName="MediaServiceDateTaken" ma:readOnly="true">
      <xsd:simpleType>
        <xsd:restriction base="dms:Text"/>
      </xsd:simpleType>
    </xsd:element>
    <xsd:element name="MediaServiceAutoTags" ma:index="23" nillable="true" ma:displayName="Tags" ma:internalName="MediaServiceAutoTags"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Status" ma:index="27" nillable="true" ma:displayName="Status" ma:default="Draft" ma:description="Document Status" ma:format="Dropdown" ma:indexed="true" ma:internalName="Status">
      <xsd:simpleType>
        <xsd:restriction base="dms:Choice">
          <xsd:enumeration value="Draft"/>
          <xsd:enumeration value="Archived"/>
          <xsd:enumeration value="Deleted"/>
          <xsd:enumeration value="Finalized"/>
          <xsd:enumeration value="Finalized - Signature Redacted"/>
          <xsd:enumeration value="Published"/>
        </xsd:restriction>
      </xsd:simpleType>
    </xsd:element>
    <xsd:element name="DocumentDate" ma:index="28" nillable="true" ma:displayName="DocumentDate" ma:description="Document Date" ma:format="DateOnly" ma:internalName="DocumentDate">
      <xsd:simpleType>
        <xsd:restriction base="dms:DateTime"/>
      </xsd:simpleType>
    </xsd:element>
    <xsd:element name="DrupalDocId" ma:index="29" nillable="true" ma:displayName="DrupalDocId" ma:description="Drupal Document Id" ma:internalName="DrupalDocId">
      <xsd:simpleType>
        <xsd:restriction base="dms:Text">
          <xsd:maxLength value="255"/>
        </xsd:restriction>
      </xsd:simpleType>
    </xsd:element>
    <xsd:element name="Classification" ma:index="30" nillable="true" ma:displayName="Classification" ma:default="Internal" ma:description="Document Classification" ma:format="Dropdown" ma:indexed="true" ma:internalName="Classification">
      <xsd:simpleType>
        <xsd:restriction base="dms:Choice">
          <xsd:enumeration value="External"/>
          <xsd:enumeration value="Internal"/>
          <xsd:enumeration value="Confidential"/>
          <xsd:enumeration value="Very Confidential"/>
        </xsd:restriction>
      </xsd:simpleType>
    </xsd:element>
    <xsd:element name="Featured" ma:index="31" nillable="true" ma:displayName="Featured" ma:default="0" ma:description="Document Featured" ma:format="Dropdown" ma:internalName="Featured">
      <xsd:simpleType>
        <xsd:restriction base="dms:Choice">
          <xsd:enumeration value="0"/>
          <xsd:enumeration value="1"/>
        </xsd:restriction>
      </xsd:simpleType>
    </xsd:element>
    <xsd:element name="lcf76f155ced4ddcb4097134ff3c332f" ma:index="33"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FormTypeCode" ma:index="35" nillable="true" ma:displayName="FormTypeCode" ma:description="Project form type code" ma:format="Dropdown" ma:indexed="true" ma:internalName="FormTypeCode">
      <xsd:simpleType>
        <xsd:restriction base="dms:Text">
          <xsd:maxLength value="255"/>
        </xsd:restriction>
      </xsd:simpleType>
    </xsd:element>
    <xsd:element name="FormCode" ma:index="36" nillable="true" ma:displayName="FormCode" ma:description="Project form code" ma:format="Dropdown" ma:indexed="true" ma:internalName="FormCode">
      <xsd:simpleType>
        <xsd:restriction base="dms:Text">
          <xsd:maxLength value="255"/>
        </xsd:restriction>
      </xsd:simpleType>
    </xsd:element>
    <xsd:element name="DocModified" ma:index="37" nillable="true" ma:displayName="DocModified" ma:default="No" ma:description="Document Modified" ma:format="Dropdown" ma:internalName="DocModified">
      <xsd:simpleType>
        <xsd:restriction base="dms:Choice">
          <xsd:enumeration value="Yes"/>
          <xsd:enumeration value="No"/>
        </xsd:restriction>
      </xsd:simpleType>
    </xsd:element>
    <xsd:element name="MediaServiceObjectDetectorVersions" ma:index="38" nillable="true" ma:displayName="MediaServiceObjectDetectorVersions" ma:hidden="true" ma:indexed="true" ma:internalName="MediaServiceObjectDetectorVersions" ma:readOnly="true">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element name="MediaServiceLocation" ma:index="4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759e4c-f0d7-4feb-bda3-ed2800574e06" elementFormDefault="qualified">
    <xsd:import namespace="http://schemas.microsoft.com/office/2006/documentManagement/types"/>
    <xsd:import namespace="http://schemas.microsoft.com/office/infopath/2007/PartnerControls"/>
    <xsd:element name="TaxCatchAll" ma:index="34" nillable="true" ma:displayName="Taxonomy Catch All Column" ma:hidden="true" ma:list="{51d52f8b-6d40-4d16-91df-4b14ea0a2b7b}" ma:internalName="TaxCatchAll" ma:showField="CatchAllData" ma:web="cb759e4c-f0d7-4feb-bda3-ed2800574e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umentType xmlns="f9695bc1-6109-4dcd-a27a-f8a0370b00e2">Progress report</DocumentType>
    <UploadedBy xmlns="b1528a4b-5ccb-40f7-a09e-43427183cd95">tony.kouemo@undp.org</UploadedBy>
    <Classification xmlns="b1528a4b-5ccb-40f7-a09e-43427183cd95">External</Classification>
    <FormCode xmlns="b1528a4b-5ccb-40f7-a09e-43427183cd95" xsi:nil="true"/>
    <FundId xmlns="f9695bc1-6109-4dcd-a27a-f8a0370b00e2">6</FundId>
    <ProjectType xmlns="f9695bc1-6109-4dcd-a27a-f8a0370b00e2">PROJECT</ProjectType>
    <DocModified xmlns="b1528a4b-5ccb-40f7-a09e-43427183cd95">No</DocModified>
    <NarrativeCode xmlns="b1528a4b-5ccb-40f7-a09e-43427183cd95" xsi:nil="true"/>
    <DocumentOrigin xmlns="b1528a4b-5ccb-40f7-a09e-43427183cd95">Project</DocumentOrigin>
    <DrupalDocId xmlns="b1528a4b-5ccb-40f7-a09e-43427183cd95" xsi:nil="true"/>
    <TaxCatchAll xmlns="cb759e4c-f0d7-4feb-bda3-ed2800574e06" xsi:nil="true"/>
    <Status xmlns="b1528a4b-5ccb-40f7-a09e-43427183cd95">Finalized - Signature Redacted</Status>
    <lcf76f155ced4ddcb4097134ff3c332f xmlns="b1528a4b-5ccb-40f7-a09e-43427183cd95">
      <Terms xmlns="http://schemas.microsoft.com/office/infopath/2007/PartnerControls"/>
    </lcf76f155ced4ddcb4097134ff3c332f>
    <ProjectId xmlns="f9695bc1-6109-4dcd-a27a-f8a0370b00e2">MPTF_00006_00968</ProjectId>
    <FundCode xmlns="f9695bc1-6109-4dcd-a27a-f8a0370b00e2">MPTF_00006</FundCode>
    <Comments xmlns="f9695bc1-6109-4dcd-a27a-f8a0370b00e2">Rapport financier de progres mis a jour</Comments>
    <Active xmlns="f9695bc1-6109-4dcd-a27a-f8a0370b00e2">Yes</Active>
    <DocumentDate xmlns="b1528a4b-5ccb-40f7-a09e-43427183cd95">2026-07-06T07:00:00+00:00</DocumentDate>
    <Featured xmlns="b1528a4b-5ccb-40f7-a09e-43427183cd95">1</Featured>
    <FormTypeCode xmlns="b1528a4b-5ccb-40f7-a09e-43427183cd95" xsi:nil="true"/>
  </documentManagement>
</p:properties>
</file>

<file path=customXml/itemProps1.xml><?xml version="1.0" encoding="utf-8"?>
<ds:datastoreItem xmlns:ds="http://schemas.openxmlformats.org/officeDocument/2006/customXml" ds:itemID="{A4A79E4E-34E9-4894-ACCB-28233C31B04A}"/>
</file>

<file path=customXml/itemProps2.xml><?xml version="1.0" encoding="utf-8"?>
<ds:datastoreItem xmlns:ds="http://schemas.openxmlformats.org/officeDocument/2006/customXml" ds:itemID="{D48298B8-2C6F-490F-B25A-EAE084E11E80}"/>
</file>

<file path=customXml/itemProps3.xml><?xml version="1.0" encoding="utf-8"?>
<ds:datastoreItem xmlns:ds="http://schemas.openxmlformats.org/officeDocument/2006/customXml" ds:itemID="{E040DA66-8DFD-4736-9A39-F1432899674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Juin 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Rapport financier PBF_Secretariat_30 juin 2026_VF.xlsx</dc:title>
  <dc:subject/>
  <dc:creator>Martha Joseph Felix</dc:creator>
  <cp:keywords/>
  <dc:description/>
  <cp:lastModifiedBy>Tony Kouemo</cp:lastModifiedBy>
  <cp:revision/>
  <cp:lastPrinted>2026-07-31T14:06:17Z</cp:lastPrinted>
  <dcterms:created xsi:type="dcterms:W3CDTF">2023-11-16T02:46:27Z</dcterms:created>
  <dcterms:modified xsi:type="dcterms:W3CDTF">2026-07-31T14:49:44Z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0x010100A20E1B0FB969FA4DB37D3562DA9CC146</vt:lpwstr>
  </property>
</Properties>
</file>