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ddie Tapo\Desktop\2018 UNDP PBF PROJECT CLOSURE REPORTS\"/>
    </mc:Choice>
  </mc:AlternateContent>
  <xr:revisionPtr revIDLastSave="0" documentId="13_ncr:1_{B8A036D5-C07B-47A3-A2C2-EC26200A45F0}" xr6:coauthVersionLast="33" xr6:coauthVersionMax="33" xr10:uidLastSave="{00000000-0000-0000-0000-000000000000}"/>
  <bookViews>
    <workbookView xWindow="0" yWindow="0" windowWidth="20490" windowHeight="6945" activeTab="1" xr2:uid="{CF94E237-2E10-46E2-A44A-5B0D6634A519}"/>
  </bookViews>
  <sheets>
    <sheet name="00099011 Financial Report" sheetId="1" r:id="rId1"/>
    <sheet name="00099011 Budget by Category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D16" i="2"/>
  <c r="C14" i="2" l="1"/>
  <c r="C16" i="2" s="1"/>
  <c r="E41" i="1"/>
  <c r="E39" i="1"/>
  <c r="C37" i="1"/>
  <c r="E36" i="1"/>
  <c r="E37" i="1" s="1"/>
  <c r="E35" i="1"/>
  <c r="C32" i="1"/>
  <c r="C38" i="1" s="1"/>
  <c r="E31" i="1"/>
  <c r="E32" i="1" s="1"/>
  <c r="E28" i="1"/>
  <c r="C24" i="1"/>
  <c r="C25" i="1" s="1"/>
  <c r="E23" i="1"/>
  <c r="E22" i="1"/>
  <c r="E21" i="1"/>
  <c r="E24" i="1" s="1"/>
  <c r="C19" i="1"/>
  <c r="E18" i="1"/>
  <c r="E17" i="1"/>
  <c r="E16" i="1"/>
  <c r="E19" i="1" s="1"/>
  <c r="E15" i="1"/>
  <c r="E12" i="1"/>
  <c r="E11" i="1"/>
  <c r="E13" i="1" s="1"/>
  <c r="C42" i="1" l="1"/>
  <c r="C44" i="1" s="1"/>
  <c r="E42" i="1"/>
  <c r="E44" i="1" s="1"/>
</calcChain>
</file>

<file path=xl/sharedStrings.xml><?xml version="1.0" encoding="utf-8"?>
<sst xmlns="http://schemas.openxmlformats.org/spreadsheetml/2006/main" count="102" uniqueCount="99">
  <si>
    <t>Annex D - PBF project budget</t>
  </si>
  <si>
    <t>Note: If this is a budget revision, insert extra columns to show budget changes.</t>
  </si>
  <si>
    <t>Table 1 - PBF project budget by Outcome, output and activity</t>
  </si>
  <si>
    <t>Outcome/ Output number</t>
  </si>
  <si>
    <t>Outcome/ output/ activity formulation:</t>
  </si>
  <si>
    <r>
      <t xml:space="preserve">Budget by recipient organization in USD - </t>
    </r>
    <r>
      <rPr>
        <sz val="18"/>
        <color rgb="FFFF0000"/>
        <rFont val="Times New Roman"/>
        <family val="1"/>
      </rPr>
      <t>UNDP</t>
    </r>
  </si>
  <si>
    <t>Percent of budget for each output reserved for direct action on gender eqaulity (if any):</t>
  </si>
  <si>
    <t>Level of expenditure/ commitments in USD (to provide at time of project progress reporting):</t>
  </si>
  <si>
    <t>Any remarks (e.g. on types of inputs provided or budget justification, for example if high TA or travel costs)</t>
  </si>
  <si>
    <t xml:space="preserve">OUTCOME 1: The key Bougainville Peace Agreement (BPA) provisions on autonomy arrangements and on the referendum are progressed through joint decisions and actions of the PNG Government and the ABG </t>
  </si>
  <si>
    <t>Output 1.1:</t>
  </si>
  <si>
    <r>
      <t>Existence and effective use of dialogue fora for GoPNG and ABG to discuss BPA provisions and resolve bottlenecks and to communicate with the Bougainville population</t>
    </r>
    <r>
      <rPr>
        <i/>
        <sz val="11"/>
        <color rgb="FF000000"/>
        <rFont val="Times New Roman"/>
        <family val="1"/>
      </rPr>
      <t xml:space="preserve"> </t>
    </r>
  </si>
  <si>
    <t>Activity 1.1.1:</t>
  </si>
  <si>
    <t xml:space="preserve">GoPNG and ABG roundtables with regional and international experts, including on lessons learned from regional and international peacebuilding, autonomy arrangements and referendum options and potential JSC side-events </t>
  </si>
  <si>
    <t xml:space="preserve"> Contractual services, staff and other personnel, supplies; travel; indirect costs.  </t>
  </si>
  <si>
    <t>Activity 1.1.2:</t>
  </si>
  <si>
    <t xml:space="preserve">Advisory support to and capacity building of existing BPA and referendum mechanisms, including the Joint Supervisory Body and the Referendum Committee to ensure they can fulfill their responsibilities. </t>
  </si>
  <si>
    <t xml:space="preserve"> Contractual services; staff and other personnel, travel; indirect costs  </t>
  </si>
  <si>
    <t>Activity 1.1.3:</t>
  </si>
  <si>
    <t xml:space="preserve">Public outreach to PNG and Bougainville stakeholders, including men, women and youth, by the JSB and the Referendum Committee to inform  their decisions </t>
  </si>
  <si>
    <t>Contractual services, staff and other personnel, grants, travel; indirect costs.</t>
  </si>
  <si>
    <t>Output 1.1 Sub Total</t>
  </si>
  <si>
    <t>Output 1.2:</t>
  </si>
  <si>
    <t xml:space="preserve">Progress on implementation of key BPA provisions regarding autonomy arrangements and preparations for the referendum </t>
  </si>
  <si>
    <t>Activity 1.2.1:</t>
  </si>
  <si>
    <r>
      <t>Advice on and support to establishment of the proposed Secretariat to the referendum committee</t>
    </r>
    <r>
      <rPr>
        <b/>
        <sz val="10"/>
        <color rgb="FF000000"/>
        <rFont val="Times New Roman"/>
        <family val="1"/>
      </rPr>
      <t xml:space="preserve"> </t>
    </r>
  </si>
  <si>
    <t xml:space="preserve">Contractual services, staff and other personnel, grants and travel; </t>
  </si>
  <si>
    <t>Activity 1.2.2:</t>
  </si>
  <si>
    <r>
      <t>Progress of the referendum work streams identified by the Referendum Committee for UN Support</t>
    </r>
    <r>
      <rPr>
        <b/>
        <sz val="10"/>
        <color rgb="FF000000"/>
        <rFont val="Times New Roman"/>
        <family val="1"/>
      </rPr>
      <t xml:space="preserve"> </t>
    </r>
  </si>
  <si>
    <t xml:space="preserve">Contractual services, grants,  travel; indirect costs  </t>
  </si>
  <si>
    <t>Activity 1.2.3:</t>
  </si>
  <si>
    <r>
      <t>Support the conduct of the 2015 Autonomy Review and follow up activities</t>
    </r>
    <r>
      <rPr>
        <b/>
        <sz val="10"/>
        <color rgb="FF000000"/>
        <rFont val="Times New Roman"/>
        <family val="1"/>
      </rPr>
      <t xml:space="preserve"> </t>
    </r>
  </si>
  <si>
    <t xml:space="preserve">Contractual services,  staff; supplies; travel; operating costs; equipment: indirect costs  </t>
  </si>
  <si>
    <t>Activity 1.2.4:</t>
  </si>
  <si>
    <t>Technical support to specific sector areas with regards to transfer of powers, as identified in the 2013 Autonomy Review</t>
  </si>
  <si>
    <t xml:space="preserve">Contractual services; travel and indirect costs. </t>
  </si>
  <si>
    <t>Output 1.2 Sub total</t>
  </si>
  <si>
    <t>Output 1.3:</t>
  </si>
  <si>
    <t xml:space="preserve">Increased understanding by the Government and the civil servants of the BPA intentions and provisions </t>
  </si>
  <si>
    <t>Activity 1.3.1:</t>
  </si>
  <si>
    <r>
      <t>Informal dialogue fora, seminars and workshops, with key stakeholders and community leaders to identify and progress issues and bottlenecks with regards to BPA</t>
    </r>
    <r>
      <rPr>
        <b/>
        <sz val="10"/>
        <color rgb="FF000000"/>
        <rFont val="Times New Roman"/>
        <family val="1"/>
      </rPr>
      <t xml:space="preserve"> </t>
    </r>
  </si>
  <si>
    <t xml:space="preserve">Contractual services,  staff; supplies; grants, travel; operating costs; equipment: indirect costs  </t>
  </si>
  <si>
    <t>Activity 1.3.2:</t>
  </si>
  <si>
    <t xml:space="preserve">Establishment of an Eminent Persons’ Group </t>
  </si>
  <si>
    <t xml:space="preserve">Contractual services,    travel; operating indirect costs  </t>
  </si>
  <si>
    <t>Activity 1.3.3:</t>
  </si>
  <si>
    <r>
      <t>Eminent Persons Group develops and implements a workplan on awareness raising around BPA and on reviewing progress of Roundtable discussions</t>
    </r>
    <r>
      <rPr>
        <b/>
        <sz val="10"/>
        <color rgb="FF000000"/>
        <rFont val="Times New Roman"/>
        <family val="1"/>
      </rPr>
      <t xml:space="preserve"> </t>
    </r>
  </si>
  <si>
    <t xml:space="preserve">Contractual services,  supplies; travel; equipment: indirect costs  </t>
  </si>
  <si>
    <t>Output 1.3 Sub Total</t>
  </si>
  <si>
    <t>TOTAL $ FOR OUTCOME 1:</t>
  </si>
  <si>
    <t xml:space="preserve">OUTCOME 2: The national and the Bougainville Parliaments have a shared understanding of the BPA and the referendum provisions and the effectiveness of the Bougainville Parliament is strengthened, in line with the 2013 Autonomy Review findings </t>
  </si>
  <si>
    <t>Output 2.1:</t>
  </si>
  <si>
    <t xml:space="preserve">Strengthened capacity of the Bougainville Parliament to fulfill its functions under the Autonomy Arrangements and the good governance provisions of the BPA </t>
  </si>
  <si>
    <t>Activity 2.1.1:</t>
  </si>
  <si>
    <t xml:space="preserve">ICT support provided to Bougainville House of Representatives to increase the transparency and public reach of ABG decisions and debates </t>
  </si>
  <si>
    <t xml:space="preserve">Contractual services,  staff and other personal; supplies; travel; operating costs; equipment: indirect costs  </t>
  </si>
  <si>
    <t>Activity 2.1.2:</t>
  </si>
  <si>
    <t xml:space="preserve">Needs assessment of the Bougainville House of Representatives and administration and follow up plan to address key capacity issues </t>
  </si>
  <si>
    <t>Activity 2.1.3:</t>
  </si>
  <si>
    <r>
      <t>Bougainville House of Representatives provides regular community outreach with regards to its functions and work and to seek community feedback</t>
    </r>
    <r>
      <rPr>
        <b/>
        <sz val="10"/>
        <color rgb="FF000000"/>
        <rFont val="Times New Roman"/>
        <family val="1"/>
      </rPr>
      <t xml:space="preserve"> </t>
    </r>
  </si>
  <si>
    <t xml:space="preserve">Contractual services, supplies; travel; operating costs.
</t>
  </si>
  <si>
    <t>Activity 2.1.4:</t>
  </si>
  <si>
    <r>
      <t>Training and research support to Bougainville Parliament MPs to assist them to fulfill their functions effectively</t>
    </r>
    <r>
      <rPr>
        <b/>
        <sz val="10"/>
        <color rgb="FF000000"/>
        <rFont val="Times New Roman"/>
        <family val="1"/>
      </rPr>
      <t xml:space="preserve"> </t>
    </r>
  </si>
  <si>
    <t xml:space="preserve">Contractual services,  staff and other personnel; supplies; travel; operating costs; equipment: indirect costs  </t>
  </si>
  <si>
    <t>Output 2.1 Sub Total</t>
  </si>
  <si>
    <t>Output 2.2:</t>
  </si>
  <si>
    <t xml:space="preserve">Bougainville Parliament and PNG Parliament are aware of respective roles and responsibilities regarding the referendum and regularly exchange views on the BPA  </t>
  </si>
  <si>
    <t>Activity 2.2.1:</t>
  </si>
  <si>
    <t xml:space="preserve">Targeted learning exchange of Bougainville MPs and decision-makers with a relevant neighbouring country regarding experience on autonomy arrangements and/or referendum </t>
  </si>
  <si>
    <t xml:space="preserve">Contractual services,  staff; travel; indirect costs  </t>
  </si>
  <si>
    <t>Activity 2.2.2:</t>
  </si>
  <si>
    <t xml:space="preserve">Support to the functioning of the GoPNG and ABG referendum committees, including induction for committee members on BPA and policy papers prepared for the committee </t>
  </si>
  <si>
    <t xml:space="preserve">Contractual services,  staff and other personnel; supplies; travel; equipment: indirect costs  </t>
  </si>
  <si>
    <t>Activity 2.2.3:</t>
  </si>
  <si>
    <r>
      <t>Dialogue and exchange between the two referendum committees of parliament</t>
    </r>
    <r>
      <rPr>
        <b/>
        <sz val="10"/>
        <color rgb="FF000000"/>
        <rFont val="Times New Roman"/>
        <family val="1"/>
      </rPr>
      <t xml:space="preserve"> </t>
    </r>
  </si>
  <si>
    <t>Output 2.2 Sub Total</t>
  </si>
  <si>
    <t>TOTAL $ FOR OUTCOME 2:</t>
  </si>
  <si>
    <t>Project personnel costs if not included in activities above</t>
  </si>
  <si>
    <t>Project operational costs if not included in activities above</t>
  </si>
  <si>
    <t>Project M&amp;E budget</t>
  </si>
  <si>
    <t xml:space="preserve"> </t>
  </si>
  <si>
    <t>SUB-TOTAL PROJECT BUDGET:</t>
  </si>
  <si>
    <t>Indirect support costs (7%):</t>
  </si>
  <si>
    <t>TOTAL PROJECT BUDGET:</t>
  </si>
  <si>
    <t>Table 2 - PBF project budget by UN cost category</t>
  </si>
  <si>
    <t>CATEGORIES</t>
  </si>
  <si>
    <t>Amount Recipient  Agency: UNDP</t>
  </si>
  <si>
    <t>PROJECT TOTAL</t>
  </si>
  <si>
    <t>Tranche 1 (100%)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</si>
  <si>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</si>
  <si>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</si>
  <si>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</si>
  <si>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</si>
  <si>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</si>
  <si>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</si>
  <si>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</si>
  <si>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Sub-Total Project Costs</t>
  </si>
  <si>
    <t>8. Indirect Support Costs (must be 7%)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</si>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</sst>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8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6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3" fontId="8" fillId="0" borderId="7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3" fontId="13" fillId="0" borderId="9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horizontal="left" vertical="center" wrapText="1"/>
    </xf>
    <xf numFmtId="3" fontId="13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justify" vertical="center" wrapText="1"/>
    </xf>
    <xf numFmtId="3" fontId="14" fillId="0" borderId="16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3" fontId="0" fillId="0" borderId="0" xfId="0" applyNumberFormat="1" applyAlignment="1">
      <alignment horizontal="center"/>
    </xf>
    <xf numFmtId="0" fontId="2" fillId="0" borderId="0" xfId="0" applyFont="1"/>
    <xf numFmtId="0" fontId="16" fillId="2" borderId="1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vertical="center" wrapText="1"/>
    </xf>
    <xf numFmtId="164" fontId="17" fillId="0" borderId="16" xfId="1" applyNumberFormat="1" applyFont="1" applyBorder="1" applyAlignment="1">
      <alignment horizontal="right" vertical="center" wrapText="1"/>
    </xf>
    <xf numFmtId="0" fontId="16" fillId="4" borderId="19" xfId="0" applyFont="1" applyFill="1" applyBorder="1" applyAlignment="1">
      <alignment vertical="center" wrapText="1"/>
    </xf>
    <xf numFmtId="164" fontId="16" fillId="4" borderId="16" xfId="1" applyNumberFormat="1" applyFont="1" applyFill="1" applyBorder="1" applyAlignment="1">
      <alignment horizontal="right" vertical="center" wrapText="1"/>
    </xf>
    <xf numFmtId="0" fontId="11" fillId="0" borderId="0" xfId="0" applyFont="1"/>
    <xf numFmtId="0" fontId="18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E2E4C-65D7-42B7-8CB2-8A9EDD6D5305}">
  <dimension ref="A1:G50"/>
  <sheetViews>
    <sheetView topLeftCell="A33" zoomScaleNormal="100" zoomScaleSheetLayoutView="80" workbookViewId="0">
      <selection activeCell="E29" sqref="E29"/>
    </sheetView>
  </sheetViews>
  <sheetFormatPr defaultColWidth="8.85546875" defaultRowHeight="15" x14ac:dyDescent="0.25"/>
  <cols>
    <col min="1" max="1" width="24" customWidth="1"/>
    <col min="2" max="2" width="24.7109375" customWidth="1"/>
    <col min="3" max="3" width="25.42578125" customWidth="1"/>
    <col min="4" max="4" width="22.42578125" customWidth="1"/>
    <col min="5" max="5" width="22.42578125" style="3" customWidth="1"/>
    <col min="6" max="6" width="28" customWidth="1"/>
    <col min="7" max="7" width="22.7109375" customWidth="1"/>
    <col min="8" max="10" width="28.7109375" customWidth="1"/>
    <col min="11" max="11" width="34.140625" customWidth="1"/>
  </cols>
  <sheetData>
    <row r="1" spans="1:6" ht="21" x14ac:dyDescent="0.35">
      <c r="A1" s="1" t="s">
        <v>0</v>
      </c>
      <c r="B1" s="2"/>
    </row>
    <row r="2" spans="1:6" ht="15.75" x14ac:dyDescent="0.25">
      <c r="A2" s="4"/>
      <c r="B2" s="4"/>
    </row>
    <row r="3" spans="1:6" ht="15.75" x14ac:dyDescent="0.25">
      <c r="A3" s="4" t="s">
        <v>1</v>
      </c>
      <c r="B3" s="4"/>
    </row>
    <row r="5" spans="1:6" ht="15.75" x14ac:dyDescent="0.25">
      <c r="A5" s="4" t="s">
        <v>2</v>
      </c>
    </row>
    <row r="6" spans="1:6" ht="15.75" thickBot="1" x14ac:dyDescent="0.3"/>
    <row r="7" spans="1:6" ht="138.75" customHeight="1" thickBot="1" x14ac:dyDescent="0.3">
      <c r="A7" s="5" t="s">
        <v>3</v>
      </c>
      <c r="B7" s="6" t="s">
        <v>4</v>
      </c>
      <c r="C7" s="7" t="s">
        <v>5</v>
      </c>
      <c r="D7" s="6" t="s">
        <v>6</v>
      </c>
      <c r="E7" s="7" t="s">
        <v>7</v>
      </c>
      <c r="F7" s="6" t="s">
        <v>8</v>
      </c>
    </row>
    <row r="8" spans="1:6" ht="40.5" customHeight="1" thickBot="1" x14ac:dyDescent="0.3">
      <c r="A8" s="8" t="s">
        <v>9</v>
      </c>
      <c r="B8" s="9"/>
      <c r="C8" s="9"/>
      <c r="D8" s="9"/>
      <c r="E8" s="9"/>
      <c r="F8" s="10"/>
    </row>
    <row r="9" spans="1:6" ht="33" customHeight="1" thickBot="1" x14ac:dyDescent="0.3">
      <c r="A9" s="11" t="s">
        <v>10</v>
      </c>
      <c r="B9" s="12" t="s">
        <v>11</v>
      </c>
      <c r="C9" s="12"/>
      <c r="D9" s="12"/>
      <c r="E9" s="12"/>
      <c r="F9" s="12"/>
    </row>
    <row r="10" spans="1:6" ht="127.5" customHeight="1" thickBot="1" x14ac:dyDescent="0.3">
      <c r="A10" s="13" t="s">
        <v>12</v>
      </c>
      <c r="B10" s="14" t="s">
        <v>13</v>
      </c>
      <c r="C10" s="15">
        <v>100000</v>
      </c>
      <c r="D10" s="16"/>
      <c r="E10" s="17">
        <v>85000</v>
      </c>
      <c r="F10" s="16" t="s">
        <v>14</v>
      </c>
    </row>
    <row r="11" spans="1:6" ht="109.5" customHeight="1" thickBot="1" x14ac:dyDescent="0.3">
      <c r="A11" s="13" t="s">
        <v>15</v>
      </c>
      <c r="B11" s="14" t="s">
        <v>16</v>
      </c>
      <c r="C11" s="15">
        <v>80000</v>
      </c>
      <c r="D11" s="16"/>
      <c r="E11" s="17">
        <f t="shared" ref="E11:E12" si="0">C11</f>
        <v>80000</v>
      </c>
      <c r="F11" s="16" t="s">
        <v>17</v>
      </c>
    </row>
    <row r="12" spans="1:6" ht="83.25" customHeight="1" thickBot="1" x14ac:dyDescent="0.3">
      <c r="A12" s="13" t="s">
        <v>18</v>
      </c>
      <c r="B12" s="14" t="s">
        <v>19</v>
      </c>
      <c r="C12" s="15">
        <v>150000</v>
      </c>
      <c r="D12" s="16"/>
      <c r="E12" s="17">
        <f t="shared" si="0"/>
        <v>150000</v>
      </c>
      <c r="F12" s="16" t="s">
        <v>20</v>
      </c>
    </row>
    <row r="13" spans="1:6" ht="32.25" customHeight="1" thickBot="1" x14ac:dyDescent="0.3">
      <c r="A13" s="18" t="s">
        <v>21</v>
      </c>
      <c r="B13" s="19"/>
      <c r="C13" s="20">
        <v>350000</v>
      </c>
      <c r="D13" s="21"/>
      <c r="E13" s="22">
        <f>E10+E11+E12</f>
        <v>315000</v>
      </c>
      <c r="F13" s="16"/>
    </row>
    <row r="14" spans="1:6" ht="27" customHeight="1" thickBot="1" x14ac:dyDescent="0.3">
      <c r="A14" s="11" t="s">
        <v>22</v>
      </c>
      <c r="B14" s="23" t="s">
        <v>23</v>
      </c>
      <c r="C14" s="24"/>
      <c r="D14" s="24"/>
      <c r="E14" s="24"/>
      <c r="F14" s="25"/>
    </row>
    <row r="15" spans="1:6" ht="56.25" customHeight="1" thickBot="1" x14ac:dyDescent="0.3">
      <c r="A15" s="13" t="s">
        <v>24</v>
      </c>
      <c r="B15" s="26" t="s">
        <v>25</v>
      </c>
      <c r="C15" s="27">
        <v>50000</v>
      </c>
      <c r="D15" s="16"/>
      <c r="E15" s="17">
        <f>C15</f>
        <v>50000</v>
      </c>
      <c r="F15" s="16" t="s">
        <v>26</v>
      </c>
    </row>
    <row r="16" spans="1:6" ht="56.25" customHeight="1" thickBot="1" x14ac:dyDescent="0.3">
      <c r="A16" s="13" t="s">
        <v>27</v>
      </c>
      <c r="B16" s="26" t="s">
        <v>28</v>
      </c>
      <c r="C16" s="27">
        <v>100000</v>
      </c>
      <c r="D16" s="16"/>
      <c r="E16" s="28">
        <f t="shared" ref="E16:E18" si="1">C16</f>
        <v>100000</v>
      </c>
      <c r="F16" s="29" t="s">
        <v>29</v>
      </c>
    </row>
    <row r="17" spans="1:7" ht="54" customHeight="1" thickBot="1" x14ac:dyDescent="0.3">
      <c r="A17" s="13" t="s">
        <v>30</v>
      </c>
      <c r="B17" s="26" t="s">
        <v>31</v>
      </c>
      <c r="C17" s="27">
        <v>250000</v>
      </c>
      <c r="D17" s="16"/>
      <c r="E17" s="28">
        <f t="shared" si="1"/>
        <v>250000</v>
      </c>
      <c r="F17" s="5" t="s">
        <v>32</v>
      </c>
    </row>
    <row r="18" spans="1:7" ht="71.25" customHeight="1" thickBot="1" x14ac:dyDescent="0.3">
      <c r="A18" s="30" t="s">
        <v>33</v>
      </c>
      <c r="B18" s="31" t="s">
        <v>34</v>
      </c>
      <c r="C18" s="32">
        <v>250000</v>
      </c>
      <c r="D18" s="33"/>
      <c r="E18" s="17">
        <f t="shared" si="1"/>
        <v>250000</v>
      </c>
      <c r="F18" s="33" t="s">
        <v>35</v>
      </c>
    </row>
    <row r="19" spans="1:7" ht="30.75" customHeight="1" thickBot="1" x14ac:dyDescent="0.3">
      <c r="A19" s="18" t="s">
        <v>36</v>
      </c>
      <c r="B19" s="34"/>
      <c r="C19" s="35">
        <f>SUM(C15:C18)</f>
        <v>650000</v>
      </c>
      <c r="D19" s="5"/>
      <c r="E19" s="36">
        <f>SUM(E15:E18)</f>
        <v>650000</v>
      </c>
      <c r="F19" s="6"/>
    </row>
    <row r="20" spans="1:7" ht="28.5" customHeight="1" thickBot="1" x14ac:dyDescent="0.3">
      <c r="A20" s="11" t="s">
        <v>37</v>
      </c>
      <c r="B20" s="37" t="s">
        <v>38</v>
      </c>
      <c r="C20" s="38"/>
      <c r="D20" s="38"/>
      <c r="E20" s="38"/>
      <c r="F20" s="39"/>
    </row>
    <row r="21" spans="1:7" ht="96.75" customHeight="1" thickBot="1" x14ac:dyDescent="0.3">
      <c r="A21" s="13" t="s">
        <v>39</v>
      </c>
      <c r="B21" s="26" t="s">
        <v>40</v>
      </c>
      <c r="C21" s="27">
        <v>150000</v>
      </c>
      <c r="D21" s="16"/>
      <c r="E21" s="15">
        <f>C21</f>
        <v>150000</v>
      </c>
      <c r="F21" s="16" t="s">
        <v>41</v>
      </c>
    </row>
    <row r="22" spans="1:7" ht="30.75" customHeight="1" thickBot="1" x14ac:dyDescent="0.3">
      <c r="A22" s="13" t="s">
        <v>42</v>
      </c>
      <c r="B22" s="31" t="s">
        <v>43</v>
      </c>
      <c r="C22" s="40">
        <v>20000</v>
      </c>
      <c r="D22" s="16"/>
      <c r="E22" s="17">
        <f t="shared" ref="E22:E23" si="2">C22</f>
        <v>20000</v>
      </c>
      <c r="F22" s="16" t="s">
        <v>44</v>
      </c>
    </row>
    <row r="23" spans="1:7" ht="95.25" customHeight="1" thickBot="1" x14ac:dyDescent="0.3">
      <c r="A23" s="30" t="s">
        <v>45</v>
      </c>
      <c r="B23" s="31" t="s">
        <v>46</v>
      </c>
      <c r="C23" s="32">
        <v>30000</v>
      </c>
      <c r="D23" s="16"/>
      <c r="E23" s="17">
        <f t="shared" si="2"/>
        <v>30000</v>
      </c>
      <c r="F23" s="16" t="s">
        <v>47</v>
      </c>
    </row>
    <row r="24" spans="1:7" ht="24" customHeight="1" thickBot="1" x14ac:dyDescent="0.3">
      <c r="A24" s="18" t="s">
        <v>48</v>
      </c>
      <c r="B24" s="34"/>
      <c r="C24" s="35">
        <f>SUM(C21:C23)</f>
        <v>200000</v>
      </c>
      <c r="D24" s="5"/>
      <c r="E24" s="41">
        <f>E21+E22+E23</f>
        <v>200000</v>
      </c>
      <c r="F24" s="5"/>
    </row>
    <row r="25" spans="1:7" ht="16.5" customHeight="1" thickBot="1" x14ac:dyDescent="0.3">
      <c r="A25" s="42" t="s">
        <v>49</v>
      </c>
      <c r="B25" s="43"/>
      <c r="C25" s="36">
        <f>SUM(C13,C19,C24)</f>
        <v>1200000</v>
      </c>
      <c r="D25" s="44"/>
      <c r="E25" s="45"/>
      <c r="F25" s="46"/>
    </row>
    <row r="26" spans="1:7" ht="33.75" customHeight="1" thickBot="1" x14ac:dyDescent="0.3">
      <c r="A26" s="8" t="s">
        <v>50</v>
      </c>
      <c r="B26" s="9"/>
      <c r="C26" s="9"/>
      <c r="D26" s="9"/>
      <c r="E26" s="9"/>
      <c r="F26" s="10"/>
    </row>
    <row r="27" spans="1:7" ht="39.75" customHeight="1" thickBot="1" x14ac:dyDescent="0.3">
      <c r="A27" s="11" t="s">
        <v>51</v>
      </c>
      <c r="B27" s="23" t="s">
        <v>52</v>
      </c>
      <c r="C27" s="24"/>
      <c r="D27" s="24"/>
      <c r="E27" s="24"/>
      <c r="F27" s="25"/>
    </row>
    <row r="28" spans="1:7" ht="83.25" customHeight="1" thickBot="1" x14ac:dyDescent="0.3">
      <c r="A28" s="13" t="s">
        <v>53</v>
      </c>
      <c r="B28" s="31" t="s">
        <v>54</v>
      </c>
      <c r="C28" s="47">
        <v>400000</v>
      </c>
      <c r="D28" s="16"/>
      <c r="E28" s="17">
        <f>C28</f>
        <v>400000</v>
      </c>
      <c r="F28" s="16" t="s">
        <v>55</v>
      </c>
    </row>
    <row r="29" spans="1:7" ht="81" customHeight="1" thickBot="1" x14ac:dyDescent="0.3">
      <c r="A29" s="13" t="s">
        <v>56</v>
      </c>
      <c r="B29" s="31" t="s">
        <v>57</v>
      </c>
      <c r="C29" s="40">
        <v>160400</v>
      </c>
      <c r="D29" s="16"/>
      <c r="E29" s="17">
        <v>113862</v>
      </c>
      <c r="F29" s="16" t="s">
        <v>55</v>
      </c>
      <c r="G29" s="48"/>
    </row>
    <row r="30" spans="1:7" ht="85.5" customHeight="1" thickBot="1" x14ac:dyDescent="0.3">
      <c r="A30" s="13" t="s">
        <v>58</v>
      </c>
      <c r="B30" s="26" t="s">
        <v>59</v>
      </c>
      <c r="C30" s="27">
        <v>100000</v>
      </c>
      <c r="D30" s="16"/>
      <c r="E30" s="17">
        <v>73400</v>
      </c>
      <c r="F30" s="16" t="s">
        <v>60</v>
      </c>
    </row>
    <row r="31" spans="1:7" ht="70.5" customHeight="1" thickBot="1" x14ac:dyDescent="0.3">
      <c r="A31" s="30" t="s">
        <v>61</v>
      </c>
      <c r="B31" s="31" t="s">
        <v>62</v>
      </c>
      <c r="C31" s="32">
        <v>50000</v>
      </c>
      <c r="D31" s="33"/>
      <c r="E31" s="17">
        <f t="shared" ref="E31" si="3">C31</f>
        <v>50000</v>
      </c>
      <c r="F31" s="33" t="s">
        <v>63</v>
      </c>
    </row>
    <row r="32" spans="1:7" ht="24" customHeight="1" thickBot="1" x14ac:dyDescent="0.3">
      <c r="A32" s="18" t="s">
        <v>64</v>
      </c>
      <c r="B32" s="34"/>
      <c r="C32" s="35">
        <f>SUM(C28:C31)</f>
        <v>710400</v>
      </c>
      <c r="D32" s="5"/>
      <c r="E32" s="41">
        <f>E28+E29+E30+E31</f>
        <v>637262</v>
      </c>
      <c r="F32" s="5"/>
    </row>
    <row r="33" spans="1:6" ht="31.5" customHeight="1" thickBot="1" x14ac:dyDescent="0.3">
      <c r="A33" s="11" t="s">
        <v>65</v>
      </c>
      <c r="B33" s="49" t="s">
        <v>66</v>
      </c>
      <c r="C33" s="50"/>
      <c r="D33" s="50"/>
      <c r="E33" s="50"/>
      <c r="F33" s="51"/>
    </row>
    <row r="34" spans="1:6" ht="111" customHeight="1" thickBot="1" x14ac:dyDescent="0.3">
      <c r="A34" s="13" t="s">
        <v>67</v>
      </c>
      <c r="B34" s="31" t="s">
        <v>68</v>
      </c>
      <c r="C34" s="47">
        <v>80000</v>
      </c>
      <c r="D34" s="16"/>
      <c r="E34" s="17">
        <v>55000</v>
      </c>
      <c r="F34" s="16" t="s">
        <v>69</v>
      </c>
    </row>
    <row r="35" spans="1:6" ht="99.75" customHeight="1" thickBot="1" x14ac:dyDescent="0.3">
      <c r="A35" s="13" t="s">
        <v>70</v>
      </c>
      <c r="B35" s="52" t="s">
        <v>71</v>
      </c>
      <c r="C35" s="40">
        <v>40000</v>
      </c>
      <c r="D35" s="16"/>
      <c r="E35" s="17">
        <f t="shared" ref="E35:E36" si="4">C35</f>
        <v>40000</v>
      </c>
      <c r="F35" s="16" t="s">
        <v>72</v>
      </c>
    </row>
    <row r="36" spans="1:6" ht="50.25" customHeight="1" thickBot="1" x14ac:dyDescent="0.3">
      <c r="A36" s="30" t="s">
        <v>73</v>
      </c>
      <c r="B36" s="31" t="s">
        <v>74</v>
      </c>
      <c r="C36" s="27">
        <v>30000</v>
      </c>
      <c r="D36" s="16"/>
      <c r="E36" s="17">
        <f t="shared" si="4"/>
        <v>30000</v>
      </c>
      <c r="F36" s="16" t="s">
        <v>72</v>
      </c>
    </row>
    <row r="37" spans="1:6" ht="16.5" thickBot="1" x14ac:dyDescent="0.3">
      <c r="A37" s="18" t="s">
        <v>75</v>
      </c>
      <c r="B37" s="34"/>
      <c r="C37" s="53">
        <f>SUM(C34:C36)</f>
        <v>150000</v>
      </c>
      <c r="D37" s="16"/>
      <c r="E37" s="41">
        <f>E34+E35+E36</f>
        <v>125000</v>
      </c>
      <c r="F37" s="16"/>
    </row>
    <row r="38" spans="1:6" ht="16.5" customHeight="1" thickBot="1" x14ac:dyDescent="0.3">
      <c r="A38" s="54" t="s">
        <v>76</v>
      </c>
      <c r="B38" s="55"/>
      <c r="C38" s="36">
        <f>SUM(C32,C37)</f>
        <v>860400</v>
      </c>
      <c r="D38" s="44"/>
      <c r="E38" s="45"/>
      <c r="F38" s="46"/>
    </row>
    <row r="39" spans="1:6" ht="51.75" customHeight="1" thickBot="1" x14ac:dyDescent="0.3">
      <c r="A39" s="5" t="s">
        <v>77</v>
      </c>
      <c r="B39" s="46"/>
      <c r="C39" s="36">
        <v>409600</v>
      </c>
      <c r="D39" s="56"/>
      <c r="E39" s="36">
        <f>C39</f>
        <v>409600</v>
      </c>
      <c r="F39" s="46"/>
    </row>
    <row r="40" spans="1:6" ht="50.25" customHeight="1" thickBot="1" x14ac:dyDescent="0.3">
      <c r="A40" s="5" t="s">
        <v>78</v>
      </c>
      <c r="B40" s="46"/>
      <c r="C40" s="36"/>
      <c r="D40" s="56"/>
      <c r="E40" s="57"/>
      <c r="F40" s="46"/>
    </row>
    <row r="41" spans="1:6" ht="16.5" thickBot="1" x14ac:dyDescent="0.3">
      <c r="A41" s="13" t="s">
        <v>79</v>
      </c>
      <c r="B41" s="16" t="s">
        <v>80</v>
      </c>
      <c r="C41" s="17">
        <v>30000</v>
      </c>
      <c r="D41" s="16"/>
      <c r="E41" s="17">
        <f>C41</f>
        <v>30000</v>
      </c>
      <c r="F41" s="16"/>
    </row>
    <row r="42" spans="1:6" ht="16.5" customHeight="1" thickBot="1" x14ac:dyDescent="0.3">
      <c r="A42" s="54" t="s">
        <v>81</v>
      </c>
      <c r="B42" s="55"/>
      <c r="C42" s="58">
        <f>SUM(C25,C38,C39:C41)</f>
        <v>2500000</v>
      </c>
      <c r="D42" s="44"/>
      <c r="E42" s="17">
        <f>E13+E19+E24+E32+E37+E39</f>
        <v>2336862</v>
      </c>
      <c r="F42" s="59"/>
    </row>
    <row r="43" spans="1:6" ht="16.5" customHeight="1" thickBot="1" x14ac:dyDescent="0.3">
      <c r="A43" s="60" t="s">
        <v>82</v>
      </c>
      <c r="B43" s="61"/>
      <c r="C43" s="62"/>
      <c r="D43" s="63"/>
      <c r="E43" s="17">
        <v>163138.18</v>
      </c>
      <c r="F43" s="6"/>
    </row>
    <row r="44" spans="1:6" ht="16.5" customHeight="1" thickBot="1" x14ac:dyDescent="0.3">
      <c r="A44" s="54" t="s">
        <v>83</v>
      </c>
      <c r="B44" s="55"/>
      <c r="C44" s="58">
        <f>SUM(C42:C43)</f>
        <v>2500000</v>
      </c>
      <c r="D44" s="44"/>
      <c r="E44" s="58">
        <f>E42+E43</f>
        <v>2500000.1800000002</v>
      </c>
      <c r="F44" s="59"/>
    </row>
    <row r="46" spans="1:6" x14ac:dyDescent="0.25">
      <c r="E46" s="64"/>
    </row>
    <row r="50" ht="25.5" customHeight="1" x14ac:dyDescent="0.25"/>
  </sheetData>
  <mergeCells count="17">
    <mergeCell ref="A37:B37"/>
    <mergeCell ref="A38:B38"/>
    <mergeCell ref="A42:B42"/>
    <mergeCell ref="A43:B43"/>
    <mergeCell ref="A44:B44"/>
    <mergeCell ref="A24:B24"/>
    <mergeCell ref="A25:B25"/>
    <mergeCell ref="A26:F26"/>
    <mergeCell ref="B27:F27"/>
    <mergeCell ref="A32:B32"/>
    <mergeCell ref="B33:F33"/>
    <mergeCell ref="A8:F8"/>
    <mergeCell ref="B9:F9"/>
    <mergeCell ref="A13:B13"/>
    <mergeCell ref="B14:F14"/>
    <mergeCell ref="A19:B19"/>
    <mergeCell ref="B20:F20"/>
  </mergeCells>
  <pageMargins left="0.7" right="0.7" top="0.75" bottom="0.75" header="0.3" footer="0.3"/>
  <pageSetup scale="74" orientation="landscape" r:id="rId1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A4C0C-4344-4AAC-82CA-96E104E87C5A}">
  <dimension ref="B1:E21"/>
  <sheetViews>
    <sheetView tabSelected="1" topLeftCell="A3" workbookViewId="0">
      <selection activeCell="I10" sqref="I10"/>
    </sheetView>
  </sheetViews>
  <sheetFormatPr defaultColWidth="8.85546875" defaultRowHeight="15" x14ac:dyDescent="0.25"/>
  <cols>
    <col min="2" max="2" width="29.42578125" customWidth="1"/>
    <col min="3" max="3" width="20.85546875" customWidth="1"/>
    <col min="4" max="4" width="28.85546875" customWidth="1"/>
  </cols>
  <sheetData>
    <row r="1" spans="2:4" ht="15.75" x14ac:dyDescent="0.25">
      <c r="B1" s="4" t="s">
        <v>84</v>
      </c>
    </row>
    <row r="2" spans="2:4" x14ac:dyDescent="0.25">
      <c r="B2" s="65"/>
    </row>
    <row r="3" spans="2:4" x14ac:dyDescent="0.25">
      <c r="B3" s="65" t="s">
        <v>1</v>
      </c>
    </row>
    <row r="4" spans="2:4" ht="15.75" thickBot="1" x14ac:dyDescent="0.3">
      <c r="B4" s="77"/>
    </row>
    <row r="5" spans="2:4" ht="26.25" thickBot="1" x14ac:dyDescent="0.3">
      <c r="B5" s="66" t="s">
        <v>85</v>
      </c>
      <c r="C5" s="67" t="s">
        <v>86</v>
      </c>
      <c r="D5" s="68" t="s">
        <v>87</v>
      </c>
    </row>
    <row r="6" spans="2:4" ht="15.75" thickBot="1" x14ac:dyDescent="0.3">
      <c r="B6" s="69"/>
      <c r="C6" s="70" t="s">
        <v>88</v>
      </c>
      <c r="D6" s="71"/>
    </row>
    <row r="7" spans="2:4" ht="15.75" thickBot="1" x14ac:dyDescent="0.3">
      <c r="B7" s="72" t="s">
        <v>89</v>
      </c>
      <c r="C7" s="73">
        <v>409600</v>
      </c>
      <c r="D7" s="73">
        <v>409600</v>
      </c>
    </row>
    <row r="8" spans="2:4" ht="26.25" thickBot="1" x14ac:dyDescent="0.3">
      <c r="B8" s="72" t="s">
        <v>90</v>
      </c>
      <c r="C8" s="73">
        <v>120000</v>
      </c>
      <c r="D8" s="73">
        <v>120000</v>
      </c>
    </row>
    <row r="9" spans="2:4" ht="26.25" thickBot="1" x14ac:dyDescent="0.3">
      <c r="B9" s="72" t="s">
        <v>91</v>
      </c>
      <c r="C9" s="73">
        <v>130000</v>
      </c>
      <c r="D9" s="73">
        <v>130000</v>
      </c>
    </row>
    <row r="10" spans="2:4" ht="15.75" thickBot="1" x14ac:dyDescent="0.3">
      <c r="B10" s="72" t="s">
        <v>92</v>
      </c>
      <c r="C10" s="73">
        <v>724889</v>
      </c>
      <c r="D10" s="73">
        <v>724889</v>
      </c>
    </row>
    <row r="11" spans="2:4" ht="15.75" thickBot="1" x14ac:dyDescent="0.3">
      <c r="B11" s="72" t="s">
        <v>93</v>
      </c>
      <c r="C11" s="73">
        <v>250000</v>
      </c>
      <c r="D11" s="73">
        <v>250000</v>
      </c>
    </row>
    <row r="12" spans="2:4" ht="26.25" thickBot="1" x14ac:dyDescent="0.3">
      <c r="B12" s="72" t="s">
        <v>94</v>
      </c>
      <c r="C12" s="73">
        <v>400000</v>
      </c>
      <c r="D12" s="73">
        <v>400000</v>
      </c>
    </row>
    <row r="13" spans="2:4" ht="26.25" thickBot="1" x14ac:dyDescent="0.3">
      <c r="B13" s="72" t="s">
        <v>95</v>
      </c>
      <c r="C13" s="73">
        <v>301960</v>
      </c>
      <c r="D13" s="73">
        <v>301960</v>
      </c>
    </row>
    <row r="14" spans="2:4" ht="15.75" thickBot="1" x14ac:dyDescent="0.3">
      <c r="B14" s="74" t="s">
        <v>96</v>
      </c>
      <c r="C14" s="75">
        <f>SUM(C7:C13)</f>
        <v>2336449</v>
      </c>
      <c r="D14" s="75">
        <f>SUM(D7:D13)</f>
        <v>2336449</v>
      </c>
    </row>
    <row r="15" spans="2:4" ht="26.25" thickBot="1" x14ac:dyDescent="0.3">
      <c r="B15" s="72" t="s">
        <v>97</v>
      </c>
      <c r="C15" s="73">
        <v>163551.43</v>
      </c>
      <c r="D15" s="73">
        <v>163552.43</v>
      </c>
    </row>
    <row r="16" spans="2:4" ht="15.75" thickBot="1" x14ac:dyDescent="0.3">
      <c r="B16" s="74" t="s">
        <v>98</v>
      </c>
      <c r="C16" s="75">
        <f>SUM(C14:C15)</f>
        <v>2500000.4300000002</v>
      </c>
      <c r="D16" s="75">
        <f>SUM(D14:D15)</f>
        <v>2500001.4300000002</v>
      </c>
    </row>
    <row r="21" spans="5:5" x14ac:dyDescent="0.25">
      <c r="E21" s="76"/>
    </row>
  </sheetData>
  <mergeCells count="2">
    <mergeCell ref="B5:B6"/>
    <mergeCell ref="D5:D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00099011 Financial Report</vt:lpstr>
      <vt:lpstr>00099011 Budget by Category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Shaddie Tapo</dc:creator>
  <cp:lastModifiedBy>Shaddie Tapo</cp:lastModifiedBy>
  <dcterms:created xsi:type="dcterms:W3CDTF">2018-06-15T09:37:36Z</dcterms:created>
  <dcterms:modified xsi:type="dcterms:W3CDTF">2018-06-15T10:46:09Z</dcterms:modified>
</cp:coreProperties>
</file>