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paredes\OneDrive - United Nations Development Programme\M&amp;E\2019\INFORMES\SEMI ANUAL\Versión Final\CE\MP II\"/>
    </mc:Choice>
  </mc:AlternateContent>
  <xr:revisionPtr revIDLastSave="1" documentId="13_ncr:1_{4F11CA39-506D-4E90-BB3C-7DBD4BFB0FE7}" xr6:coauthVersionLast="36" xr6:coauthVersionMax="36" xr10:uidLastSave="{C6C314A2-C2F5-4EC6-A8C0-9600BA12EA95}"/>
  <bookViews>
    <workbookView xWindow="0" yWindow="0" windowWidth="28800" windowHeight="11625" xr2:uid="{00000000-000D-0000-FFFF-FFFF00000000}"/>
  </bookViews>
  <sheets>
    <sheet name="Table 1 A- PBF project budget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3" i="3" l="1"/>
  <c r="D52" i="3"/>
  <c r="D47" i="3"/>
  <c r="D33" i="3"/>
  <c r="D29" i="3"/>
  <c r="D25" i="3"/>
  <c r="D22" i="3"/>
  <c r="D17" i="3"/>
  <c r="D10" i="3"/>
  <c r="D48" i="3" l="1"/>
  <c r="F20" i="3" l="1"/>
  <c r="F17" i="3" l="1"/>
  <c r="F22" i="3" s="1"/>
  <c r="F11" i="3"/>
  <c r="F10" i="3"/>
  <c r="F28" i="3" l="1"/>
  <c r="F47" i="3" s="1"/>
  <c r="F48" i="3" s="1"/>
</calcChain>
</file>

<file path=xl/sharedStrings.xml><?xml version="1.0" encoding="utf-8"?>
<sst xmlns="http://schemas.openxmlformats.org/spreadsheetml/2006/main" count="117" uniqueCount="93">
  <si>
    <t>Outcome/ Output number</t>
  </si>
  <si>
    <t>Outcome/ output/ activity formulation:</t>
  </si>
  <si>
    <t>TOTAL $ FOR OUTCOME 1:</t>
  </si>
  <si>
    <t>TOTAL $ FOR OUTCOME 2:</t>
  </si>
  <si>
    <t>OUTCOME 1: : Especializado y descentralizado el modelo de atención integral a víctimas en el MP acorde a los estándares internacionales de derechos humanos</t>
  </si>
  <si>
    <t>Fortalecida la Oficina de Protección de Sujetos Procesales del Ministerio Público, incorporando una perspectiva de derechos humanos e igualdad de género</t>
  </si>
  <si>
    <t>Fortalecidas las capacidades de la Fiscalía contra el Femicidio para la persecución penal de los delitos de su competencia y su descentralización en 8 fiscalías priorizadas</t>
  </si>
  <si>
    <t>Output 2.1: FECI</t>
  </si>
  <si>
    <t>Output 1.1</t>
  </si>
  <si>
    <t>Fortalecidas las capacidades del MP en proveer el acceso a la justicia a través de un modelo de atención integral diferenciado por el tipo de delito, condición etaria, de género y sexo, discapacidad, de personas de diversidad sexual, pertinencia cultural y territorial.</t>
  </si>
  <si>
    <t>Activity 1.1.1</t>
  </si>
  <si>
    <t>Activity 1.1.2</t>
  </si>
  <si>
    <t>Activity 1.1.3</t>
  </si>
  <si>
    <t>Activity 1.1.4</t>
  </si>
  <si>
    <t>Incorporación del enfoque victimológico y los estándares internacinales de derechos humanos a la Política de atención a víctimas, a los servicios del modelo de atención integral con acompañamiento técnico</t>
  </si>
  <si>
    <t>Desarrollo de capacidades para el abordaje e institucionalización de los estándares internacionales de derechos humanos en los modelos de atención integral, incluyendo el modelo de gestión, monitoreo y evaluacón</t>
  </si>
  <si>
    <t>Proceso de formación especializada en Derechos Humanos, género y criminología para operadores de justicia y funcionarios/as que prestan servicios de atención integral a mujeres, niñas</t>
  </si>
  <si>
    <t>Desarrollo de capacidades para la implementación del expediente único, en delitos priorizados análisis de la mora fiscal</t>
  </si>
  <si>
    <t>Output 1.2</t>
  </si>
  <si>
    <t xml:space="preserve">Desarrolladas e implementadas herramientas institucionales que contribuyen a sustentar la investigación criminal a través de la atención integral a la víctimaOutput </t>
  </si>
  <si>
    <t>Activity 1.2.1</t>
  </si>
  <si>
    <t>Activity 1.2.2</t>
  </si>
  <si>
    <t>Activity 1.2.3</t>
  </si>
  <si>
    <t>Establecimiento de criterios para promover la entrevista inicial como prueba anticipada</t>
  </si>
  <si>
    <t>Fortalecimiento de los mecanimos de coordinación intra e interinstitucioanales para la atención integral a mujeres y niñas víctimas de violencia, de acuerdo a los convenios firmados con MP y las instancias que conforman las redes de derivación</t>
  </si>
  <si>
    <t>Diseño e implementación de herramientas para promover medidas de auto protección y socialización del proceso penal a las víctimas</t>
  </si>
  <si>
    <t>Las redes de derivación coordinadas por el MP fortalecidas para brindar un acompañamiento y empoderamiento integral a víctimas sobre sus derechos en la atención integral</t>
  </si>
  <si>
    <t>Output 1.3</t>
  </si>
  <si>
    <t>Activity 1.3.1</t>
  </si>
  <si>
    <t>Activity 1.3.2</t>
  </si>
  <si>
    <t>Diseñar las herramientas (protocolos, guias, manuales, instrucciones, otros) y las medidas de autoprotección para mujeres y niñas víctimas de violencia por competencias institucionales</t>
  </si>
  <si>
    <t>Fortalecimiento de las redes de derivación tanto a nivel nacional como en los territorios priorizados</t>
  </si>
  <si>
    <t>OUTCOME 2: Especializada y descentralizada la persecución penal estratégica en el Ministerio Público a través de la investigación y análisis de fenómenos criminales incorporando la perspectiva de género y derechos humanos.</t>
  </si>
  <si>
    <t>Consolidado el proceso de traslado de capacidades de la CICIG a la FECI y fortalecida la Unidad de Métodos Especiales UME a través de la figura de entregas vigiladas</t>
  </si>
  <si>
    <t>Activity 2.1.1</t>
  </si>
  <si>
    <t>Activity 2.1.2</t>
  </si>
  <si>
    <t>Instalación de capacidades tecnológicas y formación especializada para la persecución penal (casos de alto impacto) en la Fiscalía Especial Contro la Impunidad de Guatemala y Quetzaltenango</t>
  </si>
  <si>
    <t>Creación e implementación de la figura de entregas vigiladas dentro de la UME</t>
  </si>
  <si>
    <t>Output 2.2</t>
  </si>
  <si>
    <t>Fortalecidas y descentralizadas las capacidades de investigación criminal de la DICRI a 8 áreas priorizadas acorde a la reforma de la Ley Orgánica del MP.</t>
  </si>
  <si>
    <t>Activity 2.2.1</t>
  </si>
  <si>
    <t>Activity 2.2.2</t>
  </si>
  <si>
    <t>Diseño y apuesta en marcha del sistema de investigación criminal (foto, planimetria, embalaje, etc.,) en la plataforma de SICOMP para el acceso de los fiscales y DAC a información en tiempo real</t>
  </si>
  <si>
    <t>Diseño y aplicación de herramientas (protocolos, guías, instrucciones) de la DICRI en sintonía con las nuevas atribuciones</t>
  </si>
  <si>
    <t>Activity 2.2.3</t>
  </si>
  <si>
    <t>Descentralización y fortalecimiento de la DICRI en 8 fiscalías del interior, a través de procesos de formación, equipo y tecnología informática</t>
  </si>
  <si>
    <t>Output 2.3</t>
  </si>
  <si>
    <t>Fortalecidas   las capacidades de generación de información y análisis de fenómenos criminales en la DAC y descentralización en 8 áreas priorizadas incorporando la perspectiva de derechos humanos e igualdad de genero</t>
  </si>
  <si>
    <t>Activity 2.3.1</t>
  </si>
  <si>
    <t>Activity 2.3.2</t>
  </si>
  <si>
    <t>Descentralización de la DAC en fiscalías distritales a través de las figuras de enlaces en 8 fiscalías priorizadas</t>
  </si>
  <si>
    <t>Fortalecidas la DAC a nivel central con módulos de formación, sistemas informáticos de análisis estrategico del fenómeno criminal y financiero</t>
  </si>
  <si>
    <t>Output 2.4</t>
  </si>
  <si>
    <t>Activity 2.4.1</t>
  </si>
  <si>
    <t>Activity 2.4.2</t>
  </si>
  <si>
    <t>Operativización de los protocolos de actuación de la Oficina de Protección de Sujetos Procesales en materia penal</t>
  </si>
  <si>
    <t>Diseño y aplicación de herramientas para el análisis de riesgos y necesidades de apoyo psicosocial pre y post reubicación</t>
  </si>
  <si>
    <t>Output 2.5</t>
  </si>
  <si>
    <t>Activity 2.5.1</t>
  </si>
  <si>
    <t>Activity 2.5.2</t>
  </si>
  <si>
    <t>Activity 2.5.3</t>
  </si>
  <si>
    <t>Activity 2.5.4</t>
  </si>
  <si>
    <t>Activity 2.5.5</t>
  </si>
  <si>
    <t>Implementación de reglamentos, protocolos e instrucciones generales sobre el manejo de la escena del crimen, la investigación, el análisis y la persecución de los delitos contra la vida de las mujeres y descentralización a 8 áreas priorizadas</t>
  </si>
  <si>
    <t>Elaboración, validación y socialización del reglamento (Protocolos, manuales y herramientas) de la fiscalía contra el delito de femicidio</t>
  </si>
  <si>
    <t>Realizados procesos formativos</t>
  </si>
  <si>
    <t>Elaboración, validación y socialización de reglamento de la Fiscalía que incluya competencias, procedimientos y coordinación desde una perspectiva de género para la persecución penal estratégica para el delito de femicidio y conexos</t>
  </si>
  <si>
    <t>Output 2.6</t>
  </si>
  <si>
    <t>Consolidados los mecanismos de observancia y denuncia de la sociedad civil en casos de alto impacto.</t>
  </si>
  <si>
    <t>Activity 2.6.1</t>
  </si>
  <si>
    <t>Fortalecidos los mecanismos de denuncia ciudadana a través del ALAC</t>
  </si>
  <si>
    <t>Project personnel costs if not included in activities above</t>
  </si>
  <si>
    <t>Project operational costs if not included in activities above</t>
  </si>
  <si>
    <t>Project M&amp;E budget</t>
  </si>
  <si>
    <t xml:space="preserve"> </t>
  </si>
  <si>
    <t>TOTAL $ FOR OUTCOMES</t>
  </si>
  <si>
    <t xml:space="preserve">SUB-TOTAL </t>
  </si>
  <si>
    <t>UNFPA</t>
  </si>
  <si>
    <t>UNICEF</t>
  </si>
  <si>
    <t>PNUD</t>
  </si>
  <si>
    <t>UNODC</t>
  </si>
  <si>
    <t>ONUMUJERES</t>
  </si>
  <si>
    <t>Output 2.7</t>
  </si>
  <si>
    <t>Gestión y Coordinación del Proyecto</t>
  </si>
  <si>
    <t>Activity 2.7.1</t>
  </si>
  <si>
    <t>Elaboración e implementación de plan de formación especializada para la fiscalía de femicidio y las fiscalias distritales descentralizada a 8 areas priorizadas</t>
  </si>
  <si>
    <t>SUB-TOTAL PROJECT BUDGET: (Incluye Costos Indirectos)</t>
  </si>
  <si>
    <t>Agencia</t>
  </si>
  <si>
    <t xml:space="preserve">Ejecución 2019
Enero al 15 mayo </t>
  </si>
  <si>
    <t>Percent of budget for each output reserved for direct action on gender eqaulity (if any):</t>
  </si>
  <si>
    <t>Any remarks (e.g. on types of inputs provided or budget justification, for example if high TA or travel costs)</t>
  </si>
  <si>
    <t>Presupuesto  en USD$ (POA 2019)</t>
  </si>
  <si>
    <t>F&amp;A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</si>
</sst>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1" xfId="0" applyFont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164" fontId="0" fillId="0" borderId="0" xfId="0" applyNumberFormat="1"/>
    <xf numFmtId="164" fontId="6" fillId="0" borderId="0" xfId="0" applyNumberFormat="1" applyFont="1"/>
    <xf numFmtId="164" fontId="6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164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1" xfId="0" applyFont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4" borderId="0" xfId="0" applyFont="1" applyFill="1"/>
    <xf numFmtId="0" fontId="6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wrapText="1"/>
    </xf>
    <xf numFmtId="164" fontId="6" fillId="4" borderId="1" xfId="1" applyNumberFormat="1" applyFont="1" applyFill="1" applyBorder="1" applyAlignment="1">
      <alignment vertical="center" wrapText="1"/>
    </xf>
    <xf numFmtId="164" fontId="6" fillId="4" borderId="1" xfId="1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top" wrapText="1"/>
    </xf>
    <xf numFmtId="4" fontId="5" fillId="5" borderId="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164" fontId="5" fillId="5" borderId="1" xfId="0" applyNumberFormat="1" applyFont="1" applyFill="1" applyBorder="1" applyAlignment="1">
      <alignment vertical="center" wrapText="1"/>
    </xf>
    <xf numFmtId="164" fontId="7" fillId="0" borderId="0" xfId="0" applyNumberFormat="1" applyFont="1"/>
    <xf numFmtId="164" fontId="8" fillId="0" borderId="0" xfId="0" applyNumberFormat="1" applyFont="1"/>
    <xf numFmtId="164" fontId="6" fillId="0" borderId="0" xfId="0" applyNumberFormat="1" applyFont="1" applyAlignment="1">
      <alignment horizontal="left"/>
    </xf>
    <xf numFmtId="164" fontId="6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0" fillId="0" borderId="0" xfId="0" applyNumberFormat="1" applyFont="1"/>
    <xf numFmtId="9" fontId="6" fillId="0" borderId="0" xfId="0" applyNumberFormat="1" applyFont="1"/>
    <xf numFmtId="9" fontId="5" fillId="5" borderId="1" xfId="0" applyNumberFormat="1" applyFont="1" applyFill="1" applyBorder="1" applyAlignment="1">
      <alignment vertical="center" wrapText="1"/>
    </xf>
    <xf numFmtId="9" fontId="6" fillId="0" borderId="1" xfId="0" applyNumberFormat="1" applyFont="1" applyBorder="1" applyAlignment="1">
      <alignment wrapText="1"/>
    </xf>
    <xf numFmtId="9" fontId="6" fillId="0" borderId="1" xfId="0" applyNumberFormat="1" applyFont="1" applyBorder="1" applyAlignment="1">
      <alignment vertical="center" wrapText="1"/>
    </xf>
    <xf numFmtId="9" fontId="7" fillId="0" borderId="0" xfId="0" applyNumberFormat="1" applyFont="1"/>
    <xf numFmtId="9" fontId="8" fillId="0" borderId="0" xfId="0" applyNumberFormat="1" applyFont="1"/>
    <xf numFmtId="9" fontId="6" fillId="0" borderId="0" xfId="0" applyNumberFormat="1" applyFont="1" applyAlignment="1">
      <alignment horizontal="left"/>
    </xf>
    <xf numFmtId="9" fontId="6" fillId="4" borderId="1" xfId="0" applyNumberFormat="1" applyFont="1" applyFill="1" applyBorder="1" applyAlignment="1">
      <alignment horizontal="center" wrapText="1"/>
    </xf>
    <xf numFmtId="9" fontId="6" fillId="4" borderId="1" xfId="0" applyNumberFormat="1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left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9" fontId="6" fillId="3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left" vertical="center" wrapText="1"/>
    </xf>
    <xf numFmtId="9" fontId="0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9" fontId="6" fillId="4" borderId="2" xfId="0" applyNumberFormat="1" applyFont="1" applyFill="1" applyBorder="1" applyAlignment="1">
      <alignment horizontal="center" vertical="center" wrapText="1"/>
    </xf>
    <xf numFmtId="9" fontId="6" fillId="4" borderId="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9" fontId="6" fillId="4" borderId="2" xfId="0" applyNumberFormat="1" applyFont="1" applyFill="1" applyBorder="1" applyAlignment="1">
      <alignment horizontal="center" wrapText="1"/>
    </xf>
    <xf numFmtId="9" fontId="6" fillId="4" borderId="4" xfId="0" applyNumberFormat="1" applyFont="1" applyFill="1" applyBorder="1" applyAlignment="1">
      <alignment horizontal="center" wrapText="1"/>
    </xf>
    <xf numFmtId="9" fontId="6" fillId="4" borderId="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  <pageSetUpPr fitToPage="1"/>
  </sheetPr>
  <dimension ref="A1:H58"/>
  <sheetViews>
    <sheetView tabSelected="1" topLeftCell="A19" zoomScale="80" zoomScaleNormal="80" zoomScaleSheetLayoutView="50" workbookViewId="0">
      <selection activeCell="D54" sqref="D54"/>
    </sheetView>
  </sheetViews>
  <sheetFormatPr defaultColWidth="9.140625" defaultRowHeight="15" x14ac:dyDescent="0.25"/>
  <cols>
    <col min="1" max="1" width="31" customWidth="1"/>
    <col min="2" max="2" width="52.7109375" style="4" customWidth="1"/>
    <col min="3" max="3" width="30.140625" customWidth="1"/>
    <col min="4" max="4" width="30.140625" style="54" customWidth="1"/>
    <col min="5" max="5" width="30.140625" style="69" customWidth="1"/>
    <col min="6" max="6" width="49.42578125" style="13" bestFit="1" customWidth="1"/>
    <col min="7" max="9" width="28.7109375" customWidth="1"/>
    <col min="10" max="10" width="34.140625" customWidth="1"/>
  </cols>
  <sheetData>
    <row r="1" spans="1:8" ht="21" x14ac:dyDescent="0.35">
      <c r="A1" s="70"/>
      <c r="B1" s="70"/>
      <c r="C1" s="2"/>
      <c r="D1" s="43"/>
      <c r="E1" s="59"/>
    </row>
    <row r="2" spans="1:8" ht="15.75" x14ac:dyDescent="0.25">
      <c r="A2" s="1"/>
      <c r="B2" s="3"/>
      <c r="C2" s="1"/>
      <c r="D2" s="44"/>
      <c r="E2" s="60"/>
    </row>
    <row r="3" spans="1:8" s="6" customFormat="1" ht="15.75" x14ac:dyDescent="0.25">
      <c r="A3" s="71"/>
      <c r="B3" s="71"/>
      <c r="C3" s="71"/>
      <c r="D3" s="45"/>
      <c r="E3" s="61"/>
      <c r="F3" s="14"/>
    </row>
    <row r="4" spans="1:8" s="6" customFormat="1" x14ac:dyDescent="0.2">
      <c r="B4" s="7"/>
      <c r="D4" s="14"/>
      <c r="E4" s="55"/>
      <c r="F4" s="14"/>
    </row>
    <row r="5" spans="1:8" s="6" customFormat="1" ht="15.75" x14ac:dyDescent="0.25">
      <c r="A5" s="71"/>
      <c r="B5" s="71"/>
      <c r="D5" s="14"/>
      <c r="E5" s="55"/>
      <c r="F5" s="14"/>
    </row>
    <row r="6" spans="1:8" s="6" customFormat="1" x14ac:dyDescent="0.2">
      <c r="B6" s="7"/>
      <c r="D6" s="14"/>
      <c r="E6" s="55"/>
      <c r="F6" s="14"/>
    </row>
    <row r="7" spans="1:8" s="6" customFormat="1" ht="102.75" customHeight="1" x14ac:dyDescent="0.2">
      <c r="A7" s="37" t="s">
        <v>0</v>
      </c>
      <c r="B7" s="38" t="s">
        <v>1</v>
      </c>
      <c r="C7" s="39" t="s">
        <v>87</v>
      </c>
      <c r="D7" s="40" t="s">
        <v>91</v>
      </c>
      <c r="E7" s="56" t="s">
        <v>89</v>
      </c>
      <c r="F7" s="42" t="s">
        <v>88</v>
      </c>
      <c r="G7" s="41" t="s">
        <v>90</v>
      </c>
    </row>
    <row r="8" spans="1:8" s="6" customFormat="1" ht="58.5" customHeight="1" x14ac:dyDescent="0.2">
      <c r="A8" s="73" t="s">
        <v>4</v>
      </c>
      <c r="B8" s="73"/>
      <c r="C8" s="73"/>
      <c r="D8" s="73"/>
      <c r="E8" s="73"/>
      <c r="F8" s="73"/>
      <c r="G8" s="73"/>
    </row>
    <row r="9" spans="1:8" s="6" customFormat="1" ht="60" customHeight="1" x14ac:dyDescent="0.2">
      <c r="A9" s="5" t="s">
        <v>8</v>
      </c>
      <c r="B9" s="74" t="s">
        <v>9</v>
      </c>
      <c r="C9" s="74"/>
      <c r="D9" s="74"/>
      <c r="E9" s="74"/>
      <c r="F9" s="74"/>
      <c r="G9" s="74"/>
    </row>
    <row r="10" spans="1:8" s="6" customFormat="1" ht="75" x14ac:dyDescent="0.2">
      <c r="A10" s="21" t="s">
        <v>10</v>
      </c>
      <c r="B10" s="8" t="s">
        <v>14</v>
      </c>
      <c r="C10" s="29" t="s">
        <v>77</v>
      </c>
      <c r="D10" s="46">
        <f>10000+16700</f>
        <v>26700</v>
      </c>
      <c r="E10" s="75">
        <v>0.75</v>
      </c>
      <c r="F10" s="17">
        <f>66636/7.6411</f>
        <v>8720.7339257436761</v>
      </c>
      <c r="G10" s="20"/>
    </row>
    <row r="11" spans="1:8" s="6" customFormat="1" ht="60" x14ac:dyDescent="0.2">
      <c r="A11" s="21" t="s">
        <v>12</v>
      </c>
      <c r="B11" s="9" t="s">
        <v>16</v>
      </c>
      <c r="C11" s="29" t="s">
        <v>77</v>
      </c>
      <c r="D11" s="46">
        <v>24000</v>
      </c>
      <c r="E11" s="76"/>
      <c r="F11" s="17">
        <f>14977/7.6411</f>
        <v>1960.0581068170814</v>
      </c>
      <c r="G11" s="20"/>
    </row>
    <row r="12" spans="1:8" s="6" customFormat="1" ht="78.75" customHeight="1" x14ac:dyDescent="0.2">
      <c r="A12" s="21" t="s">
        <v>11</v>
      </c>
      <c r="B12" s="8" t="s">
        <v>15</v>
      </c>
      <c r="C12" s="29" t="s">
        <v>78</v>
      </c>
      <c r="D12" s="46">
        <v>40000</v>
      </c>
      <c r="E12" s="75">
        <v>0.75</v>
      </c>
      <c r="F12" s="17">
        <v>13000</v>
      </c>
      <c r="G12" s="20"/>
    </row>
    <row r="13" spans="1:8" s="6" customFormat="1" ht="66" customHeight="1" x14ac:dyDescent="0.25">
      <c r="A13" s="21" t="s">
        <v>13</v>
      </c>
      <c r="B13" s="9" t="s">
        <v>17</v>
      </c>
      <c r="C13" s="34" t="s">
        <v>78</v>
      </c>
      <c r="D13" s="47">
        <v>20000</v>
      </c>
      <c r="E13" s="76"/>
      <c r="F13" s="17">
        <v>0</v>
      </c>
      <c r="G13" s="20"/>
      <c r="H13" s="14"/>
    </row>
    <row r="14" spans="1:8" s="6" customFormat="1" ht="49.5" customHeight="1" x14ac:dyDescent="0.2">
      <c r="A14" s="5" t="s">
        <v>18</v>
      </c>
      <c r="B14" s="72" t="s">
        <v>19</v>
      </c>
      <c r="C14" s="72"/>
      <c r="D14" s="72"/>
      <c r="E14" s="72"/>
      <c r="F14" s="72"/>
      <c r="G14" s="20"/>
    </row>
    <row r="15" spans="1:8" s="6" customFormat="1" ht="49.5" customHeight="1" x14ac:dyDescent="0.25">
      <c r="A15" s="21" t="s">
        <v>20</v>
      </c>
      <c r="B15" s="28" t="s">
        <v>23</v>
      </c>
      <c r="C15" s="34" t="s">
        <v>78</v>
      </c>
      <c r="D15" s="47">
        <v>20000</v>
      </c>
      <c r="E15" s="82">
        <v>0.75</v>
      </c>
      <c r="F15" s="35">
        <v>5000</v>
      </c>
      <c r="G15" s="20"/>
    </row>
    <row r="16" spans="1:8" s="6" customFormat="1" ht="49.5" customHeight="1" x14ac:dyDescent="0.25">
      <c r="A16" s="21" t="s">
        <v>22</v>
      </c>
      <c r="B16" s="28" t="s">
        <v>25</v>
      </c>
      <c r="C16" s="34" t="s">
        <v>78</v>
      </c>
      <c r="D16" s="47">
        <v>15000</v>
      </c>
      <c r="E16" s="83"/>
      <c r="F16" s="35">
        <v>2000</v>
      </c>
      <c r="G16" s="20"/>
    </row>
    <row r="17" spans="1:8" s="6" customFormat="1" ht="87.75" customHeight="1" x14ac:dyDescent="0.2">
      <c r="A17" s="21" t="s">
        <v>21</v>
      </c>
      <c r="B17" s="28" t="s">
        <v>24</v>
      </c>
      <c r="C17" s="29" t="s">
        <v>77</v>
      </c>
      <c r="D17" s="46">
        <f>20000+8000+10000</f>
        <v>38000</v>
      </c>
      <c r="E17" s="63">
        <v>0.75</v>
      </c>
      <c r="F17" s="36">
        <f>68871.4/7.6411</f>
        <v>9013.2834277787224</v>
      </c>
      <c r="G17" s="20"/>
      <c r="H17" s="14"/>
    </row>
    <row r="18" spans="1:8" s="6" customFormat="1" ht="49.5" customHeight="1" x14ac:dyDescent="0.2">
      <c r="A18" s="5" t="s">
        <v>27</v>
      </c>
      <c r="B18" s="81" t="s">
        <v>26</v>
      </c>
      <c r="C18" s="81"/>
      <c r="D18" s="81"/>
      <c r="E18" s="81"/>
      <c r="F18" s="81"/>
      <c r="G18" s="20"/>
    </row>
    <row r="19" spans="1:8" s="6" customFormat="1" ht="79.5" customHeight="1" x14ac:dyDescent="0.2">
      <c r="A19" s="21" t="s">
        <v>28</v>
      </c>
      <c r="B19" s="28" t="s">
        <v>30</v>
      </c>
      <c r="C19" s="29" t="s">
        <v>77</v>
      </c>
      <c r="D19" s="46">
        <v>33600</v>
      </c>
      <c r="E19" s="75">
        <v>0.75</v>
      </c>
      <c r="F19" s="35">
        <v>0</v>
      </c>
      <c r="G19" s="20"/>
    </row>
    <row r="20" spans="1:8" s="6" customFormat="1" ht="79.5" customHeight="1" x14ac:dyDescent="0.2">
      <c r="A20" s="21" t="s">
        <v>29</v>
      </c>
      <c r="B20" s="28" t="s">
        <v>31</v>
      </c>
      <c r="C20" s="29" t="s">
        <v>77</v>
      </c>
      <c r="D20" s="46">
        <v>35000</v>
      </c>
      <c r="E20" s="76"/>
      <c r="F20" s="35">
        <f>(43053.2+33942)/7.6411</f>
        <v>10076.454960673202</v>
      </c>
      <c r="G20" s="20"/>
    </row>
    <row r="21" spans="1:8" s="6" customFormat="1" ht="49.5" customHeight="1" x14ac:dyDescent="0.25">
      <c r="A21" s="21" t="s">
        <v>29</v>
      </c>
      <c r="B21" s="28" t="s">
        <v>31</v>
      </c>
      <c r="C21" s="34" t="s">
        <v>78</v>
      </c>
      <c r="D21" s="47">
        <v>10000</v>
      </c>
      <c r="E21" s="62">
        <v>0.75</v>
      </c>
      <c r="F21" s="35">
        <v>0</v>
      </c>
      <c r="G21" s="20"/>
      <c r="H21" s="14"/>
    </row>
    <row r="22" spans="1:8" s="6" customFormat="1" ht="32.25" customHeight="1" x14ac:dyDescent="0.2">
      <c r="A22" s="79" t="s">
        <v>2</v>
      </c>
      <c r="B22" s="79"/>
      <c r="C22" s="19"/>
      <c r="D22" s="48">
        <f>D21+D20+D19+D17+D16+D15+D13+D12+D11+D10</f>
        <v>262300</v>
      </c>
      <c r="E22" s="64"/>
      <c r="F22" s="18">
        <f>F21+F20+F19+F17+F16+F15+F13+F12+F11+F10</f>
        <v>49770.530421012678</v>
      </c>
      <c r="G22" s="20"/>
    </row>
    <row r="23" spans="1:8" s="6" customFormat="1" ht="56.25" customHeight="1" x14ac:dyDescent="0.2">
      <c r="A23" s="80" t="s">
        <v>32</v>
      </c>
      <c r="B23" s="80"/>
      <c r="C23" s="80"/>
      <c r="D23" s="80"/>
      <c r="E23" s="80"/>
      <c r="F23" s="80"/>
      <c r="G23" s="20"/>
    </row>
    <row r="24" spans="1:8" s="6" customFormat="1" ht="62.25" customHeight="1" x14ac:dyDescent="0.2">
      <c r="A24" s="5" t="s">
        <v>7</v>
      </c>
      <c r="B24" s="72" t="s">
        <v>33</v>
      </c>
      <c r="C24" s="72"/>
      <c r="D24" s="72"/>
      <c r="E24" s="72"/>
      <c r="F24" s="72"/>
      <c r="G24" s="20"/>
    </row>
    <row r="25" spans="1:8" s="6" customFormat="1" ht="85.5" customHeight="1" x14ac:dyDescent="0.2">
      <c r="A25" s="21" t="s">
        <v>34</v>
      </c>
      <c r="B25" s="9" t="s">
        <v>36</v>
      </c>
      <c r="C25" s="12" t="s">
        <v>79</v>
      </c>
      <c r="D25" s="49">
        <f>1500+25000+1855</f>
        <v>28355</v>
      </c>
      <c r="E25" s="65">
        <v>0.1</v>
      </c>
      <c r="F25" s="17">
        <v>0</v>
      </c>
      <c r="G25" s="20"/>
    </row>
    <row r="26" spans="1:8" s="6" customFormat="1" ht="36" customHeight="1" x14ac:dyDescent="0.2">
      <c r="A26" s="21" t="s">
        <v>35</v>
      </c>
      <c r="B26" s="8" t="s">
        <v>37</v>
      </c>
      <c r="C26" s="12" t="s">
        <v>79</v>
      </c>
      <c r="D26" s="49">
        <v>107000</v>
      </c>
      <c r="E26" s="65">
        <v>0.1</v>
      </c>
      <c r="F26" s="17">
        <v>40196.839999999997</v>
      </c>
      <c r="G26" s="20"/>
    </row>
    <row r="27" spans="1:8" s="6" customFormat="1" ht="55.5" customHeight="1" x14ac:dyDescent="0.2">
      <c r="A27" s="5" t="s">
        <v>38</v>
      </c>
      <c r="B27" s="73" t="s">
        <v>39</v>
      </c>
      <c r="C27" s="73"/>
      <c r="D27" s="73"/>
      <c r="E27" s="73"/>
      <c r="F27" s="73"/>
      <c r="G27" s="20"/>
    </row>
    <row r="28" spans="1:8" s="6" customFormat="1" ht="88.5" customHeight="1" x14ac:dyDescent="0.2">
      <c r="A28" s="21" t="s">
        <v>40</v>
      </c>
      <c r="B28" s="10" t="s">
        <v>42</v>
      </c>
      <c r="C28" s="12" t="s">
        <v>79</v>
      </c>
      <c r="D28" s="49">
        <v>100000</v>
      </c>
      <c r="E28" s="65">
        <v>0.25</v>
      </c>
      <c r="F28" s="15">
        <f>23643-1808</f>
        <v>21835</v>
      </c>
      <c r="G28" s="20"/>
    </row>
    <row r="29" spans="1:8" s="6" customFormat="1" ht="55.5" customHeight="1" x14ac:dyDescent="0.2">
      <c r="A29" s="21" t="s">
        <v>41</v>
      </c>
      <c r="B29" s="10" t="s">
        <v>43</v>
      </c>
      <c r="C29" s="12" t="s">
        <v>79</v>
      </c>
      <c r="D29" s="49">
        <f>30000+25000+11550</f>
        <v>66550</v>
      </c>
      <c r="E29" s="65">
        <v>0.45</v>
      </c>
      <c r="F29" s="15">
        <v>1808</v>
      </c>
      <c r="G29" s="20"/>
      <c r="H29" s="14"/>
    </row>
    <row r="30" spans="1:8" s="6" customFormat="1" ht="55.5" customHeight="1" x14ac:dyDescent="0.2">
      <c r="A30" s="21" t="s">
        <v>44</v>
      </c>
      <c r="B30" s="10" t="s">
        <v>45</v>
      </c>
      <c r="C30" s="12" t="s">
        <v>79</v>
      </c>
      <c r="D30" s="49">
        <v>10000</v>
      </c>
      <c r="E30" s="65">
        <v>0.45</v>
      </c>
      <c r="F30" s="15">
        <v>0</v>
      </c>
      <c r="G30" s="20"/>
      <c r="H30" s="14"/>
    </row>
    <row r="31" spans="1:8" s="6" customFormat="1" ht="55.5" customHeight="1" x14ac:dyDescent="0.2">
      <c r="A31" s="5" t="s">
        <v>46</v>
      </c>
      <c r="B31" s="72" t="s">
        <v>47</v>
      </c>
      <c r="C31" s="72"/>
      <c r="D31" s="72"/>
      <c r="E31" s="72"/>
      <c r="F31" s="72"/>
      <c r="G31" s="20"/>
    </row>
    <row r="32" spans="1:8" s="6" customFormat="1" ht="63.75" customHeight="1" x14ac:dyDescent="0.2">
      <c r="A32" s="21" t="s">
        <v>48</v>
      </c>
      <c r="B32" s="10" t="s">
        <v>50</v>
      </c>
      <c r="C32" s="12" t="s">
        <v>79</v>
      </c>
      <c r="D32" s="49">
        <v>165000</v>
      </c>
      <c r="E32" s="65">
        <v>0.4</v>
      </c>
      <c r="F32" s="15">
        <v>37038.160000000003</v>
      </c>
      <c r="G32" s="20"/>
    </row>
    <row r="33" spans="1:8" s="6" customFormat="1" ht="63.75" customHeight="1" x14ac:dyDescent="0.2">
      <c r="A33" s="21" t="s">
        <v>49</v>
      </c>
      <c r="B33" s="10" t="s">
        <v>51</v>
      </c>
      <c r="C33" s="12" t="s">
        <v>79</v>
      </c>
      <c r="D33" s="49">
        <f>20000+20000+8000+14910</f>
        <v>62910</v>
      </c>
      <c r="E33" s="65">
        <v>0.4</v>
      </c>
      <c r="F33" s="15">
        <v>40197</v>
      </c>
      <c r="G33" s="20"/>
      <c r="H33" s="14"/>
    </row>
    <row r="34" spans="1:8" s="6" customFormat="1" ht="55.5" customHeight="1" x14ac:dyDescent="0.2">
      <c r="A34" s="5" t="s">
        <v>52</v>
      </c>
      <c r="B34" s="72" t="s">
        <v>5</v>
      </c>
      <c r="C34" s="72"/>
      <c r="D34" s="72"/>
      <c r="E34" s="72"/>
      <c r="F34" s="72"/>
      <c r="G34" s="20"/>
    </row>
    <row r="35" spans="1:8" s="6" customFormat="1" ht="55.5" customHeight="1" x14ac:dyDescent="0.2">
      <c r="A35" s="21" t="s">
        <v>53</v>
      </c>
      <c r="B35" s="28" t="s">
        <v>55</v>
      </c>
      <c r="C35" s="29" t="s">
        <v>80</v>
      </c>
      <c r="D35" s="46">
        <v>54780</v>
      </c>
      <c r="E35" s="63">
        <v>0.1</v>
      </c>
      <c r="F35" s="30"/>
      <c r="G35" s="20"/>
    </row>
    <row r="36" spans="1:8" s="6" customFormat="1" ht="55.5" customHeight="1" x14ac:dyDescent="0.2">
      <c r="A36" s="21" t="s">
        <v>54</v>
      </c>
      <c r="B36" s="28" t="s">
        <v>56</v>
      </c>
      <c r="C36" s="29" t="s">
        <v>80</v>
      </c>
      <c r="D36" s="46">
        <v>25740</v>
      </c>
      <c r="E36" s="63">
        <v>0.1</v>
      </c>
      <c r="F36" s="30">
        <v>7722</v>
      </c>
      <c r="G36" s="20"/>
      <c r="H36" s="14"/>
    </row>
    <row r="37" spans="1:8" s="6" customFormat="1" ht="55.5" customHeight="1" x14ac:dyDescent="0.2">
      <c r="A37" s="5" t="s">
        <v>57</v>
      </c>
      <c r="B37" s="81" t="s">
        <v>6</v>
      </c>
      <c r="C37" s="81"/>
      <c r="D37" s="81"/>
      <c r="E37" s="81"/>
      <c r="F37" s="81"/>
      <c r="G37" s="20"/>
    </row>
    <row r="38" spans="1:8" s="6" customFormat="1" ht="90.75" customHeight="1" x14ac:dyDescent="0.2">
      <c r="A38" s="21" t="s">
        <v>58</v>
      </c>
      <c r="B38" s="28" t="s">
        <v>63</v>
      </c>
      <c r="C38" s="31" t="s">
        <v>81</v>
      </c>
      <c r="D38" s="50">
        <v>80000</v>
      </c>
      <c r="E38" s="75">
        <v>1</v>
      </c>
      <c r="F38" s="30">
        <v>40846</v>
      </c>
      <c r="G38" s="20"/>
      <c r="H38" s="14"/>
    </row>
    <row r="39" spans="1:8" s="6" customFormat="1" ht="67.5" customHeight="1" x14ac:dyDescent="0.2">
      <c r="A39" s="21" t="s">
        <v>59</v>
      </c>
      <c r="B39" s="28" t="s">
        <v>85</v>
      </c>
      <c r="C39" s="31" t="s">
        <v>81</v>
      </c>
      <c r="D39" s="32"/>
      <c r="E39" s="84"/>
      <c r="F39" s="30">
        <v>0</v>
      </c>
      <c r="G39" s="20"/>
    </row>
    <row r="40" spans="1:8" s="6" customFormat="1" ht="103.5" customHeight="1" x14ac:dyDescent="0.2">
      <c r="A40" s="21" t="s">
        <v>60</v>
      </c>
      <c r="B40" s="28" t="s">
        <v>66</v>
      </c>
      <c r="C40" s="31" t="s">
        <v>81</v>
      </c>
      <c r="D40" s="50">
        <v>6500</v>
      </c>
      <c r="E40" s="84"/>
      <c r="F40" s="30">
        <v>684.14</v>
      </c>
      <c r="G40" s="20"/>
    </row>
    <row r="41" spans="1:8" s="6" customFormat="1" ht="68.25" customHeight="1" x14ac:dyDescent="0.2">
      <c r="A41" s="21" t="s">
        <v>61</v>
      </c>
      <c r="B41" s="28" t="s">
        <v>64</v>
      </c>
      <c r="C41" s="31" t="s">
        <v>81</v>
      </c>
      <c r="D41" s="50">
        <v>1300</v>
      </c>
      <c r="E41" s="84"/>
      <c r="F41" s="30"/>
      <c r="G41" s="20"/>
    </row>
    <row r="42" spans="1:8" s="6" customFormat="1" ht="68.25" customHeight="1" x14ac:dyDescent="0.2">
      <c r="A42" s="21" t="s">
        <v>62</v>
      </c>
      <c r="B42" s="33" t="s">
        <v>65</v>
      </c>
      <c r="C42" s="31" t="s">
        <v>81</v>
      </c>
      <c r="D42" s="50"/>
      <c r="E42" s="76"/>
      <c r="F42" s="30"/>
      <c r="G42" s="20"/>
    </row>
    <row r="43" spans="1:8" s="11" customFormat="1" ht="36.75" customHeight="1" x14ac:dyDescent="0.2">
      <c r="A43" s="5" t="s">
        <v>67</v>
      </c>
      <c r="B43" s="72" t="s">
        <v>68</v>
      </c>
      <c r="C43" s="72"/>
      <c r="D43" s="72"/>
      <c r="E43" s="72"/>
      <c r="F43" s="72"/>
      <c r="G43" s="20"/>
    </row>
    <row r="44" spans="1:8" s="11" customFormat="1" ht="30" x14ac:dyDescent="0.2">
      <c r="A44" s="5" t="s">
        <v>69</v>
      </c>
      <c r="B44" s="8" t="s">
        <v>70</v>
      </c>
      <c r="C44" s="22" t="s">
        <v>79</v>
      </c>
      <c r="D44" s="27">
        <v>16050</v>
      </c>
      <c r="E44" s="57">
        <v>0.4</v>
      </c>
      <c r="F44" s="17">
        <v>6593</v>
      </c>
      <c r="G44" s="20"/>
    </row>
    <row r="45" spans="1:8" s="11" customFormat="1" ht="15.75" x14ac:dyDescent="0.2">
      <c r="A45" s="5" t="s">
        <v>82</v>
      </c>
      <c r="B45" s="23" t="s">
        <v>83</v>
      </c>
      <c r="C45" s="22"/>
      <c r="D45" s="27"/>
      <c r="E45" s="57"/>
      <c r="F45" s="17"/>
      <c r="G45" s="20"/>
    </row>
    <row r="46" spans="1:8" s="11" customFormat="1" x14ac:dyDescent="0.2">
      <c r="A46" s="21" t="s">
        <v>84</v>
      </c>
      <c r="B46" s="8" t="s">
        <v>83</v>
      </c>
      <c r="C46" s="22" t="s">
        <v>79</v>
      </c>
      <c r="D46" s="27">
        <v>268130</v>
      </c>
      <c r="E46" s="57"/>
      <c r="F46" s="17">
        <v>61571</v>
      </c>
      <c r="G46" s="20"/>
    </row>
    <row r="47" spans="1:8" s="11" customFormat="1" ht="30.75" customHeight="1" x14ac:dyDescent="0.2">
      <c r="A47" s="77" t="s">
        <v>3</v>
      </c>
      <c r="B47" s="77"/>
      <c r="C47" s="77"/>
      <c r="D47" s="51">
        <f>D46+D44+D42+D41+D40+D39+D38+D36+D35+D33+D32+D30+D29+D28+D26+D25</f>
        <v>992315</v>
      </c>
      <c r="E47" s="66"/>
      <c r="F47" s="24">
        <f>F46+F44+F42+F41+F40+F39+F38+F36+F35+F33+F32+F30+F29+F28+F26+F25</f>
        <v>258491.14</v>
      </c>
      <c r="G47" s="20"/>
    </row>
    <row r="48" spans="1:8" s="11" customFormat="1" ht="30.75" customHeight="1" x14ac:dyDescent="0.2">
      <c r="A48" s="78" t="s">
        <v>75</v>
      </c>
      <c r="B48" s="78"/>
      <c r="C48" s="78"/>
      <c r="D48" s="52">
        <f>D47+D22</f>
        <v>1254615</v>
      </c>
      <c r="E48" s="67"/>
      <c r="F48" s="25">
        <f>F47+F22</f>
        <v>308261.67042101268</v>
      </c>
      <c r="G48" s="20"/>
    </row>
    <row r="49" spans="1:7" s="6" customFormat="1" ht="56.25" customHeight="1" x14ac:dyDescent="0.2">
      <c r="A49" s="21" t="s">
        <v>71</v>
      </c>
      <c r="B49" s="5"/>
      <c r="C49" s="5"/>
      <c r="D49" s="26"/>
      <c r="E49" s="58"/>
      <c r="F49" s="16"/>
      <c r="G49" s="20"/>
    </row>
    <row r="50" spans="1:7" s="6" customFormat="1" ht="57.75" customHeight="1" x14ac:dyDescent="0.2">
      <c r="A50" s="21" t="s">
        <v>72</v>
      </c>
      <c r="B50" s="5" t="s">
        <v>92</v>
      </c>
      <c r="C50" s="5"/>
      <c r="D50" s="26">
        <v>87823.05</v>
      </c>
      <c r="E50" s="58"/>
      <c r="F50" s="16"/>
      <c r="G50" s="20"/>
    </row>
    <row r="51" spans="1:7" s="6" customFormat="1" ht="31.5" customHeight="1" x14ac:dyDescent="0.2">
      <c r="A51" s="21" t="s">
        <v>73</v>
      </c>
      <c r="B51" s="21" t="s">
        <v>74</v>
      </c>
      <c r="C51" s="21"/>
      <c r="D51" s="26"/>
      <c r="E51" s="58"/>
      <c r="F51" s="26"/>
      <c r="G51" s="20"/>
    </row>
    <row r="52" spans="1:7" s="6" customFormat="1" ht="16.5" customHeight="1" x14ac:dyDescent="0.2">
      <c r="A52" s="72" t="s">
        <v>76</v>
      </c>
      <c r="B52" s="72"/>
      <c r="C52" s="72"/>
      <c r="D52" s="53">
        <f>D48</f>
        <v>1254615</v>
      </c>
      <c r="E52" s="68"/>
      <c r="F52" s="16"/>
      <c r="G52" s="20"/>
    </row>
    <row r="53" spans="1:7" s="6" customFormat="1" ht="16.5" customHeight="1" x14ac:dyDescent="0.2">
      <c r="A53" s="72" t="s">
        <v>86</v>
      </c>
      <c r="B53" s="72"/>
      <c r="C53" s="72"/>
      <c r="D53" s="53">
        <f>D50+D52</f>
        <v>1342438.05</v>
      </c>
      <c r="E53" s="68"/>
      <c r="F53" s="16"/>
      <c r="G53" s="20"/>
    </row>
    <row r="58" spans="1:7" ht="25.5" customHeight="1" x14ac:dyDescent="0.25"/>
  </sheetData>
  <sheetProtection sheet="1" objects="1" scenarios="1"/>
  <mergeCells count="24">
    <mergeCell ref="A53:C53"/>
    <mergeCell ref="A47:C47"/>
    <mergeCell ref="A48:C48"/>
    <mergeCell ref="A52:C52"/>
    <mergeCell ref="B14:F14"/>
    <mergeCell ref="A22:B22"/>
    <mergeCell ref="A23:F23"/>
    <mergeCell ref="B18:F18"/>
    <mergeCell ref="B31:F31"/>
    <mergeCell ref="B34:F34"/>
    <mergeCell ref="B37:F37"/>
    <mergeCell ref="B43:F43"/>
    <mergeCell ref="B27:F27"/>
    <mergeCell ref="E15:E16"/>
    <mergeCell ref="E19:E20"/>
    <mergeCell ref="E38:E42"/>
    <mergeCell ref="A1:B1"/>
    <mergeCell ref="A3:C3"/>
    <mergeCell ref="A5:B5"/>
    <mergeCell ref="B24:F24"/>
    <mergeCell ref="A8:G8"/>
    <mergeCell ref="B9:G9"/>
    <mergeCell ref="E10:E11"/>
    <mergeCell ref="E12:E13"/>
  </mergeCells>
  <pageMargins left="0.25" right="0.25" top="0.75" bottom="0.75" header="0.3" footer="0.3"/>
  <pageSetup scale="53" fitToHeight="0" orientation="landscape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 A- PBF project budget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Carlos  Paredes </cp:lastModifiedBy>
  <cp:lastPrinted>2019-06-11T21:56:12Z</cp:lastPrinted>
  <dcterms:created xsi:type="dcterms:W3CDTF">2017-11-15T21:17:43Z</dcterms:created>
  <dcterms:modified xsi:type="dcterms:W3CDTF">2019-06-14T16:30:10Z</dcterms:modified>
</cp:coreProperties>
</file>