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phonse\Documents\PROJETS BPF\Peacebuilding for sustainable reintregration for Peace in Burundi\Rapport annuel 2019\"/>
    </mc:Choice>
  </mc:AlternateContent>
  <xr:revisionPtr revIDLastSave="0" documentId="8_{C5AB44FA-B7CF-4281-A5A9-F39B283FD00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Consortium" sheetId="1" r:id="rId1"/>
    <sheet name="Sheet1" sheetId="2" r:id="rId2"/>
  </sheets>
  <definedNames>
    <definedName name="_xlnm._FilterDatabase" localSheetId="0" hidden="1">Consortium!$A$7:$J$41</definedName>
    <definedName name="_xlnm.Print_Titles" localSheetId="0">Consortium!$7:$7</definedName>
    <definedName name="_xlnm.Print_Area" localSheetId="0">Consortium!$A$1:$J$42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I34" i="1" l="1"/>
  <c r="I35" i="1"/>
  <c r="I36" i="1"/>
  <c r="I37" i="1"/>
  <c r="I38" i="1"/>
  <c r="I29" i="1"/>
  <c r="I30" i="1"/>
  <c r="I31" i="1"/>
  <c r="I28" i="1"/>
  <c r="I26" i="1"/>
  <c r="J23" i="1"/>
  <c r="I23" i="1"/>
  <c r="I21" i="1"/>
  <c r="I20" i="1"/>
  <c r="I19" i="1"/>
  <c r="I18" i="1"/>
  <c r="I17" i="1"/>
  <c r="I16" i="1"/>
  <c r="I15" i="1"/>
  <c r="I14" i="1"/>
  <c r="I12" i="1"/>
  <c r="I11" i="1"/>
  <c r="I10" i="1"/>
  <c r="I33" i="1"/>
  <c r="I39" i="1" l="1"/>
  <c r="I40" i="1" s="1"/>
  <c r="I41" i="1" s="1"/>
  <c r="L5" i="2"/>
  <c r="F7" i="2"/>
  <c r="F2" i="2"/>
  <c r="G39" i="1" l="1"/>
  <c r="C39" i="1"/>
  <c r="C40" i="1" s="1"/>
  <c r="K16" i="1"/>
  <c r="G40" i="1" l="1"/>
  <c r="G41" i="1" s="1"/>
  <c r="D23" i="1" l="1"/>
  <c r="E23" i="1"/>
  <c r="G23" i="1"/>
  <c r="C23" i="1"/>
  <c r="E31" i="1" l="1"/>
  <c r="D37" i="1" l="1"/>
  <c r="D39" i="1" s="1"/>
  <c r="D41" i="1" s="1"/>
  <c r="I22" i="1" l="1"/>
  <c r="E39" i="1" l="1"/>
  <c r="E40" i="1" s="1"/>
  <c r="E41" i="1" l="1"/>
  <c r="F23" i="1"/>
  <c r="F39" i="1"/>
  <c r="C42" i="1"/>
  <c r="F40" i="1" l="1"/>
  <c r="F41" i="1" s="1"/>
</calcChain>
</file>

<file path=xl/sharedStrings.xml><?xml version="1.0" encoding="utf-8"?>
<sst xmlns="http://schemas.openxmlformats.org/spreadsheetml/2006/main" count="56" uniqueCount="56">
  <si>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</si>
  <si>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</si>
  <si>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</si>
  <si>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</si>
  <si>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</si>
  <si>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</si>
  <si>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</si>
  <si>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Activite 1.1.1:</t>
  </si>
  <si>
    <t>Activite 1.1.2:</t>
  </si>
  <si>
    <t>Activite 1.1.3:</t>
  </si>
  <si>
    <t>Activite 1.2.1:</t>
  </si>
  <si>
    <t>Activite 1.2.2:</t>
  </si>
  <si>
    <t>Activite 1.2.3:</t>
  </si>
  <si>
    <t>Activite 2.1.1:</t>
  </si>
  <si>
    <t>Activite 2.2.1:</t>
  </si>
  <si>
    <t>Activite 2.2.2:</t>
  </si>
  <si>
    <t>Activite 2.2.3:</t>
  </si>
  <si>
    <t>Cout de personnel du projet si pas inclus dans les activites si-dessus</t>
  </si>
  <si>
    <t>Budget S&amp;E du projet</t>
  </si>
  <si>
    <t>BUDGET TOTAL DU PROJET:</t>
  </si>
  <si>
    <t>TOTAL $ pour Resultat 1:</t>
  </si>
  <si>
    <t>TOTAL $ pour Resultat 2:</t>
  </si>
  <si>
    <t>SOUS TOTAL DU BUDGET DE PROJET:</t>
  </si>
  <si>
    <t>Budget par agence recipiendiaire en USD - Veuillez ajouter une nouvelle colonne par agence recipiendiaire</t>
  </si>
  <si>
    <t>Niveau de depense/ engagement actuel en USD (a remplir au moment des rapports de projet)</t>
  </si>
  <si>
    <t>Activite 1.2.4:</t>
  </si>
  <si>
    <t xml:space="preserve">Couts indirects (7%): </t>
  </si>
  <si>
    <t>Taux global des depenses</t>
  </si>
  <si>
    <t>Border Monitoring strengthened</t>
  </si>
  <si>
    <t>Border police supported</t>
  </si>
  <si>
    <t>Protection Monitoring and referrals conducted</t>
  </si>
  <si>
    <t>Participatory Assessment</t>
  </si>
  <si>
    <t xml:space="preserve">Community sensitized and informed on services </t>
  </si>
  <si>
    <t>GBV prevention and case management</t>
  </si>
  <si>
    <t>Community structures and local authorities trained</t>
  </si>
  <si>
    <t>Capacity of social services enhanced for effective access</t>
  </si>
  <si>
    <t>Training of community mediators and support to community dialogues</t>
  </si>
  <si>
    <t>Legal Aid</t>
  </si>
  <si>
    <t>Alternative dispute resolution</t>
  </si>
  <si>
    <t>Data collection on legal assistance and incidents/trends</t>
  </si>
  <si>
    <t>Agricultural inputs</t>
  </si>
  <si>
    <t>Rehabilitation or cinstruction or maintenance of community infrastructure</t>
  </si>
  <si>
    <t>Support to Vulnerable returnee women and other identified vulnerable groups from the host community for soci-economic reintegration</t>
  </si>
  <si>
    <t>Creation of social enterprises and small businesses</t>
  </si>
  <si>
    <t>Youth capacity is strengthened for community engagement</t>
  </si>
  <si>
    <t>Couts operationnels du projet si pas inclus dans les activites si-dessus</t>
  </si>
  <si>
    <t xml:space="preserve">Depenses      UNHCR </t>
  </si>
  <si>
    <t xml:space="preserve">Depenses      UNDP </t>
  </si>
  <si>
    <t>Depenes        UNFPA</t>
  </si>
  <si>
    <t>Depenses     FAO</t>
  </si>
  <si>
    <t>Resultat 1: Accès accru aux droits et services ( pour une meilleure protection, resilience et cohesion sociale vers une réintegration durable.</t>
  </si>
  <si>
    <t>Produit 1.2: Acces aux services de soutien de base pour la reintegration durable des rapatries et la cohesion sociale au niveau communautaire</t>
  </si>
  <si>
    <t>Produit 1.1:A9:J9 Renforcement des capacites d'observation des frontieres et de la protection pour un environnement de protection renforce</t>
  </si>
  <si>
    <t>Resultat 2: Augmentation des moyens de subsistence et de l'autonomie ( pour ameliorer la protection, la resilience et la cohesion sociale en vue d'une reintegration durable)</t>
  </si>
  <si>
    <t>Produit 2.1: Appui a la production agricole de subsistence.</t>
  </si>
  <si>
    <t>Produit 2.2: Appui aux moyens de subsistence et a la cohesion sociale par la promotion de l'entreprenariat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</si>
</sst>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9" fontId="4" fillId="0" borderId="0" xfId="2" applyFont="1" applyBorder="1"/>
    <xf numFmtId="43" fontId="4" fillId="0" borderId="0" xfId="2" applyNumberFormat="1" applyFont="1" applyBorder="1"/>
    <xf numFmtId="0" fontId="0" fillId="0" borderId="0" xfId="0" applyBorder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43" fontId="1" fillId="2" borderId="4" xfId="1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9" fontId="1" fillId="2" borderId="4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 wrapText="1"/>
    </xf>
    <xf numFmtId="2" fontId="1" fillId="2" borderId="4" xfId="0" applyNumberFormat="1" applyFont="1" applyFill="1" applyBorder="1" applyAlignment="1">
      <alignment vertical="center" wrapText="1"/>
    </xf>
    <xf numFmtId="43" fontId="2" fillId="2" borderId="7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 wrapText="1"/>
    </xf>
    <xf numFmtId="43" fontId="1" fillId="2" borderId="3" xfId="1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4" fontId="1" fillId="2" borderId="6" xfId="0" applyNumberFormat="1" applyFont="1" applyFill="1" applyBorder="1" applyAlignment="1">
      <alignment vertical="center" wrapText="1"/>
    </xf>
    <xf numFmtId="0" fontId="0" fillId="2" borderId="6" xfId="0" applyFont="1" applyFill="1" applyBorder="1" applyAlignment="1">
      <alignment wrapText="1"/>
    </xf>
    <xf numFmtId="165" fontId="0" fillId="0" borderId="0" xfId="0" applyNumberFormat="1"/>
    <xf numFmtId="166" fontId="2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3" borderId="0" xfId="0" applyFill="1"/>
    <xf numFmtId="43" fontId="4" fillId="3" borderId="0" xfId="2" applyNumberFormat="1" applyFont="1" applyFill="1" applyBorder="1"/>
    <xf numFmtId="164" fontId="0" fillId="0" borderId="0" xfId="0" applyNumberFormat="1"/>
    <xf numFmtId="43" fontId="0" fillId="0" borderId="0" xfId="1" applyFont="1"/>
    <xf numFmtId="164" fontId="0" fillId="3" borderId="0" xfId="0" applyNumberFormat="1" applyFill="1"/>
    <xf numFmtId="4" fontId="0" fillId="0" borderId="0" xfId="0" applyNumberFormat="1"/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3" fontId="2" fillId="2" borderId="18" xfId="0" applyNumberFormat="1" applyFont="1" applyFill="1" applyBorder="1" applyAlignment="1">
      <alignment vertical="center" wrapText="1"/>
    </xf>
    <xf numFmtId="166" fontId="2" fillId="2" borderId="18" xfId="0" applyNumberFormat="1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43" fontId="1" fillId="2" borderId="19" xfId="1" applyFont="1" applyFill="1" applyBorder="1" applyAlignment="1">
      <alignment vertical="center" wrapText="1"/>
    </xf>
    <xf numFmtId="166" fontId="1" fillId="2" borderId="19" xfId="1" applyNumberFormat="1" applyFont="1" applyFill="1" applyBorder="1" applyAlignment="1">
      <alignment vertical="center" wrapText="1"/>
    </xf>
    <xf numFmtId="4" fontId="1" fillId="2" borderId="19" xfId="0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43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9" fontId="4" fillId="2" borderId="3" xfId="2" applyFont="1" applyFill="1" applyBorder="1"/>
    <xf numFmtId="43" fontId="4" fillId="2" borderId="3" xfId="2" applyNumberFormat="1" applyFont="1" applyFill="1" applyBorder="1"/>
    <xf numFmtId="0" fontId="0" fillId="2" borderId="3" xfId="0" applyFont="1" applyFill="1" applyBorder="1"/>
    <xf numFmtId="43" fontId="2" fillId="2" borderId="1" xfId="1" applyFont="1" applyFill="1" applyBorder="1" applyAlignment="1">
      <alignment vertical="center" wrapText="1"/>
    </xf>
    <xf numFmtId="43" fontId="1" fillId="2" borderId="2" xfId="1" applyFont="1" applyFill="1" applyBorder="1" applyAlignment="1">
      <alignment vertical="center" wrapText="1"/>
    </xf>
    <xf numFmtId="43" fontId="0" fillId="0" borderId="0" xfId="0" applyNumberFormat="1"/>
    <xf numFmtId="0" fontId="1" fillId="2" borderId="12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an-Nepomuscene Nzirubusa" id="{EF4AB3F1-4E32-4A53-BDE4-416A9FD65B50}" userId="S::nzirubus@unhcr.org::5ca24fe0-7c2b-4c67-9643-4e2e247c7a8a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"/>
  <sheetViews>
    <sheetView tabSelected="1" view="pageBreakPreview" zoomScaleNormal="100" zoomScaleSheetLayoutView="100" workbookViewId="0">
      <selection activeCell="D12" sqref="D12"/>
    </sheetView>
  </sheetViews>
  <sheetFormatPr baseColWidth="10" defaultColWidth="9.140625" defaultRowHeight="15" x14ac:dyDescent="0.25"/>
  <cols>
    <col min="1" max="1" width="24" customWidth="1"/>
    <col min="2" max="2" width="24.85546875" customWidth="1"/>
    <col min="3" max="3" width="25.5703125" customWidth="1"/>
    <col min="4" max="4" width="19.42578125" bestFit="1" customWidth="1"/>
    <col min="5" max="5" width="12.42578125" style="51" customWidth="1"/>
    <col min="6" max="6" width="14.140625" customWidth="1"/>
    <col min="7" max="7" width="12.42578125" customWidth="1"/>
    <col min="8" max="8" width="21.42578125" bestFit="1" customWidth="1"/>
    <col min="9" max="9" width="15.85546875" customWidth="1"/>
    <col min="10" max="10" width="20.85546875" customWidth="1"/>
    <col min="11" max="11" width="12.42578125" bestFit="1" customWidth="1"/>
    <col min="12" max="12" width="11.42578125" bestFit="1" customWidth="1"/>
  </cols>
  <sheetData>
    <row r="1" spans="1:11" ht="21" x14ac:dyDescent="0.35">
      <c r="A1" s="5" t="s">
        <v>0</v>
      </c>
      <c r="B1" s="4"/>
      <c r="E1"/>
    </row>
    <row r="2" spans="1:11" ht="15.75" x14ac:dyDescent="0.25">
      <c r="A2" s="3"/>
      <c r="B2" s="3"/>
      <c r="E2"/>
    </row>
    <row r="3" spans="1:11" ht="15.75" x14ac:dyDescent="0.25">
      <c r="A3" s="3" t="s">
        <v>1</v>
      </c>
      <c r="B3" s="3"/>
      <c r="E3"/>
    </row>
    <row r="4" spans="1:11" x14ac:dyDescent="0.25">
      <c r="E4"/>
    </row>
    <row r="5" spans="1:11" ht="15.75" x14ac:dyDescent="0.25">
      <c r="A5" s="3" t="s">
        <v>2</v>
      </c>
      <c r="E5"/>
    </row>
    <row r="6" spans="1:11" ht="15.75" thickBot="1" x14ac:dyDescent="0.3">
      <c r="E6"/>
    </row>
    <row r="7" spans="1:11" ht="126.75" thickBot="1" x14ac:dyDescent="0.3">
      <c r="A7" s="1" t="s">
        <v>3</v>
      </c>
      <c r="B7" s="2" t="s">
        <v>4</v>
      </c>
      <c r="C7" s="2" t="s">
        <v>23</v>
      </c>
      <c r="D7" s="6" t="s">
        <v>46</v>
      </c>
      <c r="E7" s="6" t="s">
        <v>47</v>
      </c>
      <c r="F7" s="6" t="s">
        <v>48</v>
      </c>
      <c r="G7" s="6" t="s">
        <v>49</v>
      </c>
      <c r="H7" s="2" t="s">
        <v>5</v>
      </c>
      <c r="I7" s="6" t="s">
        <v>24</v>
      </c>
      <c r="J7" s="2" t="s">
        <v>6</v>
      </c>
    </row>
    <row r="8" spans="1:11" ht="16.5" thickBot="1" x14ac:dyDescent="0.3">
      <c r="A8" s="78" t="s">
        <v>50</v>
      </c>
      <c r="B8" s="79"/>
      <c r="C8" s="79"/>
      <c r="D8" s="79"/>
      <c r="E8" s="79"/>
      <c r="F8" s="79"/>
      <c r="G8" s="79"/>
      <c r="H8" s="79"/>
      <c r="I8" s="79"/>
      <c r="J8" s="80"/>
    </row>
    <row r="9" spans="1:11" ht="16.5" thickBot="1" x14ac:dyDescent="0.3">
      <c r="A9" s="37" t="s">
        <v>52</v>
      </c>
      <c r="B9" s="38"/>
      <c r="C9" s="38"/>
      <c r="D9" s="39"/>
      <c r="E9" s="39"/>
      <c r="F9" s="39"/>
      <c r="G9" s="39"/>
      <c r="H9" s="38"/>
      <c r="I9" s="38"/>
      <c r="J9" s="41"/>
    </row>
    <row r="10" spans="1:11" ht="32.25" thickBot="1" x14ac:dyDescent="0.3">
      <c r="A10" s="11" t="s">
        <v>7</v>
      </c>
      <c r="B10" s="20" t="s">
        <v>28</v>
      </c>
      <c r="C10" s="35">
        <v>377633.97</v>
      </c>
      <c r="D10" s="13">
        <v>377633.97</v>
      </c>
      <c r="E10" s="13"/>
      <c r="F10" s="13"/>
      <c r="G10" s="13"/>
      <c r="H10" s="12"/>
      <c r="I10" s="13">
        <f>SUM(D10:G10)</f>
        <v>377633.97</v>
      </c>
      <c r="J10" s="12"/>
    </row>
    <row r="11" spans="1:11" ht="16.5" thickBot="1" x14ac:dyDescent="0.3">
      <c r="A11" s="11" t="s">
        <v>8</v>
      </c>
      <c r="B11" s="20" t="s">
        <v>29</v>
      </c>
      <c r="C11" s="35">
        <v>18228.7</v>
      </c>
      <c r="D11" s="13">
        <v>18228.7</v>
      </c>
      <c r="E11" s="14"/>
      <c r="F11" s="14"/>
      <c r="G11" s="14"/>
      <c r="H11" s="12"/>
      <c r="I11" s="13">
        <f>SUM(D11:G11)</f>
        <v>18228.7</v>
      </c>
      <c r="J11" s="12"/>
    </row>
    <row r="12" spans="1:11" ht="32.25" thickBot="1" x14ac:dyDescent="0.3">
      <c r="A12" s="11" t="s">
        <v>9</v>
      </c>
      <c r="B12" s="20" t="s">
        <v>30</v>
      </c>
      <c r="C12" s="35">
        <v>517198.57</v>
      </c>
      <c r="D12" s="13">
        <v>517198.57</v>
      </c>
      <c r="E12" s="14"/>
      <c r="F12" s="14"/>
      <c r="G12" s="14"/>
      <c r="H12" s="12"/>
      <c r="I12" s="13">
        <f>SUM(D12:G12)</f>
        <v>517198.57</v>
      </c>
      <c r="J12" s="12"/>
    </row>
    <row r="13" spans="1:11" ht="16.5" thickBot="1" x14ac:dyDescent="0.3">
      <c r="A13" s="42" t="s">
        <v>51</v>
      </c>
      <c r="B13" s="39"/>
      <c r="C13" s="39"/>
      <c r="D13" s="39"/>
      <c r="E13" s="39"/>
      <c r="F13" s="39"/>
      <c r="G13" s="39"/>
      <c r="H13" s="39"/>
      <c r="I13" s="40"/>
      <c r="J13" s="43"/>
    </row>
    <row r="14" spans="1:11" ht="16.5" thickBot="1" x14ac:dyDescent="0.3">
      <c r="A14" s="11" t="s">
        <v>10</v>
      </c>
      <c r="B14" s="15" t="s">
        <v>31</v>
      </c>
      <c r="C14" s="36">
        <v>2173.11</v>
      </c>
      <c r="D14" s="16">
        <v>2173.11</v>
      </c>
      <c r="E14" s="16"/>
      <c r="F14" s="16"/>
      <c r="G14" s="16"/>
      <c r="H14" s="12"/>
      <c r="I14" s="13">
        <f t="shared" ref="I14:I21" si="0">SUM(D14:G14)</f>
        <v>2173.11</v>
      </c>
      <c r="J14" s="12"/>
    </row>
    <row r="15" spans="1:11" ht="32.25" thickBot="1" x14ac:dyDescent="0.3">
      <c r="A15" s="84" t="s">
        <v>11</v>
      </c>
      <c r="B15" s="17" t="s">
        <v>32</v>
      </c>
      <c r="C15" s="36">
        <v>6585.21</v>
      </c>
      <c r="D15" s="16">
        <v>6585.21</v>
      </c>
      <c r="E15" s="16"/>
      <c r="F15" s="16"/>
      <c r="G15" s="16"/>
      <c r="H15" s="12"/>
      <c r="I15" s="13">
        <f t="shared" si="0"/>
        <v>6585.21</v>
      </c>
      <c r="J15" s="12"/>
    </row>
    <row r="16" spans="1:11" ht="32.25" thickBot="1" x14ac:dyDescent="0.3">
      <c r="A16" s="85"/>
      <c r="B16" s="17" t="s">
        <v>33</v>
      </c>
      <c r="C16" s="36">
        <v>279690</v>
      </c>
      <c r="D16" s="16"/>
      <c r="E16" s="16"/>
      <c r="F16" s="16">
        <v>268023.58289719623</v>
      </c>
      <c r="G16" s="16"/>
      <c r="H16" s="18">
        <v>0.6</v>
      </c>
      <c r="I16" s="13">
        <f t="shared" si="0"/>
        <v>268023.58289719623</v>
      </c>
      <c r="J16" s="12"/>
      <c r="K16" s="48">
        <f>J16-J9</f>
        <v>0</v>
      </c>
    </row>
    <row r="17" spans="1:11" ht="32.25" thickBot="1" x14ac:dyDescent="0.3">
      <c r="A17" s="19" t="s">
        <v>12</v>
      </c>
      <c r="B17" s="20" t="s">
        <v>34</v>
      </c>
      <c r="C17" s="36">
        <v>127972.91</v>
      </c>
      <c r="D17" s="16">
        <v>127972.91</v>
      </c>
      <c r="E17" s="16"/>
      <c r="F17" s="16"/>
      <c r="G17" s="16"/>
      <c r="H17" s="18">
        <v>0.4</v>
      </c>
      <c r="I17" s="13">
        <f t="shared" si="0"/>
        <v>127972.91</v>
      </c>
      <c r="J17" s="12"/>
    </row>
    <row r="18" spans="1:11" ht="48" thickBot="1" x14ac:dyDescent="0.3">
      <c r="A18" s="86" t="s">
        <v>25</v>
      </c>
      <c r="B18" s="20" t="s">
        <v>35</v>
      </c>
      <c r="C18" s="35">
        <v>58847.11</v>
      </c>
      <c r="D18" s="13">
        <v>58847.11</v>
      </c>
      <c r="E18" s="13"/>
      <c r="F18" s="13"/>
      <c r="G18" s="13"/>
      <c r="H18" s="12"/>
      <c r="I18" s="13">
        <f t="shared" si="0"/>
        <v>58847.11</v>
      </c>
      <c r="J18" s="12"/>
    </row>
    <row r="19" spans="1:11" ht="48" thickBot="1" x14ac:dyDescent="0.3">
      <c r="A19" s="87"/>
      <c r="B19" s="20" t="s">
        <v>36</v>
      </c>
      <c r="C19" s="35">
        <v>90000</v>
      </c>
      <c r="D19" s="14"/>
      <c r="E19" s="13"/>
      <c r="F19" s="13">
        <v>86191.284481221446</v>
      </c>
      <c r="G19" s="14"/>
      <c r="H19" s="12"/>
      <c r="I19" s="13">
        <f t="shared" si="0"/>
        <v>86191.284481221446</v>
      </c>
      <c r="J19" s="12"/>
    </row>
    <row r="20" spans="1:11" ht="16.5" thickBot="1" x14ac:dyDescent="0.3">
      <c r="A20" s="87"/>
      <c r="B20" s="20" t="s">
        <v>37</v>
      </c>
      <c r="C20" s="35">
        <v>73428.570000000007</v>
      </c>
      <c r="D20" s="14"/>
      <c r="E20" s="14">
        <v>118736.26</v>
      </c>
      <c r="F20" s="14"/>
      <c r="G20" s="14"/>
      <c r="H20" s="12"/>
      <c r="I20" s="13">
        <f t="shared" si="0"/>
        <v>118736.26</v>
      </c>
      <c r="J20" s="12"/>
    </row>
    <row r="21" spans="1:11" ht="32.25" thickBot="1" x14ac:dyDescent="0.3">
      <c r="A21" s="87"/>
      <c r="B21" s="20" t="s">
        <v>38</v>
      </c>
      <c r="C21" s="35">
        <v>15714.29</v>
      </c>
      <c r="D21" s="14"/>
      <c r="E21" s="14">
        <v>0</v>
      </c>
      <c r="F21" s="14"/>
      <c r="G21" s="14"/>
      <c r="H21" s="12"/>
      <c r="I21" s="13">
        <f t="shared" si="0"/>
        <v>0</v>
      </c>
      <c r="J21" s="12"/>
    </row>
    <row r="22" spans="1:11" ht="48" thickBot="1" x14ac:dyDescent="0.3">
      <c r="A22" s="88"/>
      <c r="B22" s="20" t="s">
        <v>39</v>
      </c>
      <c r="C22" s="35">
        <v>15618</v>
      </c>
      <c r="D22" s="14"/>
      <c r="E22" s="14">
        <v>0</v>
      </c>
      <c r="F22" s="14"/>
      <c r="G22" s="14"/>
      <c r="H22" s="12"/>
      <c r="I22" s="13">
        <f t="shared" ref="I22" si="1">SUM(D22:G22)</f>
        <v>0</v>
      </c>
      <c r="J22" s="12"/>
    </row>
    <row r="23" spans="1:11" ht="33.6" customHeight="1" thickBot="1" x14ac:dyDescent="0.3">
      <c r="A23" s="42" t="s">
        <v>20</v>
      </c>
      <c r="B23" s="44"/>
      <c r="C23" s="57">
        <f>SUM(C10:C12,C14:C21,C22)</f>
        <v>1583090.4400000002</v>
      </c>
      <c r="D23" s="57">
        <f t="shared" ref="D23:G23" si="2">SUM(D10:D12,D14:D21,D22)</f>
        <v>1108639.58</v>
      </c>
      <c r="E23" s="57">
        <f t="shared" si="2"/>
        <v>118736.26</v>
      </c>
      <c r="F23" s="57">
        <f t="shared" si="2"/>
        <v>354214.86737841769</v>
      </c>
      <c r="G23" s="57">
        <f t="shared" si="2"/>
        <v>0</v>
      </c>
      <c r="H23" s="58"/>
      <c r="I23" s="57">
        <f>SUM(I10:I12,I14:I21,I22)</f>
        <v>1581590.7073784175</v>
      </c>
      <c r="J23" s="57">
        <f>SUM(D23:G23)</f>
        <v>1581590.7073784177</v>
      </c>
    </row>
    <row r="24" spans="1:11" ht="16.5" thickBot="1" x14ac:dyDescent="0.3">
      <c r="A24" s="81" t="s">
        <v>53</v>
      </c>
      <c r="B24" s="82"/>
      <c r="C24" s="82"/>
      <c r="D24" s="82"/>
      <c r="E24" s="82"/>
      <c r="F24" s="82"/>
      <c r="G24" s="82"/>
      <c r="H24" s="82"/>
      <c r="I24" s="82"/>
      <c r="J24" s="83"/>
    </row>
    <row r="25" spans="1:11" ht="16.5" thickBot="1" x14ac:dyDescent="0.3">
      <c r="A25" s="42" t="s">
        <v>54</v>
      </c>
      <c r="B25" s="39"/>
      <c r="C25" s="39"/>
      <c r="D25" s="39"/>
      <c r="E25" s="39"/>
      <c r="F25" s="39"/>
      <c r="G25" s="39"/>
      <c r="H25" s="39"/>
      <c r="I25" s="40"/>
      <c r="J25" s="43"/>
    </row>
    <row r="26" spans="1:11" ht="16.5" thickBot="1" x14ac:dyDescent="0.3">
      <c r="A26" s="11" t="s">
        <v>13</v>
      </c>
      <c r="B26" s="12" t="s">
        <v>40</v>
      </c>
      <c r="C26" s="13">
        <v>467290</v>
      </c>
      <c r="D26" s="13"/>
      <c r="E26" s="13"/>
      <c r="F26" s="13"/>
      <c r="G26" s="34">
        <v>355958.8785046729</v>
      </c>
      <c r="H26" s="12">
        <v>467.28971962616822</v>
      </c>
      <c r="I26" s="13">
        <f>SUM(D26:G26)</f>
        <v>355958.8785046729</v>
      </c>
      <c r="J26" s="12"/>
      <c r="K26" s="53"/>
    </row>
    <row r="27" spans="1:11" ht="16.5" thickBot="1" x14ac:dyDescent="0.3">
      <c r="A27" s="42" t="s">
        <v>55</v>
      </c>
      <c r="B27" s="45"/>
      <c r="C27" s="47"/>
      <c r="D27" s="45"/>
      <c r="E27" s="45"/>
      <c r="F27" s="45"/>
      <c r="G27" s="45"/>
      <c r="H27" s="45"/>
      <c r="I27" s="46"/>
      <c r="J27" s="27"/>
    </row>
    <row r="28" spans="1:11" ht="63.75" thickBot="1" x14ac:dyDescent="0.3">
      <c r="A28" s="11" t="s">
        <v>14</v>
      </c>
      <c r="B28" s="12" t="s">
        <v>41</v>
      </c>
      <c r="C28" s="12">
        <v>190571.43</v>
      </c>
      <c r="D28" s="14"/>
      <c r="E28" s="14">
        <v>143714.1</v>
      </c>
      <c r="F28" s="14"/>
      <c r="G28" s="14"/>
      <c r="H28" s="18">
        <v>0.36</v>
      </c>
      <c r="I28" s="13">
        <f>SUM(D28:G28)</f>
        <v>143714.1</v>
      </c>
      <c r="J28" s="12"/>
    </row>
    <row r="29" spans="1:11" ht="95.25" thickBot="1" x14ac:dyDescent="0.3">
      <c r="A29" s="86" t="s">
        <v>15</v>
      </c>
      <c r="B29" s="12" t="s">
        <v>42</v>
      </c>
      <c r="C29" s="13">
        <v>191807.14</v>
      </c>
      <c r="D29" s="13">
        <v>191807.14</v>
      </c>
      <c r="E29" s="13"/>
      <c r="F29" s="13"/>
      <c r="G29" s="13"/>
      <c r="H29" s="18"/>
      <c r="I29" s="13">
        <f t="shared" ref="I29:I31" si="3">SUM(D29:G29)</f>
        <v>191807.14</v>
      </c>
      <c r="J29" s="12"/>
    </row>
    <row r="30" spans="1:11" ht="48" thickBot="1" x14ac:dyDescent="0.3">
      <c r="A30" s="88"/>
      <c r="B30" s="12" t="s">
        <v>43</v>
      </c>
      <c r="C30" s="21">
        <v>189142.86</v>
      </c>
      <c r="D30" s="21"/>
      <c r="E30" s="21">
        <v>164936.82</v>
      </c>
      <c r="F30" s="21"/>
      <c r="G30" s="21"/>
      <c r="H30" s="18">
        <v>0.36</v>
      </c>
      <c r="I30" s="13">
        <f t="shared" si="3"/>
        <v>164936.82</v>
      </c>
      <c r="J30" s="12"/>
    </row>
    <row r="31" spans="1:11" ht="48" thickBot="1" x14ac:dyDescent="0.3">
      <c r="A31" s="11" t="s">
        <v>16</v>
      </c>
      <c r="B31" s="12" t="s">
        <v>44</v>
      </c>
      <c r="C31" s="13">
        <v>30642.86</v>
      </c>
      <c r="D31" s="13"/>
      <c r="E31" s="13">
        <f>14000+12225.91</f>
        <v>26225.91</v>
      </c>
      <c r="F31" s="13"/>
      <c r="G31" s="13"/>
      <c r="H31" s="18">
        <v>0.36</v>
      </c>
      <c r="I31" s="13">
        <f t="shared" si="3"/>
        <v>26225.91</v>
      </c>
      <c r="J31" s="12"/>
    </row>
    <row r="32" spans="1:11" ht="16.5" thickBot="1" x14ac:dyDescent="0.3">
      <c r="A32" s="81" t="s">
        <v>21</v>
      </c>
      <c r="B32" s="82"/>
      <c r="C32" s="82"/>
      <c r="D32" s="82"/>
      <c r="E32" s="82"/>
      <c r="F32" s="82"/>
      <c r="G32" s="82"/>
      <c r="H32" s="82"/>
      <c r="I32" s="82"/>
      <c r="J32" s="83"/>
    </row>
    <row r="33" spans="1:12" ht="45.75" customHeight="1" thickBot="1" x14ac:dyDescent="0.3">
      <c r="A33" s="87" t="s">
        <v>17</v>
      </c>
      <c r="B33" s="22"/>
      <c r="C33" s="24">
        <v>84000</v>
      </c>
      <c r="D33" s="24"/>
      <c r="E33" s="24"/>
      <c r="F33" s="24">
        <v>97414.667983220977</v>
      </c>
      <c r="G33" s="24">
        <v>111330.82</v>
      </c>
      <c r="H33" s="25">
        <v>0.33300000000000002</v>
      </c>
      <c r="I33" s="13">
        <f>SUM(D33:G33)</f>
        <v>208745.48798322098</v>
      </c>
      <c r="J33" s="23"/>
      <c r="L33" s="56"/>
    </row>
    <row r="34" spans="1:12" ht="50.25" customHeight="1" thickBot="1" x14ac:dyDescent="0.3">
      <c r="A34" s="89"/>
      <c r="B34" s="22"/>
      <c r="C34" s="24">
        <v>40630</v>
      </c>
      <c r="D34" s="24"/>
      <c r="E34" s="24">
        <v>89444.800000000003</v>
      </c>
      <c r="F34" s="24"/>
      <c r="G34" s="24"/>
      <c r="H34" s="23"/>
      <c r="I34" s="13">
        <f t="shared" ref="I34:I38" si="4">SUM(D34:G34)</f>
        <v>89444.800000000003</v>
      </c>
      <c r="J34" s="23"/>
    </row>
    <row r="35" spans="1:12" ht="57.75" customHeight="1" thickBot="1" x14ac:dyDescent="0.3">
      <c r="A35" s="87" t="s">
        <v>45</v>
      </c>
      <c r="B35" s="22"/>
      <c r="C35" s="16">
        <v>2142.86</v>
      </c>
      <c r="D35" s="26"/>
      <c r="E35" s="71">
        <v>15689.72</v>
      </c>
      <c r="F35" s="26"/>
      <c r="G35" s="26"/>
      <c r="H35" s="23"/>
      <c r="I35" s="13">
        <f t="shared" si="4"/>
        <v>15689.72</v>
      </c>
      <c r="J35" s="23"/>
    </row>
    <row r="36" spans="1:12" ht="50.25" customHeight="1" thickBot="1" x14ac:dyDescent="0.3">
      <c r="A36" s="89"/>
      <c r="B36" s="27"/>
      <c r="C36" s="28">
        <v>13600</v>
      </c>
      <c r="D36" s="29"/>
      <c r="E36" s="30"/>
      <c r="F36" s="72">
        <v>15419.17753555761</v>
      </c>
      <c r="G36" s="30"/>
      <c r="H36" s="22"/>
      <c r="I36" s="13">
        <f t="shared" si="4"/>
        <v>15419.17753555761</v>
      </c>
      <c r="J36" s="31"/>
      <c r="L36" s="53"/>
    </row>
    <row r="37" spans="1:12" ht="50.25" customHeight="1" thickBot="1" x14ac:dyDescent="0.3">
      <c r="A37" s="90" t="s">
        <v>18</v>
      </c>
      <c r="B37" s="23"/>
      <c r="C37" s="32">
        <v>7963.63</v>
      </c>
      <c r="D37" s="49">
        <f>C37</f>
        <v>7963.63</v>
      </c>
      <c r="E37" s="50"/>
      <c r="F37" s="22"/>
      <c r="G37" s="22"/>
      <c r="H37" s="22"/>
      <c r="I37" s="13">
        <f t="shared" si="4"/>
        <v>7963.63</v>
      </c>
      <c r="J37" s="22"/>
    </row>
    <row r="38" spans="1:12" ht="36" customHeight="1" thickBot="1" x14ac:dyDescent="0.3">
      <c r="A38" s="91"/>
      <c r="B38" s="12"/>
      <c r="C38" s="33">
        <v>2857.14</v>
      </c>
      <c r="D38" s="33">
        <v>0</v>
      </c>
      <c r="E38" s="33">
        <v>2000</v>
      </c>
      <c r="F38" s="33"/>
      <c r="G38" s="33"/>
      <c r="H38" s="12"/>
      <c r="I38" s="13">
        <f t="shared" si="4"/>
        <v>2000</v>
      </c>
      <c r="J38" s="12"/>
    </row>
    <row r="39" spans="1:12" ht="15.75" customHeight="1" x14ac:dyDescent="0.25">
      <c r="A39" s="92" t="s">
        <v>22</v>
      </c>
      <c r="B39" s="93"/>
      <c r="C39" s="59">
        <f>SUM(C10:C12,C14:C22,C26,C28:C31,C33:C38)</f>
        <v>2803738.36</v>
      </c>
      <c r="D39" s="60">
        <f>SUM(D10:D12,D14:D22,D26,D28:D31,D33:D38)</f>
        <v>1308410.3500000001</v>
      </c>
      <c r="E39" s="59">
        <f>SUM(E10:E12,E14:E22,E26,E28:E31,E33:E38)</f>
        <v>560747.61</v>
      </c>
      <c r="F39" s="59">
        <f>SUM(F10:F12,F14:F22,F26,F28:F31,F33:F38)</f>
        <v>467048.71289719624</v>
      </c>
      <c r="G39" s="59">
        <f>SUM(G10:G12,G14:G22,G26,G28:G31,G33:G38)</f>
        <v>467289.69850467291</v>
      </c>
      <c r="H39" s="59"/>
      <c r="I39" s="59">
        <f>I10+I11+I12+I14+I15+I16+I17+I18+I19+I20+I21+I22+I26+I28+I29+I30+I31+I33+I34+I35+I36+I37+I38</f>
        <v>2803496.3714018692</v>
      </c>
      <c r="J39" s="61"/>
    </row>
    <row r="40" spans="1:12" ht="15.75" x14ac:dyDescent="0.25">
      <c r="A40" s="74" t="s">
        <v>26</v>
      </c>
      <c r="B40" s="75"/>
      <c r="C40" s="62">
        <f>C39*7%</f>
        <v>196261.68520000001</v>
      </c>
      <c r="D40" s="63">
        <v>91590</v>
      </c>
      <c r="E40" s="62">
        <f>E39*7%</f>
        <v>39252.332700000006</v>
      </c>
      <c r="F40" s="62">
        <f>F39*7%</f>
        <v>32693.409902803738</v>
      </c>
      <c r="G40" s="62">
        <f>G39*7%</f>
        <v>32710.278895327108</v>
      </c>
      <c r="H40" s="62"/>
      <c r="I40" s="64">
        <f>I39*7/100</f>
        <v>196244.74599813085</v>
      </c>
      <c r="J40" s="65"/>
    </row>
    <row r="41" spans="1:12" ht="15.75" customHeight="1" x14ac:dyDescent="0.25">
      <c r="A41" s="76" t="s">
        <v>19</v>
      </c>
      <c r="B41" s="77"/>
      <c r="C41" s="66">
        <f>SUM(C39:C40)</f>
        <v>3000000.0452000001</v>
      </c>
      <c r="D41" s="66">
        <f>SUM(D39:D40)</f>
        <v>1400000.35</v>
      </c>
      <c r="E41" s="66">
        <f>SUM(E39:E40)</f>
        <v>599999.94270000001</v>
      </c>
      <c r="F41" s="66">
        <f>SUM(F39:F40)</f>
        <v>499742.12279999995</v>
      </c>
      <c r="G41" s="66">
        <f>SUM(G39:G40)</f>
        <v>499999.97740000003</v>
      </c>
      <c r="H41" s="66"/>
      <c r="I41" s="66">
        <f>SUM(I39:I40)</f>
        <v>2999741.1173999999</v>
      </c>
      <c r="J41" s="67"/>
    </row>
    <row r="42" spans="1:12" ht="16.5" thickBot="1" x14ac:dyDescent="0.3">
      <c r="A42" s="74" t="s">
        <v>27</v>
      </c>
      <c r="B42" s="75"/>
      <c r="C42" s="68">
        <f>I41/C41</f>
        <v>0.99991369073463365</v>
      </c>
      <c r="D42" s="68"/>
      <c r="E42" s="69"/>
      <c r="F42" s="69"/>
      <c r="G42" s="68"/>
      <c r="H42" s="69"/>
      <c r="I42" s="70"/>
      <c r="J42" s="70"/>
    </row>
    <row r="43" spans="1:12" ht="15.75" x14ac:dyDescent="0.25">
      <c r="A43" s="7"/>
      <c r="B43" s="7"/>
      <c r="C43" s="8"/>
      <c r="D43" s="8"/>
      <c r="E43" s="52"/>
      <c r="F43" s="9"/>
      <c r="G43" s="8"/>
      <c r="H43" s="9"/>
      <c r="I43" s="10"/>
      <c r="J43" s="10"/>
    </row>
    <row r="45" spans="1:12" x14ac:dyDescent="0.25">
      <c r="F45" s="73"/>
    </row>
    <row r="46" spans="1:12" x14ac:dyDescent="0.25">
      <c r="D46" s="53"/>
      <c r="F46" s="53"/>
      <c r="H46" s="53"/>
      <c r="J46" s="53"/>
    </row>
    <row r="47" spans="1:12" x14ac:dyDescent="0.25">
      <c r="D47" s="53"/>
      <c r="H47" s="53"/>
      <c r="J47" s="53"/>
    </row>
    <row r="48" spans="1:12" x14ac:dyDescent="0.25">
      <c r="F48" s="53"/>
      <c r="H48" s="53"/>
      <c r="J48" s="53"/>
    </row>
    <row r="49" spans="5:8" x14ac:dyDescent="0.25">
      <c r="E49" s="55"/>
      <c r="H49" s="53"/>
    </row>
    <row r="50" spans="5:8" x14ac:dyDescent="0.25">
      <c r="F50" s="53"/>
    </row>
    <row r="54" spans="5:8" x14ac:dyDescent="0.25">
      <c r="F54" s="53"/>
    </row>
  </sheetData>
  <mergeCells count="13">
    <mergeCell ref="A42:B42"/>
    <mergeCell ref="A41:B41"/>
    <mergeCell ref="A8:J8"/>
    <mergeCell ref="A24:J24"/>
    <mergeCell ref="A32:J32"/>
    <mergeCell ref="A15:A16"/>
    <mergeCell ref="A18:A22"/>
    <mergeCell ref="A29:A30"/>
    <mergeCell ref="A33:A34"/>
    <mergeCell ref="A37:A38"/>
    <mergeCell ref="A39:B39"/>
    <mergeCell ref="A40:B40"/>
    <mergeCell ref="A35:A36"/>
  </mergeCells>
  <pageMargins left="0.25" right="0.25" top="0.75" bottom="0.75" header="0.3" footer="0.3"/>
  <pageSetup scale="65" orientation="landscape" r:id="rId1"/>
  <ignoredErrors>
    <ignoredError sqref="I13 I10:I12 I22 I14:I21 I23 I26 I28:I31 I33:I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ADE7D-9BF5-48A4-AD0D-3E2ECD479E3A}">
  <dimension ref="D2:M7"/>
  <sheetViews>
    <sheetView workbookViewId="0">
      <selection activeCell="L5" sqref="L5"/>
    </sheetView>
  </sheetViews>
  <sheetFormatPr baseColWidth="10" defaultColWidth="9.140625" defaultRowHeight="15" x14ac:dyDescent="0.25"/>
  <cols>
    <col min="5" max="5" width="28.85546875" customWidth="1"/>
    <col min="6" max="6" width="10.85546875" bestFit="1" customWidth="1"/>
    <col min="11" max="11" width="11" bestFit="1" customWidth="1"/>
    <col min="12" max="12" width="12.42578125" bestFit="1" customWidth="1"/>
    <col min="13" max="13" width="11" bestFit="1" customWidth="1"/>
  </cols>
  <sheetData>
    <row r="2" spans="4:13" x14ac:dyDescent="0.25">
      <c r="D2">
        <v>355958.8785046729</v>
      </c>
      <c r="E2">
        <v>467.28971962616799</v>
      </c>
      <c r="F2">
        <f>E2*100</f>
        <v>46728.971962616801</v>
      </c>
      <c r="K2" s="54">
        <v>355958.9</v>
      </c>
      <c r="M2" s="54">
        <v>467289.72</v>
      </c>
    </row>
    <row r="5" spans="4:13" x14ac:dyDescent="0.25">
      <c r="L5" s="53">
        <f>M2-K2</f>
        <v>111330.81999999995</v>
      </c>
    </row>
    <row r="7" spans="4:13" x14ac:dyDescent="0.25">
      <c r="F7">
        <f>E2-D2</f>
        <v>-355491.58878504671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Consortium</vt:lpstr>
      <vt:lpstr>Sheet1</vt:lpstr>
      <vt:lpstr>Consortium!Impression_des_titres</vt:lpstr>
      <vt:lpstr>Consortium!Zone_d_impression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Alphonse</cp:lastModifiedBy>
  <cp:lastPrinted>2019-11-07T14:13:34Z</cp:lastPrinted>
  <dcterms:created xsi:type="dcterms:W3CDTF">2017-11-15T21:17:43Z</dcterms:created>
  <dcterms:modified xsi:type="dcterms:W3CDTF">2019-11-14T08:06:51Z</dcterms:modified>
</cp:coreProperties>
</file>