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19\INFORMES\ANUAL\Finales\Trinacional\"/>
    </mc:Choice>
  </mc:AlternateContent>
  <xr:revisionPtr revIDLastSave="2" documentId="8_{5B3E0E0A-3CE3-4601-9A69-E1E7A24C044D}" xr6:coauthVersionLast="41" xr6:coauthVersionMax="41" xr10:uidLastSave="{4F978645-C0A7-4267-89F4-5CD3AB739915}"/>
  <bookViews>
    <workbookView xWindow="-120" yWindow="-120" windowWidth="20730" windowHeight="11160" activeTab="14" xr2:uid="{00000000-000D-0000-FFFF-FFFF00000000}"/>
  </bookViews>
  <sheets>
    <sheet name="1) Budget Table GTM" sheetId="1" r:id="rId1"/>
    <sheet name="2) By Category" sheetId="5" r:id="rId2"/>
    <sheet name="3) Explanatory Notes" sheetId="3" r:id="rId3"/>
    <sheet name="4) -For PBSO Use-" sheetId="6" r:id="rId4"/>
    <sheet name="5) -For MPTF Use-" sheetId="4" r:id="rId5"/>
    <sheet name="1) Budget Table" sheetId="9" r:id="rId6"/>
    <sheet name="2) By Category (2)" sheetId="10" r:id="rId7"/>
    <sheet name="3) Explanatory Notes (2)" sheetId="11" r:id="rId8"/>
    <sheet name="4) -For PBSO Use- (2)" sheetId="12" r:id="rId9"/>
    <sheet name="5) -For MPTF Use- (2)" sheetId="13" r:id="rId10"/>
    <sheet name="1) Budget Table HONDURAS" sheetId="14" r:id="rId11"/>
    <sheet name="2) By Category (3)" sheetId="15" r:id="rId12"/>
    <sheet name="3) Explanatory Notes (3)" sheetId="16" r:id="rId13"/>
    <sheet name="4) -For PBSO Use- (3)" sheetId="17" r:id="rId14"/>
    <sheet name="5) -For MPTF Use- (3)" sheetId="18" r:id="rId15"/>
    <sheet name="Dropdowns" sheetId="8" state="hidden" r:id="rId16"/>
    <sheet name="Sheet2" sheetId="7" state="hidden" r:id="rId17"/>
  </sheets>
  <externalReferences>
    <externalReference r:id="rId18"/>
    <externalReference r:id="rId1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8" l="1"/>
  <c r="D7" i="18"/>
  <c r="E7" i="18"/>
  <c r="C8" i="18"/>
  <c r="F8" i="18" s="1"/>
  <c r="D8" i="18"/>
  <c r="E8" i="18"/>
  <c r="C9" i="18"/>
  <c r="F9" i="18" s="1"/>
  <c r="D9" i="18"/>
  <c r="E9" i="18"/>
  <c r="C10" i="18"/>
  <c r="F10" i="18" s="1"/>
  <c r="D10" i="18"/>
  <c r="E10" i="18"/>
  <c r="C11" i="18"/>
  <c r="F11" i="18" s="1"/>
  <c r="D11" i="18"/>
  <c r="E11" i="18"/>
  <c r="C12" i="18"/>
  <c r="F12" i="18" s="1"/>
  <c r="D12" i="18"/>
  <c r="E12" i="18"/>
  <c r="C13" i="18"/>
  <c r="F13" i="18" s="1"/>
  <c r="D13" i="18"/>
  <c r="E13" i="18"/>
  <c r="C14" i="18"/>
  <c r="F14" i="18" s="1"/>
  <c r="D14" i="18"/>
  <c r="E14" i="18"/>
  <c r="C15" i="18"/>
  <c r="C16" i="18" s="1"/>
  <c r="C17" i="18" s="1"/>
  <c r="D15" i="18"/>
  <c r="E15" i="18"/>
  <c r="D16" i="18"/>
  <c r="E16" i="18"/>
  <c r="D17" i="18"/>
  <c r="E17" i="18"/>
  <c r="C21" i="18"/>
  <c r="D21" i="18"/>
  <c r="E21" i="18"/>
  <c r="C22" i="18"/>
  <c r="D22" i="18"/>
  <c r="E22" i="18"/>
  <c r="F22" i="18"/>
  <c r="C23" i="18"/>
  <c r="D23" i="18"/>
  <c r="E23" i="18"/>
  <c r="F23" i="18"/>
  <c r="C24" i="18"/>
  <c r="D24" i="18"/>
  <c r="E24" i="18"/>
  <c r="F24" i="18"/>
  <c r="C7" i="17"/>
  <c r="D10" i="17"/>
  <c r="C8" i="17" s="1"/>
  <c r="D11" i="17"/>
  <c r="D12" i="17"/>
  <c r="D13" i="17"/>
  <c r="D14" i="17"/>
  <c r="C18" i="17"/>
  <c r="D24" i="17" s="1"/>
  <c r="D23" i="17"/>
  <c r="C29" i="17"/>
  <c r="D32" i="17" s="1"/>
  <c r="D34" i="17"/>
  <c r="D35" i="17"/>
  <c r="C40" i="17"/>
  <c r="D44" i="17" s="1"/>
  <c r="D43" i="17"/>
  <c r="D45" i="17"/>
  <c r="D46" i="17"/>
  <c r="D47" i="17"/>
  <c r="D13" i="15"/>
  <c r="E13" i="15"/>
  <c r="F13" i="15"/>
  <c r="D16" i="15"/>
  <c r="G16" i="15" s="1"/>
  <c r="E16" i="15"/>
  <c r="F16" i="15"/>
  <c r="G17" i="15"/>
  <c r="G18" i="15"/>
  <c r="G19" i="15"/>
  <c r="G20" i="15"/>
  <c r="G21" i="15"/>
  <c r="G22" i="15"/>
  <c r="G23" i="15"/>
  <c r="D24" i="15"/>
  <c r="G24" i="15" s="1"/>
  <c r="E24" i="15"/>
  <c r="F24" i="15"/>
  <c r="D27" i="15"/>
  <c r="E27" i="15"/>
  <c r="G27" i="15" s="1"/>
  <c r="F27" i="15"/>
  <c r="G28" i="15"/>
  <c r="G29" i="15"/>
  <c r="G30" i="15"/>
  <c r="G31" i="15"/>
  <c r="G32" i="15"/>
  <c r="G33" i="15"/>
  <c r="G34" i="15"/>
  <c r="D35" i="15"/>
  <c r="G35" i="15" s="1"/>
  <c r="E35" i="15"/>
  <c r="F35" i="15"/>
  <c r="D38" i="15"/>
  <c r="G38" i="15" s="1"/>
  <c r="E38" i="15"/>
  <c r="F38" i="15"/>
  <c r="G39" i="15"/>
  <c r="G40" i="15"/>
  <c r="G41" i="15"/>
  <c r="G42" i="15"/>
  <c r="G43" i="15"/>
  <c r="G44" i="15"/>
  <c r="G45" i="15"/>
  <c r="D46" i="15"/>
  <c r="E46" i="15"/>
  <c r="F46" i="15"/>
  <c r="G46" i="15"/>
  <c r="D49" i="15"/>
  <c r="E49" i="15"/>
  <c r="F49" i="15"/>
  <c r="G49" i="15"/>
  <c r="G50" i="15"/>
  <c r="G51" i="15"/>
  <c r="G52" i="15"/>
  <c r="G53" i="15"/>
  <c r="G54" i="15"/>
  <c r="G55" i="15"/>
  <c r="G56" i="15"/>
  <c r="D57" i="15"/>
  <c r="G57" i="15" s="1"/>
  <c r="E57" i="15"/>
  <c r="F57" i="15"/>
  <c r="D61" i="15"/>
  <c r="G61" i="15" s="1"/>
  <c r="E61" i="15"/>
  <c r="F61" i="15"/>
  <c r="G62" i="15"/>
  <c r="G63" i="15"/>
  <c r="G64" i="15"/>
  <c r="G65" i="15"/>
  <c r="G66" i="15"/>
  <c r="G67" i="15"/>
  <c r="G68" i="15"/>
  <c r="D69" i="15"/>
  <c r="E69" i="15"/>
  <c r="G69" i="15" s="1"/>
  <c r="F69" i="15"/>
  <c r="D72" i="15"/>
  <c r="E72" i="15"/>
  <c r="G72" i="15" s="1"/>
  <c r="F72" i="15"/>
  <c r="G73" i="15"/>
  <c r="G74" i="15"/>
  <c r="G75" i="15"/>
  <c r="G76" i="15"/>
  <c r="G77" i="15"/>
  <c r="G78" i="15"/>
  <c r="G79" i="15"/>
  <c r="D80" i="15"/>
  <c r="G80" i="15" s="1"/>
  <c r="E80" i="15"/>
  <c r="F80" i="15"/>
  <c r="D83" i="15"/>
  <c r="G83" i="15" s="1"/>
  <c r="E83" i="15"/>
  <c r="F83" i="15"/>
  <c r="G84" i="15"/>
  <c r="G85" i="15"/>
  <c r="G86" i="15"/>
  <c r="G87" i="15"/>
  <c r="G88" i="15"/>
  <c r="G89" i="15"/>
  <c r="G90" i="15"/>
  <c r="D91" i="15"/>
  <c r="E91" i="15"/>
  <c r="F91" i="15"/>
  <c r="G91" i="15"/>
  <c r="D94" i="15"/>
  <c r="E94" i="15"/>
  <c r="F94" i="15"/>
  <c r="G94" i="15"/>
  <c r="G95" i="15"/>
  <c r="G96" i="15"/>
  <c r="G97" i="15"/>
  <c r="G98" i="15"/>
  <c r="G99" i="15"/>
  <c r="G100" i="15"/>
  <c r="G101" i="15"/>
  <c r="D102" i="15"/>
  <c r="G102" i="15" s="1"/>
  <c r="E102" i="15"/>
  <c r="F102" i="15"/>
  <c r="D106" i="15"/>
  <c r="G106" i="15" s="1"/>
  <c r="E106" i="15"/>
  <c r="F106" i="15"/>
  <c r="G107" i="15"/>
  <c r="G108" i="15"/>
  <c r="G109" i="15"/>
  <c r="G110" i="15"/>
  <c r="G111" i="15"/>
  <c r="G112" i="15"/>
  <c r="G113" i="15"/>
  <c r="D114" i="15"/>
  <c r="E114" i="15"/>
  <c r="G114" i="15" s="1"/>
  <c r="F114" i="15"/>
  <c r="D117" i="15"/>
  <c r="E117" i="15"/>
  <c r="G117" i="15" s="1"/>
  <c r="F117" i="15"/>
  <c r="G118" i="15"/>
  <c r="G119" i="15"/>
  <c r="G120" i="15"/>
  <c r="G121" i="15"/>
  <c r="G122" i="15"/>
  <c r="G123" i="15"/>
  <c r="G124" i="15"/>
  <c r="D125" i="15"/>
  <c r="G125" i="15" s="1"/>
  <c r="E125" i="15"/>
  <c r="F125" i="15"/>
  <c r="D128" i="15"/>
  <c r="G128" i="15" s="1"/>
  <c r="E128" i="15"/>
  <c r="F128" i="15"/>
  <c r="G129" i="15"/>
  <c r="G130" i="15"/>
  <c r="G131" i="15"/>
  <c r="G132" i="15"/>
  <c r="G133" i="15"/>
  <c r="G134" i="15"/>
  <c r="G135" i="15"/>
  <c r="D136" i="15"/>
  <c r="E136" i="15"/>
  <c r="F136" i="15"/>
  <c r="G136" i="15"/>
  <c r="D139" i="15"/>
  <c r="E139" i="15"/>
  <c r="F139" i="15"/>
  <c r="G139" i="15"/>
  <c r="G140" i="15"/>
  <c r="G141" i="15"/>
  <c r="G142" i="15"/>
  <c r="G143" i="15"/>
  <c r="G144" i="15"/>
  <c r="G145" i="15"/>
  <c r="G146" i="15"/>
  <c r="D147" i="15"/>
  <c r="G147" i="15" s="1"/>
  <c r="E147" i="15"/>
  <c r="F147" i="15"/>
  <c r="D151" i="15"/>
  <c r="G151" i="15" s="1"/>
  <c r="E151" i="15"/>
  <c r="F151" i="15"/>
  <c r="G152" i="15"/>
  <c r="G153" i="15"/>
  <c r="G154" i="15"/>
  <c r="G155" i="15"/>
  <c r="G156" i="15"/>
  <c r="G157" i="15"/>
  <c r="G158" i="15"/>
  <c r="D159" i="15"/>
  <c r="E159" i="15"/>
  <c r="G159" i="15" s="1"/>
  <c r="F159" i="15"/>
  <c r="D162" i="15"/>
  <c r="E162" i="15"/>
  <c r="G162" i="15" s="1"/>
  <c r="F162" i="15"/>
  <c r="G163" i="15"/>
  <c r="G164" i="15"/>
  <c r="G165" i="15"/>
  <c r="G166" i="15"/>
  <c r="G167" i="15"/>
  <c r="G168" i="15"/>
  <c r="G169" i="15"/>
  <c r="D170" i="15"/>
  <c r="G170" i="15" s="1"/>
  <c r="E170" i="15"/>
  <c r="F170" i="15"/>
  <c r="D173" i="15"/>
  <c r="G173" i="15" s="1"/>
  <c r="E173" i="15"/>
  <c r="F173" i="15"/>
  <c r="G174" i="15"/>
  <c r="G175" i="15"/>
  <c r="G176" i="15"/>
  <c r="G177" i="15"/>
  <c r="G178" i="15"/>
  <c r="G179" i="15"/>
  <c r="G180" i="15"/>
  <c r="D181" i="15"/>
  <c r="E181" i="15"/>
  <c r="F181" i="15"/>
  <c r="G181" i="15"/>
  <c r="D184" i="15"/>
  <c r="E184" i="15"/>
  <c r="F184" i="15"/>
  <c r="G184" i="15"/>
  <c r="G185" i="15"/>
  <c r="G186" i="15"/>
  <c r="G187" i="15"/>
  <c r="G188" i="15"/>
  <c r="G189" i="15"/>
  <c r="G190" i="15"/>
  <c r="G191" i="15"/>
  <c r="D192" i="15"/>
  <c r="G192" i="15" s="1"/>
  <c r="E192" i="15"/>
  <c r="F192" i="15"/>
  <c r="D195" i="15"/>
  <c r="G195" i="15" s="1"/>
  <c r="E195" i="15"/>
  <c r="F195" i="15"/>
  <c r="G196" i="15"/>
  <c r="G197" i="15"/>
  <c r="G198" i="15"/>
  <c r="G199" i="15"/>
  <c r="G200" i="15"/>
  <c r="G201" i="15"/>
  <c r="G202" i="15"/>
  <c r="D203" i="15"/>
  <c r="E203" i="15"/>
  <c r="G203" i="15" s="1"/>
  <c r="F203" i="15"/>
  <c r="D207" i="15"/>
  <c r="E207" i="15"/>
  <c r="F207" i="15"/>
  <c r="D208" i="15"/>
  <c r="G208" i="15" s="1"/>
  <c r="E208" i="15"/>
  <c r="F208" i="15"/>
  <c r="D209" i="15"/>
  <c r="G209" i="15" s="1"/>
  <c r="E209" i="15"/>
  <c r="F209" i="15"/>
  <c r="D210" i="15"/>
  <c r="G210" i="15" s="1"/>
  <c r="E210" i="15"/>
  <c r="F210" i="15"/>
  <c r="D211" i="15"/>
  <c r="G211" i="15" s="1"/>
  <c r="E211" i="15"/>
  <c r="F211" i="15"/>
  <c r="D212" i="15"/>
  <c r="G212" i="15" s="1"/>
  <c r="E212" i="15"/>
  <c r="F212" i="15"/>
  <c r="D213" i="15"/>
  <c r="G213" i="15" s="1"/>
  <c r="E213" i="15"/>
  <c r="F213" i="15"/>
  <c r="D214" i="15"/>
  <c r="G214" i="15" s="1"/>
  <c r="E214" i="15"/>
  <c r="F214" i="15"/>
  <c r="F215" i="15" s="1"/>
  <c r="D215" i="15"/>
  <c r="G215" i="15" s="1"/>
  <c r="E215" i="15"/>
  <c r="D216" i="15"/>
  <c r="D217" i="15" s="1"/>
  <c r="E216" i="15"/>
  <c r="E217" i="15"/>
  <c r="G16" i="14"/>
  <c r="G17" i="14"/>
  <c r="G18" i="14"/>
  <c r="G19" i="14"/>
  <c r="H24" i="14" s="1"/>
  <c r="G20" i="14"/>
  <c r="G21" i="14"/>
  <c r="G22" i="14"/>
  <c r="G23" i="14"/>
  <c r="G24" i="14" s="1"/>
  <c r="D24" i="14"/>
  <c r="E24" i="14"/>
  <c r="F24" i="14"/>
  <c r="I24" i="14"/>
  <c r="G26" i="14"/>
  <c r="G27" i="14"/>
  <c r="G34" i="14" s="1"/>
  <c r="G28" i="14"/>
  <c r="G29" i="14"/>
  <c r="G30" i="14"/>
  <c r="G31" i="14"/>
  <c r="G32" i="14"/>
  <c r="G33" i="14"/>
  <c r="D34" i="14"/>
  <c r="E34" i="14"/>
  <c r="E206" i="14" s="1"/>
  <c r="F34" i="14"/>
  <c r="I34" i="14"/>
  <c r="G36" i="14"/>
  <c r="G37" i="14"/>
  <c r="G38" i="14"/>
  <c r="G39" i="14"/>
  <c r="H44" i="14" s="1"/>
  <c r="G40" i="14"/>
  <c r="G41" i="14"/>
  <c r="G42" i="14"/>
  <c r="G43" i="14"/>
  <c r="D44" i="14"/>
  <c r="E44" i="14"/>
  <c r="F44" i="14"/>
  <c r="I44" i="14"/>
  <c r="G46" i="14"/>
  <c r="G47" i="14"/>
  <c r="G54" i="14" s="1"/>
  <c r="G48" i="14"/>
  <c r="G49" i="14"/>
  <c r="G50" i="14"/>
  <c r="G51" i="14"/>
  <c r="G52" i="14"/>
  <c r="G53" i="14"/>
  <c r="D54" i="14"/>
  <c r="E54" i="14"/>
  <c r="F54" i="14"/>
  <c r="I54" i="14"/>
  <c r="G58" i="14"/>
  <c r="G59" i="14"/>
  <c r="G60" i="14"/>
  <c r="G61" i="14"/>
  <c r="G72" i="14" s="1"/>
  <c r="G62" i="14"/>
  <c r="G63" i="14"/>
  <c r="G64" i="14"/>
  <c r="G65" i="14"/>
  <c r="G66" i="14"/>
  <c r="G67" i="14"/>
  <c r="G68" i="14"/>
  <c r="G69" i="14"/>
  <c r="G70" i="14"/>
  <c r="G71" i="14"/>
  <c r="D72" i="14"/>
  <c r="E72" i="14"/>
  <c r="F72" i="14"/>
  <c r="I72" i="14"/>
  <c r="G74" i="14"/>
  <c r="G77" i="14"/>
  <c r="G78" i="14"/>
  <c r="G79" i="14"/>
  <c r="H84" i="14" s="1"/>
  <c r="G80" i="14"/>
  <c r="G81" i="14"/>
  <c r="G82" i="14"/>
  <c r="G83" i="14"/>
  <c r="D84" i="14"/>
  <c r="E84" i="14"/>
  <c r="F84" i="14"/>
  <c r="G84" i="14"/>
  <c r="I84" i="14"/>
  <c r="G88" i="14"/>
  <c r="G89" i="14"/>
  <c r="H94" i="14" s="1"/>
  <c r="G90" i="14"/>
  <c r="G91" i="14"/>
  <c r="G92" i="14"/>
  <c r="G93" i="14"/>
  <c r="D94" i="14"/>
  <c r="E94" i="14"/>
  <c r="F94" i="14"/>
  <c r="G94" i="14"/>
  <c r="I94" i="14"/>
  <c r="G96" i="14"/>
  <c r="G97" i="14"/>
  <c r="G104" i="14" s="1"/>
  <c r="G98" i="14"/>
  <c r="G99" i="14"/>
  <c r="G100" i="14"/>
  <c r="G101" i="14"/>
  <c r="G102" i="14"/>
  <c r="G103" i="14"/>
  <c r="D104" i="14"/>
  <c r="E104" i="14"/>
  <c r="F104" i="14"/>
  <c r="I104" i="14"/>
  <c r="G108" i="14"/>
  <c r="G109" i="14"/>
  <c r="G110" i="14"/>
  <c r="G111" i="14"/>
  <c r="H116" i="14" s="1"/>
  <c r="G112" i="14"/>
  <c r="G113" i="14"/>
  <c r="G114" i="14"/>
  <c r="G115" i="14"/>
  <c r="D116" i="14"/>
  <c r="E116" i="14"/>
  <c r="F116" i="14"/>
  <c r="G116" i="14"/>
  <c r="I116" i="14"/>
  <c r="G118" i="14"/>
  <c r="G119" i="14"/>
  <c r="G126" i="14" s="1"/>
  <c r="G120" i="14"/>
  <c r="G121" i="14"/>
  <c r="G122" i="14"/>
  <c r="G123" i="14"/>
  <c r="G124" i="14"/>
  <c r="G125" i="14"/>
  <c r="D126" i="14"/>
  <c r="E126" i="14"/>
  <c r="F126" i="14"/>
  <c r="I126" i="14"/>
  <c r="G128" i="14"/>
  <c r="G129" i="14"/>
  <c r="G130" i="14"/>
  <c r="G131" i="14"/>
  <c r="H136" i="14" s="1"/>
  <c r="G132" i="14"/>
  <c r="G133" i="14"/>
  <c r="G134" i="14"/>
  <c r="G135" i="14"/>
  <c r="D136" i="14"/>
  <c r="E136" i="14"/>
  <c r="F136" i="14"/>
  <c r="I136" i="14"/>
  <c r="G138" i="14"/>
  <c r="G139" i="14"/>
  <c r="G146" i="14" s="1"/>
  <c r="G140" i="14"/>
  <c r="G141" i="14"/>
  <c r="G142" i="14"/>
  <c r="G143" i="14"/>
  <c r="G144" i="14"/>
  <c r="G145" i="14"/>
  <c r="D146" i="14"/>
  <c r="E146" i="14"/>
  <c r="F146" i="14"/>
  <c r="I146" i="14"/>
  <c r="G150" i="14"/>
  <c r="G151" i="14"/>
  <c r="G152" i="14"/>
  <c r="G153" i="14"/>
  <c r="H158" i="14" s="1"/>
  <c r="G154" i="14"/>
  <c r="G155" i="14"/>
  <c r="G156" i="14"/>
  <c r="G157" i="14"/>
  <c r="G158" i="14" s="1"/>
  <c r="D158" i="14"/>
  <c r="E158" i="14"/>
  <c r="F158" i="14"/>
  <c r="I158" i="14"/>
  <c r="G160" i="14"/>
  <c r="G161" i="14"/>
  <c r="G168" i="14" s="1"/>
  <c r="G162" i="14"/>
  <c r="G163" i="14"/>
  <c r="G164" i="14"/>
  <c r="G165" i="14"/>
  <c r="G166" i="14"/>
  <c r="G167" i="14"/>
  <c r="D168" i="14"/>
  <c r="E168" i="14"/>
  <c r="F168" i="14"/>
  <c r="I168" i="14"/>
  <c r="G170" i="14"/>
  <c r="G171" i="14"/>
  <c r="G172" i="14"/>
  <c r="G173" i="14"/>
  <c r="H178" i="14" s="1"/>
  <c r="G174" i="14"/>
  <c r="G175" i="14"/>
  <c r="G176" i="14"/>
  <c r="G177" i="14"/>
  <c r="D178" i="14"/>
  <c r="E178" i="14"/>
  <c r="F178" i="14"/>
  <c r="G178" i="14"/>
  <c r="I178" i="14"/>
  <c r="G180" i="14"/>
  <c r="G181" i="14"/>
  <c r="G188" i="14" s="1"/>
  <c r="G182" i="14"/>
  <c r="G183" i="14"/>
  <c r="G184" i="14"/>
  <c r="G185" i="14"/>
  <c r="G186" i="14"/>
  <c r="G187" i="14"/>
  <c r="D188" i="14"/>
  <c r="E188" i="14"/>
  <c r="F188" i="14"/>
  <c r="I188" i="14"/>
  <c r="I219" i="14" s="1"/>
  <c r="G191" i="14"/>
  <c r="G192" i="14"/>
  <c r="G193" i="14"/>
  <c r="G194" i="14"/>
  <c r="H195" i="14" s="1"/>
  <c r="D195" i="14"/>
  <c r="E195" i="14"/>
  <c r="F195" i="14"/>
  <c r="G195" i="14"/>
  <c r="I195" i="14"/>
  <c r="D205" i="14"/>
  <c r="E205" i="14"/>
  <c r="F205" i="14"/>
  <c r="D206" i="14"/>
  <c r="G206" i="14" s="1"/>
  <c r="F206" i="14"/>
  <c r="D207" i="14"/>
  <c r="D208" i="14"/>
  <c r="D214" i="14" s="1"/>
  <c r="D213" i="14"/>
  <c r="E213" i="14"/>
  <c r="F213" i="14"/>
  <c r="H217" i="14"/>
  <c r="D222" i="14"/>
  <c r="F15" i="18" l="1"/>
  <c r="C41" i="17"/>
  <c r="D22" i="17"/>
  <c r="D33" i="17"/>
  <c r="C30" i="17" s="1"/>
  <c r="D25" i="17"/>
  <c r="D21" i="17"/>
  <c r="D36" i="17"/>
  <c r="G216" i="15"/>
  <c r="G217" i="15"/>
  <c r="F216" i="15"/>
  <c r="F217" i="15"/>
  <c r="I220" i="14"/>
  <c r="E207" i="14"/>
  <c r="E208" i="14"/>
  <c r="G207" i="14"/>
  <c r="G208" i="14" s="1"/>
  <c r="D223" i="14" s="1"/>
  <c r="F207" i="14"/>
  <c r="F208" i="14" s="1"/>
  <c r="G136" i="14"/>
  <c r="G44" i="14"/>
  <c r="H188" i="14"/>
  <c r="H168" i="14"/>
  <c r="H146" i="14"/>
  <c r="H126" i="14"/>
  <c r="H104" i="14"/>
  <c r="H72" i="14"/>
  <c r="H54" i="14"/>
  <c r="H34" i="14"/>
  <c r="D219" i="14" s="1"/>
  <c r="D216" i="14"/>
  <c r="D215" i="14"/>
  <c r="F16" i="18" l="1"/>
  <c r="F17" i="18"/>
  <c r="C19" i="17"/>
  <c r="F214" i="14"/>
  <c r="F215" i="14"/>
  <c r="F216" i="14"/>
  <c r="D220" i="14"/>
  <c r="E215" i="14"/>
  <c r="G215" i="14" s="1"/>
  <c r="E214" i="14"/>
  <c r="E216" i="14"/>
  <c r="G216" i="14" s="1"/>
  <c r="D217" i="14"/>
  <c r="E217" i="14" l="1"/>
  <c r="G214" i="14"/>
  <c r="G217" i="14" s="1"/>
  <c r="F217" i="14"/>
  <c r="C7" i="13" l="1"/>
  <c r="D7" i="13"/>
  <c r="E7" i="13"/>
  <c r="C8" i="13"/>
  <c r="F8" i="13" s="1"/>
  <c r="D8" i="13"/>
  <c r="E8" i="13"/>
  <c r="C9" i="13"/>
  <c r="F9" i="13" s="1"/>
  <c r="D9" i="13"/>
  <c r="E9" i="13"/>
  <c r="C10" i="13"/>
  <c r="F10" i="13" s="1"/>
  <c r="D10" i="13"/>
  <c r="E10" i="13"/>
  <c r="C11" i="13"/>
  <c r="F11" i="13" s="1"/>
  <c r="D11" i="13"/>
  <c r="E11" i="13"/>
  <c r="C12" i="13"/>
  <c r="F12" i="13" s="1"/>
  <c r="D12" i="13"/>
  <c r="E12" i="13"/>
  <c r="C13" i="13"/>
  <c r="F13" i="13" s="1"/>
  <c r="D13" i="13"/>
  <c r="E13" i="13"/>
  <c r="C14" i="13"/>
  <c r="F14" i="13" s="1"/>
  <c r="D14" i="13"/>
  <c r="E14" i="13"/>
  <c r="C15" i="13"/>
  <c r="C16" i="13" s="1"/>
  <c r="C17" i="13" s="1"/>
  <c r="D15" i="13"/>
  <c r="E15" i="13"/>
  <c r="D16" i="13"/>
  <c r="E16" i="13"/>
  <c r="D17" i="13"/>
  <c r="E17" i="13"/>
  <c r="C21" i="13"/>
  <c r="D21" i="13"/>
  <c r="E21" i="13"/>
  <c r="C22" i="13"/>
  <c r="D22" i="13"/>
  <c r="E22" i="13"/>
  <c r="F22" i="13"/>
  <c r="C23" i="13"/>
  <c r="D23" i="13"/>
  <c r="E23" i="13"/>
  <c r="F23" i="13"/>
  <c r="C24" i="13"/>
  <c r="D24" i="13"/>
  <c r="E24" i="13"/>
  <c r="F24" i="13"/>
  <c r="C7" i="12"/>
  <c r="D13" i="12" s="1"/>
  <c r="D10" i="12"/>
  <c r="C8" i="12" s="1"/>
  <c r="D11" i="12"/>
  <c r="D12" i="12"/>
  <c r="D14" i="12"/>
  <c r="C18" i="12"/>
  <c r="D24" i="12" s="1"/>
  <c r="C29" i="12"/>
  <c r="D32" i="12" s="1"/>
  <c r="D35" i="12"/>
  <c r="C40" i="12"/>
  <c r="D43" i="12"/>
  <c r="C41" i="12" s="1"/>
  <c r="D44" i="12"/>
  <c r="D45" i="12"/>
  <c r="D46" i="12"/>
  <c r="D47" i="12"/>
  <c r="D13" i="10"/>
  <c r="E13" i="10"/>
  <c r="F13" i="10"/>
  <c r="D16" i="10"/>
  <c r="G16" i="10" s="1"/>
  <c r="E16" i="10"/>
  <c r="F16" i="10"/>
  <c r="G17" i="10"/>
  <c r="G18" i="10"/>
  <c r="G19" i="10"/>
  <c r="G20" i="10"/>
  <c r="G21" i="10"/>
  <c r="G22" i="10"/>
  <c r="G23" i="10"/>
  <c r="D24" i="10"/>
  <c r="G24" i="10" s="1"/>
  <c r="E24" i="10"/>
  <c r="F24" i="10"/>
  <c r="D27" i="10"/>
  <c r="G27" i="10" s="1"/>
  <c r="E27" i="10"/>
  <c r="F27" i="10"/>
  <c r="G28" i="10"/>
  <c r="G29" i="10"/>
  <c r="G30" i="10"/>
  <c r="G31" i="10"/>
  <c r="G32" i="10"/>
  <c r="G33" i="10"/>
  <c r="G34" i="10"/>
  <c r="D35" i="10"/>
  <c r="G35" i="10" s="1"/>
  <c r="E35" i="10"/>
  <c r="F35" i="10"/>
  <c r="D38" i="10"/>
  <c r="E38" i="10"/>
  <c r="G38" i="10" s="1"/>
  <c r="F38" i="10"/>
  <c r="G39" i="10"/>
  <c r="G40" i="10"/>
  <c r="G41" i="10"/>
  <c r="G42" i="10"/>
  <c r="G43" i="10"/>
  <c r="G44" i="10"/>
  <c r="G45" i="10"/>
  <c r="D46" i="10"/>
  <c r="E46" i="10"/>
  <c r="F46" i="10"/>
  <c r="G46" i="10"/>
  <c r="D49" i="10"/>
  <c r="E49" i="10"/>
  <c r="F49" i="10"/>
  <c r="G49" i="10"/>
  <c r="G50" i="10"/>
  <c r="G51" i="10"/>
  <c r="G52" i="10"/>
  <c r="G53" i="10"/>
  <c r="G54" i="10"/>
  <c r="G55" i="10"/>
  <c r="G56" i="10"/>
  <c r="D57" i="10"/>
  <c r="G57" i="10" s="1"/>
  <c r="E57" i="10"/>
  <c r="F57" i="10"/>
  <c r="D61" i="10"/>
  <c r="G61" i="10" s="1"/>
  <c r="E61" i="10"/>
  <c r="F61" i="10"/>
  <c r="G62" i="10"/>
  <c r="G63" i="10"/>
  <c r="G64" i="10"/>
  <c r="G65" i="10"/>
  <c r="G66" i="10"/>
  <c r="G67" i="10"/>
  <c r="G68" i="10"/>
  <c r="D69" i="10"/>
  <c r="G69" i="10" s="1"/>
  <c r="E69" i="10"/>
  <c r="F69" i="10"/>
  <c r="D72" i="10"/>
  <c r="G72" i="10" s="1"/>
  <c r="E72" i="10"/>
  <c r="F72" i="10"/>
  <c r="G73" i="10"/>
  <c r="G74" i="10"/>
  <c r="G75" i="10"/>
  <c r="G76" i="10"/>
  <c r="G77" i="10"/>
  <c r="G78" i="10"/>
  <c r="G79" i="10"/>
  <c r="D80" i="10"/>
  <c r="E80" i="10"/>
  <c r="G80" i="10" s="1"/>
  <c r="F80" i="10"/>
  <c r="D83" i="10"/>
  <c r="E83" i="10"/>
  <c r="G83" i="10" s="1"/>
  <c r="F83" i="10"/>
  <c r="G84" i="10"/>
  <c r="G85" i="10"/>
  <c r="G86" i="10"/>
  <c r="G87" i="10"/>
  <c r="G88" i="10"/>
  <c r="G89" i="10"/>
  <c r="G90" i="10"/>
  <c r="D91" i="10"/>
  <c r="E91" i="10"/>
  <c r="F91" i="10"/>
  <c r="G91" i="10"/>
  <c r="D94" i="10"/>
  <c r="E94" i="10"/>
  <c r="F94" i="10"/>
  <c r="G94" i="10"/>
  <c r="G95" i="10"/>
  <c r="G96" i="10"/>
  <c r="G97" i="10"/>
  <c r="G98" i="10"/>
  <c r="G99" i="10"/>
  <c r="G100" i="10"/>
  <c r="G101" i="10"/>
  <c r="D102" i="10"/>
  <c r="G102" i="10" s="1"/>
  <c r="E102" i="10"/>
  <c r="F102" i="10"/>
  <c r="D106" i="10"/>
  <c r="G106" i="10" s="1"/>
  <c r="E106" i="10"/>
  <c r="F106" i="10"/>
  <c r="G107" i="10"/>
  <c r="G108" i="10"/>
  <c r="G109" i="10"/>
  <c r="G110" i="10"/>
  <c r="G111" i="10"/>
  <c r="G112" i="10"/>
  <c r="G113" i="10"/>
  <c r="D114" i="10"/>
  <c r="G114" i="10" s="1"/>
  <c r="E114" i="10"/>
  <c r="F114" i="10"/>
  <c r="D117" i="10"/>
  <c r="G117" i="10" s="1"/>
  <c r="E117" i="10"/>
  <c r="F117" i="10"/>
  <c r="G118" i="10"/>
  <c r="G119" i="10"/>
  <c r="G120" i="10"/>
  <c r="G121" i="10"/>
  <c r="G122" i="10"/>
  <c r="G123" i="10"/>
  <c r="G124" i="10"/>
  <c r="D125" i="10"/>
  <c r="E125" i="10"/>
  <c r="G125" i="10" s="1"/>
  <c r="F125" i="10"/>
  <c r="D128" i="10"/>
  <c r="E128" i="10"/>
  <c r="G128" i="10" s="1"/>
  <c r="F128" i="10"/>
  <c r="G129" i="10"/>
  <c r="G130" i="10"/>
  <c r="G131" i="10"/>
  <c r="G132" i="10"/>
  <c r="G133" i="10"/>
  <c r="G134" i="10"/>
  <c r="G135" i="10"/>
  <c r="D136" i="10"/>
  <c r="E136" i="10"/>
  <c r="F136" i="10"/>
  <c r="G136" i="10"/>
  <c r="D139" i="10"/>
  <c r="E139" i="10"/>
  <c r="F139" i="10"/>
  <c r="G139" i="10"/>
  <c r="G140" i="10"/>
  <c r="G141" i="10"/>
  <c r="G142" i="10"/>
  <c r="G143" i="10"/>
  <c r="G144" i="10"/>
  <c r="G145" i="10"/>
  <c r="G146" i="10"/>
  <c r="D147" i="10"/>
  <c r="G147" i="10" s="1"/>
  <c r="E147" i="10"/>
  <c r="F147" i="10"/>
  <c r="D151" i="10"/>
  <c r="G151" i="10" s="1"/>
  <c r="E151" i="10"/>
  <c r="F151" i="10"/>
  <c r="G152" i="10"/>
  <c r="G153" i="10"/>
  <c r="G154" i="10"/>
  <c r="G155" i="10"/>
  <c r="G156" i="10"/>
  <c r="G157" i="10"/>
  <c r="G158" i="10"/>
  <c r="D159" i="10"/>
  <c r="G159" i="10" s="1"/>
  <c r="E159" i="10"/>
  <c r="F159" i="10"/>
  <c r="D162" i="10"/>
  <c r="G162" i="10" s="1"/>
  <c r="E162" i="10"/>
  <c r="F162" i="10"/>
  <c r="G163" i="10"/>
  <c r="G164" i="10"/>
  <c r="G165" i="10"/>
  <c r="G166" i="10"/>
  <c r="G167" i="10"/>
  <c r="G168" i="10"/>
  <c r="G169" i="10"/>
  <c r="D170" i="10"/>
  <c r="E170" i="10"/>
  <c r="G170" i="10" s="1"/>
  <c r="F170" i="10"/>
  <c r="D173" i="10"/>
  <c r="E173" i="10"/>
  <c r="G173" i="10" s="1"/>
  <c r="F173" i="10"/>
  <c r="G174" i="10"/>
  <c r="G175" i="10"/>
  <c r="G176" i="10"/>
  <c r="G177" i="10"/>
  <c r="G178" i="10"/>
  <c r="G179" i="10"/>
  <c r="G180" i="10"/>
  <c r="D181" i="10"/>
  <c r="E181" i="10"/>
  <c r="F181" i="10"/>
  <c r="G181" i="10"/>
  <c r="D184" i="10"/>
  <c r="E184" i="10"/>
  <c r="F184" i="10"/>
  <c r="G184" i="10"/>
  <c r="G185" i="10"/>
  <c r="G186" i="10"/>
  <c r="G187" i="10"/>
  <c r="G188" i="10"/>
  <c r="G189" i="10"/>
  <c r="G190" i="10"/>
  <c r="G191" i="10"/>
  <c r="D192" i="10"/>
  <c r="G192" i="10" s="1"/>
  <c r="E192" i="10"/>
  <c r="F192" i="10"/>
  <c r="D195" i="10"/>
  <c r="G195" i="10" s="1"/>
  <c r="E195" i="10"/>
  <c r="F195" i="10"/>
  <c r="G196" i="10"/>
  <c r="G197" i="10"/>
  <c r="G198" i="10"/>
  <c r="G199" i="10"/>
  <c r="G200" i="10"/>
  <c r="G201" i="10"/>
  <c r="G202" i="10"/>
  <c r="D203" i="10"/>
  <c r="G203" i="10" s="1"/>
  <c r="E203" i="10"/>
  <c r="F203" i="10"/>
  <c r="D207" i="10"/>
  <c r="E207" i="10"/>
  <c r="F207" i="10"/>
  <c r="D208" i="10"/>
  <c r="G208" i="10" s="1"/>
  <c r="E208" i="10"/>
  <c r="F208" i="10"/>
  <c r="D209" i="10"/>
  <c r="G209" i="10" s="1"/>
  <c r="E209" i="10"/>
  <c r="F209" i="10"/>
  <c r="D210" i="10"/>
  <c r="G210" i="10" s="1"/>
  <c r="E210" i="10"/>
  <c r="F210" i="10"/>
  <c r="D211" i="10"/>
  <c r="G211" i="10" s="1"/>
  <c r="E211" i="10"/>
  <c r="F211" i="10"/>
  <c r="D212" i="10"/>
  <c r="G212" i="10" s="1"/>
  <c r="E212" i="10"/>
  <c r="F212" i="10"/>
  <c r="D213" i="10"/>
  <c r="G213" i="10" s="1"/>
  <c r="E213" i="10"/>
  <c r="F213" i="10"/>
  <c r="F215" i="10" s="1"/>
  <c r="D214" i="10"/>
  <c r="G214" i="10" s="1"/>
  <c r="E214" i="10"/>
  <c r="F214" i="10"/>
  <c r="D215" i="10"/>
  <c r="G215" i="10" s="1"/>
  <c r="E215" i="10"/>
  <c r="D216" i="10"/>
  <c r="D217" i="10" s="1"/>
  <c r="E216" i="10"/>
  <c r="E217" i="10" s="1"/>
  <c r="G16" i="9"/>
  <c r="G17" i="9"/>
  <c r="G18" i="9"/>
  <c r="G19" i="9"/>
  <c r="H24" i="9" s="1"/>
  <c r="G20" i="9"/>
  <c r="G21" i="9"/>
  <c r="G22" i="9"/>
  <c r="G23" i="9"/>
  <c r="D24" i="9"/>
  <c r="E24" i="9"/>
  <c r="F24" i="9"/>
  <c r="G24" i="9"/>
  <c r="I24" i="9"/>
  <c r="G26" i="9"/>
  <c r="G27" i="9"/>
  <c r="G34" i="9" s="1"/>
  <c r="G28" i="9"/>
  <c r="G29" i="9"/>
  <c r="G30" i="9"/>
  <c r="G31" i="9"/>
  <c r="G32" i="9"/>
  <c r="G33" i="9"/>
  <c r="D34" i="9"/>
  <c r="E34" i="9"/>
  <c r="E199" i="9" s="1"/>
  <c r="F34" i="9"/>
  <c r="I34" i="9"/>
  <c r="G36" i="9"/>
  <c r="G37" i="9"/>
  <c r="G38" i="9"/>
  <c r="G39" i="9"/>
  <c r="H45" i="9" s="1"/>
  <c r="G40" i="9"/>
  <c r="G41" i="9"/>
  <c r="G42" i="9"/>
  <c r="G44" i="9"/>
  <c r="G45" i="9" s="1"/>
  <c r="D45" i="9"/>
  <c r="E45" i="9"/>
  <c r="F45" i="9"/>
  <c r="I45" i="9"/>
  <c r="G47" i="9"/>
  <c r="G48" i="9"/>
  <c r="G55" i="9" s="1"/>
  <c r="G49" i="9"/>
  <c r="G50" i="9"/>
  <c r="G51" i="9"/>
  <c r="G52" i="9"/>
  <c r="G53" i="9"/>
  <c r="G54" i="9"/>
  <c r="D55" i="9"/>
  <c r="E55" i="9"/>
  <c r="F55" i="9"/>
  <c r="I55" i="9"/>
  <c r="G59" i="9"/>
  <c r="G60" i="9"/>
  <c r="G61" i="9"/>
  <c r="G62" i="9"/>
  <c r="H67" i="9" s="1"/>
  <c r="G63" i="9"/>
  <c r="G64" i="9"/>
  <c r="G65" i="9"/>
  <c r="G66" i="9"/>
  <c r="D67" i="9"/>
  <c r="E67" i="9"/>
  <c r="F67" i="9"/>
  <c r="G67" i="9"/>
  <c r="I67" i="9"/>
  <c r="G69" i="9"/>
  <c r="G70" i="9"/>
  <c r="G77" i="9" s="1"/>
  <c r="G71" i="9"/>
  <c r="G72" i="9"/>
  <c r="G73" i="9"/>
  <c r="G74" i="9"/>
  <c r="G75" i="9"/>
  <c r="G76" i="9"/>
  <c r="D77" i="9"/>
  <c r="E77" i="9"/>
  <c r="F77" i="9"/>
  <c r="I77" i="9"/>
  <c r="G79" i="9"/>
  <c r="G80" i="9"/>
  <c r="G81" i="9"/>
  <c r="G82" i="9"/>
  <c r="H87" i="9" s="1"/>
  <c r="G83" i="9"/>
  <c r="G84" i="9"/>
  <c r="G85" i="9"/>
  <c r="G86" i="9"/>
  <c r="D87" i="9"/>
  <c r="E87" i="9"/>
  <c r="F87" i="9"/>
  <c r="G87" i="9"/>
  <c r="I87" i="9"/>
  <c r="G89" i="9"/>
  <c r="G90" i="9"/>
  <c r="G97" i="9" s="1"/>
  <c r="G91" i="9"/>
  <c r="G92" i="9"/>
  <c r="G93" i="9"/>
  <c r="G94" i="9"/>
  <c r="G95" i="9"/>
  <c r="G96" i="9"/>
  <c r="D97" i="9"/>
  <c r="E97" i="9"/>
  <c r="F97" i="9"/>
  <c r="I97" i="9"/>
  <c r="G101" i="9"/>
  <c r="G102" i="9"/>
  <c r="G103" i="9"/>
  <c r="G104" i="9"/>
  <c r="H109" i="9" s="1"/>
  <c r="G105" i="9"/>
  <c r="G106" i="9"/>
  <c r="G107" i="9"/>
  <c r="G108" i="9"/>
  <c r="D109" i="9"/>
  <c r="E109" i="9"/>
  <c r="F109" i="9"/>
  <c r="G109" i="9"/>
  <c r="I109" i="9"/>
  <c r="G111" i="9"/>
  <c r="G112" i="9"/>
  <c r="G119" i="9" s="1"/>
  <c r="G113" i="9"/>
  <c r="G114" i="9"/>
  <c r="G115" i="9"/>
  <c r="G116" i="9"/>
  <c r="G117" i="9"/>
  <c r="G118" i="9"/>
  <c r="D119" i="9"/>
  <c r="E119" i="9"/>
  <c r="F119" i="9"/>
  <c r="I119" i="9"/>
  <c r="G121" i="9"/>
  <c r="G122" i="9"/>
  <c r="G123" i="9"/>
  <c r="G124" i="9"/>
  <c r="H129" i="9" s="1"/>
  <c r="G125" i="9"/>
  <c r="G126" i="9"/>
  <c r="G127" i="9"/>
  <c r="G128" i="9"/>
  <c r="D129" i="9"/>
  <c r="E129" i="9"/>
  <c r="F129" i="9"/>
  <c r="G129" i="9"/>
  <c r="I129" i="9"/>
  <c r="G131" i="9"/>
  <c r="G132" i="9"/>
  <c r="G139" i="9" s="1"/>
  <c r="G133" i="9"/>
  <c r="G134" i="9"/>
  <c r="G135" i="9"/>
  <c r="G136" i="9"/>
  <c r="G137" i="9"/>
  <c r="G138" i="9"/>
  <c r="D139" i="9"/>
  <c r="E139" i="9"/>
  <c r="F139" i="9"/>
  <c r="I139" i="9"/>
  <c r="G143" i="9"/>
  <c r="G144" i="9"/>
  <c r="G145" i="9"/>
  <c r="G146" i="9"/>
  <c r="H151" i="9" s="1"/>
  <c r="G147" i="9"/>
  <c r="G148" i="9"/>
  <c r="G149" i="9"/>
  <c r="G150" i="9"/>
  <c r="D151" i="9"/>
  <c r="E151" i="9"/>
  <c r="F151" i="9"/>
  <c r="G151" i="9"/>
  <c r="I151" i="9"/>
  <c r="G153" i="9"/>
  <c r="G154" i="9"/>
  <c r="G161" i="9" s="1"/>
  <c r="G155" i="9"/>
  <c r="G156" i="9"/>
  <c r="G157" i="9"/>
  <c r="G158" i="9"/>
  <c r="G159" i="9"/>
  <c r="G160" i="9"/>
  <c r="D161" i="9"/>
  <c r="E161" i="9"/>
  <c r="F161" i="9"/>
  <c r="I161" i="9"/>
  <c r="G163" i="9"/>
  <c r="G164" i="9"/>
  <c r="G165" i="9"/>
  <c r="G166" i="9"/>
  <c r="H171" i="9" s="1"/>
  <c r="G167" i="9"/>
  <c r="G168" i="9"/>
  <c r="G169" i="9"/>
  <c r="G170" i="9"/>
  <c r="D171" i="9"/>
  <c r="E171" i="9"/>
  <c r="F171" i="9"/>
  <c r="G171" i="9"/>
  <c r="I171" i="9"/>
  <c r="G173" i="9"/>
  <c r="G174" i="9"/>
  <c r="G181" i="9" s="1"/>
  <c r="G175" i="9"/>
  <c r="G176" i="9"/>
  <c r="G177" i="9"/>
  <c r="G178" i="9"/>
  <c r="G179" i="9"/>
  <c r="G180" i="9"/>
  <c r="D181" i="9"/>
  <c r="E181" i="9"/>
  <c r="F181" i="9"/>
  <c r="I181" i="9"/>
  <c r="I212" i="9" s="1"/>
  <c r="G184" i="9"/>
  <c r="G185" i="9"/>
  <c r="G186" i="9"/>
  <c r="G187" i="9"/>
  <c r="H188" i="9" s="1"/>
  <c r="D188" i="9"/>
  <c r="E188" i="9"/>
  <c r="F188" i="9"/>
  <c r="G188" i="9"/>
  <c r="I188" i="9"/>
  <c r="D198" i="9"/>
  <c r="E198" i="9"/>
  <c r="F198" i="9"/>
  <c r="D199" i="9"/>
  <c r="G199" i="9" s="1"/>
  <c r="F199" i="9"/>
  <c r="D200" i="9"/>
  <c r="D201" i="9" s="1"/>
  <c r="D206" i="9"/>
  <c r="E206" i="9"/>
  <c r="F206" i="9"/>
  <c r="H210" i="9"/>
  <c r="D215" i="9"/>
  <c r="F15" i="13" l="1"/>
  <c r="D23" i="12"/>
  <c r="D34" i="12"/>
  <c r="D22" i="12"/>
  <c r="D33" i="12"/>
  <c r="C30" i="12" s="1"/>
  <c r="D25" i="12"/>
  <c r="D21" i="12"/>
  <c r="C19" i="12" s="1"/>
  <c r="D36" i="12"/>
  <c r="G216" i="10"/>
  <c r="G217" i="10"/>
  <c r="F216" i="10"/>
  <c r="F217" i="10" s="1"/>
  <c r="I213" i="9"/>
  <c r="E200" i="9"/>
  <c r="E201" i="9" s="1"/>
  <c r="G200" i="9"/>
  <c r="G201" i="9" s="1"/>
  <c r="D216" i="9" s="1"/>
  <c r="D207" i="9"/>
  <c r="D208" i="9"/>
  <c r="D209" i="9"/>
  <c r="H181" i="9"/>
  <c r="H161" i="9"/>
  <c r="H139" i="9"/>
  <c r="H119" i="9"/>
  <c r="H97" i="9"/>
  <c r="H77" i="9"/>
  <c r="H55" i="9"/>
  <c r="H34" i="9"/>
  <c r="D212" i="9" s="1"/>
  <c r="D213" i="9" s="1"/>
  <c r="F200" i="9"/>
  <c r="F201" i="9" s="1"/>
  <c r="F16" i="13" l="1"/>
  <c r="F17" i="13" s="1"/>
  <c r="F207" i="9"/>
  <c r="F208" i="9"/>
  <c r="F209" i="9"/>
  <c r="E208" i="9"/>
  <c r="G208" i="9" s="1"/>
  <c r="E209" i="9"/>
  <c r="G209" i="9" s="1"/>
  <c r="E207" i="9"/>
  <c r="D210" i="9"/>
  <c r="G207" i="9"/>
  <c r="E210" i="9" l="1"/>
  <c r="G210" i="9"/>
  <c r="F210" i="9"/>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E209" i="1" s="1"/>
  <c r="G198" i="1"/>
  <c r="D45" i="6"/>
  <c r="D47" i="6"/>
  <c r="D46" i="6"/>
  <c r="D43" i="6"/>
  <c r="D44" i="6"/>
  <c r="D34" i="6"/>
  <c r="D36" i="6"/>
  <c r="D32" i="6"/>
  <c r="D33" i="6"/>
  <c r="D35" i="6"/>
  <c r="D24" i="6"/>
  <c r="D25" i="6"/>
  <c r="D21" i="6"/>
  <c r="D22" i="6"/>
  <c r="D23" i="6"/>
  <c r="D12" i="6"/>
  <c r="D11" i="6"/>
  <c r="D14" i="6"/>
  <c r="D13" i="6"/>
  <c r="D199" i="1"/>
  <c r="F209" i="1" l="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<sst xmlns="http://schemas.openxmlformats.org/spreadsheetml/2006/main" count="1887" uniqueCount="739">
  <si>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</si>
  <si>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</si>
  <si>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</si>
  <si>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</si>
  <si>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</si>
  <si>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</si>
  <si>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</si>
  <si>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</si>
  <si>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</si>
  <si>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</si>
  <si>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</si>
  <si>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</si>
  <si>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</si>
  <si>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</si>
  <si>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</si>
  <si>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</si>
  <si>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</si>
  <si>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</si>
  <si>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</si>
  <si>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</si>
  <si>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</si>
  <si>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</si>
  <si>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</si>
  <si>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</si>
  <si>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</si>
  <si>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</si>
  <si>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</si>
  <si>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</si>
  <si>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</si>
  <si>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</si>
  <si>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</si>
  <si>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</si>
  <si>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</si>
  <si>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</si>
  <si>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</si>
  <si>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</si>
  <si>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</si>
  <si>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</si>
  <si>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</si>
  <si>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</si>
  <si>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</si>
  <si>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</si>
  <si>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</si>
  <si>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</si>
  <si>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</si>
  <si>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</si>
  <si>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</si>
  <si>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</si>
  <si>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</si>
  <si>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</si>
  <si>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</si>
  <si>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</si>
  <si>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</si>
  <si>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</si>
  <si>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</si>
  <si>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</si>
  <si>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</si>
  <si>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</si>
  <si>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</si>
  <si>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</si>
  <si>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</si>
  <si>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</si>
  <si>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</si>
  <si>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</si>
  <si>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</si>
  <si>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</si>
  <si>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</si>
  <si>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</si>
  <si>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</si>
  <si>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</si>
  <si>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</si>
  <si>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</si>
  <si>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</si>
  <si>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</si>
  <si>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</si>
  <si>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</si>
  <si>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</si>
  <si>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</si>
  <si>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</si>
  <si>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</si>
  <si>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</si>
  <si>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</si>
  <si>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</si>
  <si>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</si>
  <si>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</si>
  <si>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</si>
  <si>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</si>
  <si>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</si>
  <si>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</si>
  <si>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</si>
  <si>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</si>
  <si>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</si>
  <si>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</si>
  <si>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</si>
  <si>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</si>
  <si>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</si>
  <si>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</si>
  <si>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</si>
  <si>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</si>
  <si>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</si>
  <si>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</si>
  <si>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</si>
  <si>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</si>
  <si>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</si>
  <si>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</si>
  <si>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</si>
  <si>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</si>
  <si>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</si>
  <si>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</si>
  <si>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</si>
  <si>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</si>
  <si>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</si>
  <si>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</si>
  <si>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</si>
  <si>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</si>
  <si>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</si>
  <si>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</si>
  <si>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</si>
  <si>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</si>
  <si>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</si>
  <si>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</si>
  <si>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</si>
  <si>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</si>
  <si>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</si>
  <si>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</si>
  <si>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</si>
  <si>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</si>
  <si>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</si>
  <si>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</si>
  <si>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</si>
  <si>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</si>
  <si>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</si>
  <si>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</si>
  <si>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</si>
  <si>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</si>
  <si>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</si>
  <si>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</si>
  <si>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</si>
  <si>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</si>
  <si>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</si>
  <si>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</si>
  <si>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</si>
  <si>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</si>
  <si>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</si>
  <si>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</si>
  <si>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</si>
  <si>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</si>
  <si>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</si>
  <si>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</si>
  <si>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</si>
  <si>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</si>
  <si>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</si>
  <si>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</si>
  <si>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</si>
  <si>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</si>
  <si>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</si>
  <si>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</si>
  <si>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</si>
  <si>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</si>
  <si>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</si>
  <si>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</si>
  <si>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</si>
  <si>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</si>
  <si>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</si>
  <si>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</si>
  <si>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</si>
  <si>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</si>
  <si>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</si>
  <si>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</si>
  <si>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</si>
  <si>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</si>
  <si>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</si>
  <si>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</si>
  <si>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</si>
  <si>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</si>
  <si>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</si>
  <si>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</si>
  <si>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</si>
  <si>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</si>
  <si>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</si>
  <si>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</si>
  <si>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</si>
  <si>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</si>
  <si>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</si>
  <si>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</si>
  <si>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</si>
  <si>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</si>
  <si>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</si>
  <si>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</si>
  <si>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</si>
  <si>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</si>
  <si>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</si>
  <si>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</si>
  <si>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</si>
  <si>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</si>
  <si>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</si>
  <si>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</si>
  <si>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</si>
  <si>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</si>
  <si>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</si>
  <si>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</si>
  <si>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</si>
  <si>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</si>
  <si>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</si>
  <si>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</si>
  <si>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</si>
  <si>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</si>
  <si>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</si>
  <si>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</si>
  <si>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</si>
  <si>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</si>
  <si>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</si>
  <si>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</si>
  <si>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</si>
  <si>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</si>
  <si>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</si>
  <si>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</si>
  <si>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</si>
  <si>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</si>
  <si>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</si>
  <si>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</si>
  <si>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</si>
  <si>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</si>
  <si>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</si>
  <si>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</si>
  <si>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</si>
  <si>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</si>
  <si>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</si>
  <si>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</si>
  <si>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</si>
  <si>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</si>
  <si>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</si>
  <si>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</si>
  <si>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</si>
  <si>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</si>
  <si>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</si>
  <si>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</si>
  <si>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</si>
  <si>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</si>
  <si>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</si>
  <si>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</si>
  <si>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</si>
  <si>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</si>
  <si>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</si>
  <si>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</si>
  <si>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</si>
  <si>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</si>
  <si>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</si>
  <si>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</si>
  <si>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</si>
  <si>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</si>
  <si>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</si>
  <si>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</si>
  <si>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</si>
  <si>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</si>
  <si>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</si>
  <si>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</si>
  <si>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</si>
  <si>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</si>
  <si>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</si>
  <si>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</si>
  <si>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</si>
  <si>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</si>
  <si>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</si>
  <si>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</si>
  <si>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</si>
  <si>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</si>
  <si>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</si>
  <si>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</si>
  <si>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</si>
  <si>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</si>
  <si>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</si>
  <si>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</si>
  <si>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</si>
  <si>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</si>
  <si>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</si>
  <si>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</si>
  <si>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</si>
  <si>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</si>
  <si>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</si>
  <si>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</si>
  <si>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</si>
  <si>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</si>
  <si>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</si>
  <si>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</si>
  <si>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</si>
  <si>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</si>
  <si>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</si>
  <si>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</si>
  <si>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</si>
  <si>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</si>
  <si>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</si>
  <si>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</si>
  <si>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</si>
  <si>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</si>
  <si>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</si>
  <si>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</si>
  <si>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</si>
  <si>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</si>
  <si>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</si>
  <si>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</si>
  <si>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</si>
  <si>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</si>
  <si>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</si>
  <si>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</si>
  <si>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</si>
  <si>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</si>
  <si>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</si>
  <si>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</si>
  <si>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</si>
  <si>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</si>
  <si>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</si>
  <si>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</si>
  <si>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</si>
  <si>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</si>
  <si>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</si>
  <si>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</si>
  <si>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</si>
  <si>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</si>
  <si>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</si>
  <si>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</si>
  <si>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</si>
  <si>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</si>
  <si>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</si>
  <si>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</si>
  <si>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</si>
  <si>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</si>
  <si>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</si>
  <si>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</si>
  <si>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</si>
  <si>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</si>
  <si>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</si>
  <si>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</si>
  <si>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</si>
  <si>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</si>
  <si>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</si>
  <si>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</si>
  <si>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</si>
  <si>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</si>
  <si>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</si>
  <si>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</si>
  <si>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</si>
  <si>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</si>
  <si>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</si>
  <si>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</si>
  <si>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</si>
  <si>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</si>
  <si>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</si>
  <si>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</si>
  <si>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</si>
  <si>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</si>
  <si>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</si>
  <si>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</si>
  <si>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</si>
  <si>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</si>
  <si>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</si>
  <si>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</si>
  <si>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</si>
  <si>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</si>
  <si>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</si>
  <si>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</si>
  <si>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</si>
  <si>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</si>
  <si>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</si>
  <si>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</si>
  <si>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</si>
  <si>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</si>
  <si>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</si>
  <si>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</si>
  <si>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</si>
  <si>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</si>
  <si>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</si>
  <si>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</si>
  <si>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</si>
  <si>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</si>
  <si>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</si>
  <si>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</si>
  <si>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</si>
  <si>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</si>
  <si>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</si>
  <si>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</si>
  <si>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</si>
  <si>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</si>
  <si>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</si>
  <si>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</si>
  <si>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</si>
  <si>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</si>
  <si>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</si>
  <si>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</si>
  <si>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</si>
  <si>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</si>
  <si>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</si>
  <si>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</si>
  <si>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</si>
  <si>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</si>
  <si>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</si>
  <si>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</si>
  <si>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</si>
  <si>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</si>
  <si>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</si>
  <si>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</si>
  <si>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</si>
  <si>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</si>
  <si>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</si>
  <si>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</si>
  <si>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</si>
  <si>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</si>
  <si>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</si>
  <si>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</si>
  <si>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</si>
  <si>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</si>
  <si>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</si>
  <si>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</si>
  <si>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</si>
  <si>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</si>
  <si>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</si>
  <si>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</si>
  <si>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</si>
  <si>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</si>
  <si>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</si>
  <si>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</si>
  <si>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</si>
  <si>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</si>
  <si>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</si>
  <si>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</si>
  <si>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</si>
  <si>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</si>
  <si>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</si>
  <si>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</si>
  <si>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</si>
  <si>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</si>
  <si>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</si>
  <si>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</si>
  <si>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</si>
  <si>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</si>
  <si>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</si>
  <si>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</si>
  <si>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</si>
  <si>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</si>
  <si>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</si>
  <si>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</si>
  <si>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</si>
  <si>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</si>
  <si>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</si>
  <si>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</si>
  <si>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</si>
  <si>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</si>
  <si>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</si>
  <si>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</si>
  <si>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</si>
  <si>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</si>
  <si>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</si>
  <si>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</si>
  <si>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</si>
  <si>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</si>
  <si>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</si>
  <si>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</si>
  <si>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</si>
  <si>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</si>
  <si>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</si>
  <si>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</si>
  <si>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</si>
  <si>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</si>
  <si>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</si>
  <si>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</si>
  <si>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</si>
  <si>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</si>
  <si>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</si>
  <si>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</si>
  <si>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</si>
  <si>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</si>
  <si>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</si>
  <si>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</si>
  <si>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</si>
  <si>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</si>
  <si>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</si>
  <si>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</si>
  <si>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</si>
  <si>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</si>
  <si>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</si>
  <si>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</si>
  <si>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</si>
  <si>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</si>
  <si>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</si>
  <si>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</si>
  <si>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</si>
  <si>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</si>
  <si>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</si>
  <si>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</si>
  <si>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</si>
  <si>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</si>
  <si>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</si>
  <si>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</si>
  <si>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</si>
  <si>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</si>
  <si>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</si>
  <si>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</si>
  <si>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</si>
  <si>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</si>
  <si>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</si>
  <si>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</si>
  <si>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</si>
  <si>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</si>
  <si>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</si>
  <si>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</si>
  <si>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</si>
  <si>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</si>
  <si>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</si>
  <si>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</si>
  <si>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</si>
  <si>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</si>
  <si>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</si>
  <si>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</si>
  <si>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</si>
  <si>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</si>
  <si>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</si>
  <si>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</si>
  <si>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</si>
  <si>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</si>
  <si>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</si>
  <si>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</si>
  <si>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</si>
  <si>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</si>
  <si>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</si>
  <si>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</si>
  <si>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</si>
  <si>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</si>
  <si>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</si>
  <si>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</si>
  <si>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</si>
  <si>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</si>
  <si>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</si>
  <si>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</si>
  <si>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</si>
  <si>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</si>
  <si>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</si>
  <si>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</si>
  <si>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</si>
  <si>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</si>
  <si>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</si>
  <si>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</si>
  <si>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</si>
  <si>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</si>
  <si>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</si>
  <si>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</si>
  <si>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</si>
  <si>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</si>
  <si>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</si>
  <si>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</si>
  <si>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</si>
  <si>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</si>
  <si>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</si>
  <si>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</si>
  <si>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</si>
  <si>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</si>
  <si>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</si>
  <si>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</si>
  <si>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</si>
  <si>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</si>
  <si>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</si>
  <si>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</si>
  <si>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</si>
  <si>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</si>
  <si>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</si>
  <si>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</si>
  <si>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</si>
  <si>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</si>
  <si>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</si>
  <si>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</si>
  <si>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</si>
  <si>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</si>
  <si>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</si>
  <si>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</si>
  <si>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</si>
  <si>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</si>
  <si>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</si>
  <si>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</si>
  <si>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</si>
  <si>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</si>
  <si>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 xml:space="preserve">Fortalecidos los mecanismos de reintegración de migrantes que regresan a sus países y contribuyen en el desarrollo local  </t>
  </si>
  <si>
    <t xml:space="preserve">  Diseñados y/o fortalecidos planes y programas para la reintegración social y económica de migrantes retornados y el mejoramiento de comunidades receptoras</t>
  </si>
  <si>
    <t>Acompañamiento técnico para el Desarrollo de una Estrategia de Reintegración Guatemala</t>
  </si>
  <si>
    <t>Seguimiento a personas retornadas con necesidad de reinserción. (INTECAP, MINEDUC,  atención psicosocial)</t>
  </si>
  <si>
    <t>Emision de documentacion de oficial para personas retornadas (DPI, Certificados, etc.)</t>
  </si>
  <si>
    <t>Traslado de personas retornadas</t>
  </si>
  <si>
    <t>TDY del personal operativo para seguimiento de personas retornadas que se incluyan en el programa de reintegracion</t>
  </si>
  <si>
    <t>Apoyo de agencias en temas transversales (ONUMUJERES)</t>
  </si>
  <si>
    <t>Evento de presentacion de resultados</t>
  </si>
  <si>
    <t>: Se ha contribuido al fortalecimiento de sistemas de información y mecanismos de seguimiento de población migrante retornada en sus comunidades de origen con perfiles diferenciados y necesidades específicas en comunidades de origen.</t>
  </si>
  <si>
    <t xml:space="preserve">Reuniones con contrapartes para la Identificación de necesidades para el desarrollo del sistema de información. </t>
  </si>
  <si>
    <t xml:space="preserve">El equipo de IT tiene como finalidad, hacer funcional el sistema de registro, seguimiento y referenciación a servicios de  reintegración a los migrantes retornados. </t>
  </si>
  <si>
    <t xml:space="preserve">Generación de una plataforma digital,  que aglomere los servicios de  reintegraciónl  de las contrapartes identificadas según Act 1.2.1 </t>
  </si>
  <si>
    <t xml:space="preserve">Sesión de capacitación dirigido a personal de las contrapartes identificadas como prestadores de servicios de reintegración. </t>
  </si>
  <si>
    <t>Instalación del sistema de información  en el Centro de retornados Tecún Umán y Ciudad de Guatemala</t>
  </si>
  <si>
    <t xml:space="preserve">Capacitación al personal  responsable del  proceso de registro de los migrantes retornados en  Tecún Umán y Ciudad de Guatemala. </t>
  </si>
  <si>
    <t xml:space="preserve">Eventos de presentación de sistema, en cual busca informar sobre su  operativización y  los beneficios de su aplicabilidad. </t>
  </si>
  <si>
    <t>Fortalecidas las capacidades de las instituciones de protección y prevención</t>
  </si>
  <si>
    <t xml:space="preserve"> Se han desarrollado propuestas de ajuste/diseño de políticas públicas que permitan fortalecer el sistema de protección estatal en territorios priorizados: Petén, San Marcos, Huehuetenango, Izabal, Ciudad Capital y Chiquimula</t>
  </si>
  <si>
    <t xml:space="preserve">Priorización de comunidades a caracterizar en función de su riesgo y vulnerabilidad para brindar protección integral a personas migrantes, en tránsito, desplazadas, retornadas y con necesidades de protección internacional </t>
  </si>
  <si>
    <t xml:space="preserve"> Realización de mapeos institucionales realizados, y de oferta de servicios de protección de entidades de gobierno en las zonas priorizadas</t>
  </si>
  <si>
    <t>Capacitación a funcionarios  para brindar atención y orientación  a personas migrantes, en tránsito, desplazadas, retornadas y con necesidades de protección internacional en las zonas priorizadas</t>
  </si>
  <si>
    <t>Mapeos de servicios complementarios de protección y asistencia en los territorios priorizados</t>
  </si>
  <si>
    <t xml:space="preserve"> Protocolos en marcha de las instituciones que ofrecen servicios de protección y prevención en territorios priorizados</t>
  </si>
  <si>
    <t>Socializacion e implementacion del sistema de asistencia y referencia de las organizaciones que ofrecen servicios de protección y asistencia en los territorios priorizados</t>
  </si>
  <si>
    <t>Establecimiento de sistemas de manejo de información y registros de las instituciones que ofrecen servicios de protección y prevención en los territorios priorizados</t>
  </si>
  <si>
    <t>Centros de acogida en funcionamiento</t>
  </si>
  <si>
    <t>Actores diversos de la sociedad civil, defensores de los DDHH, organizaciones religiosas, organizaciones de base y demás esfuerzos comunitarios complementan la oferta estatal de protección y prevención en territorios priorizados: Petén, San Marcos,  Huehuetenango, Izabal, Ciudad Capital y Chiquimula</t>
  </si>
  <si>
    <t xml:space="preserve">Fortalecidas las plataformas para la coordinación intra- e inter-gubernamental y la comunicación estratégica en torno a nuevos abordajes para la seguridad ciudadana. </t>
  </si>
  <si>
    <t>Producto 3.1:   :  Capacidades comunitarias desarrolladas para la indentificación y prevención de casos de tráfico ilícito de migrantes por tierra.</t>
  </si>
  <si>
    <t>Cuatro (4) talleres sobre la identificación del tráfico ilícito de migrantes por tierra con actores relevantes en el territorio.</t>
  </si>
  <si>
    <t xml:space="preserve">Elaborar, validar y diseñar un manual de prevención comunitaria sobre el tráfico ilícito de migrantes. </t>
  </si>
  <si>
    <t>Reproducción y difusión del manual comunitario de prevención del tráfico ilícito de migrantes.</t>
  </si>
  <si>
    <t>Implementación de metodologías establecidas en el manual de prevención comunitaria de tráfico ilícito de migrantes por tierra.</t>
  </si>
  <si>
    <t>Producto 3.2  Coordinación interinstitucional fortalecida en el territorio priorizado en relación al trafico ílicito de migrantes para la toma de decisiones estrategicas basadas en evidencia.</t>
  </si>
  <si>
    <t>Identificación de instituciones relevantes y establecimiento de una red de intercambio de información.</t>
  </si>
  <si>
    <t xml:space="preserve"> Desarrollo de herramientas de análisis de datos de factores de riesgo y modo de operar del trafico ilícito de migrantes por tierra en el territorio</t>
  </si>
  <si>
    <t xml:space="preserve">
Difusion y análisis de datos de factores de riesgo y modus operandi del trafico ilícito de migrantes por tierra en el territorio.</t>
  </si>
  <si>
    <t>Elaboración de boletín sobre el tráfico ilícito de migrantes por tierra en el territorio.</t>
  </si>
  <si>
    <t>Elaboración de infografías sobre la prevención, atención e investigación, sobre el tráfico ilícito de migrantes por tierra por el territorio.</t>
  </si>
  <si>
    <t>Diseño e implementación de la instancia de coordinación municipal.</t>
  </si>
  <si>
    <t>Apoyo a la implementación de soluciones priorizadas por la instancia de coordinación municipal.</t>
  </si>
  <si>
    <t xml:space="preserve"> Documentar las experiencias de las mujeres migrantes del triángulo norte y el fenómeno de la violencia en su contra en la ruta migatoria y como detonante de su migración </t>
  </si>
  <si>
    <t>Estudio realizado sobre el fenómeno  de la violencia contra las mujeres, como causa de su migración y en la ruta migratoria.</t>
  </si>
  <si>
    <t xml:space="preserve"> Gobierno municipal fortalecido para la concertación al nivel territorial en materia de la migración, seguridad ciudadana y prevención de violencia.</t>
  </si>
  <si>
    <t xml:space="preserve">Inicialmente en Julio 2018, se inscribieron 23 participantes al "curso de Mantenimiento y Soporte Básico del Computador". De esas 23, 11 eran mujeres y 12 hombres. Refleja una inversión del 47.82% en Género.  Los graduandos para Junio 2019 (después de 11 meses de formación, pruebas que validaron sus competencias periódicamente y asistencia constante en los módulos) son 3, todos hombres. En este rubro se pagó los servicios técnicos de los especialistas que desarrollaron la formación. </t>
  </si>
  <si>
    <t>Pendiente de realizar, cuando ya esté listo el Sistema.</t>
  </si>
  <si>
    <t>Operatividad Unidad Coordinadora PBF</t>
  </si>
  <si>
    <t>Funcionamiento de la Unidad de Coordinación del Programa en El Salvador.</t>
  </si>
  <si>
    <t xml:space="preserve">Organization of forums and workshops, Security Week activities </t>
  </si>
  <si>
    <t>Activities to consolidate the integral approach to citizen security by the PESS (Plan El Salvador Seguro)</t>
  </si>
  <si>
    <t>Consultant services regarding subjects of citizen security and coexistence</t>
  </si>
  <si>
    <t>Exchanges of national and international experiences in subjects of citizen security and coexistence</t>
  </si>
  <si>
    <t>Comunications activities: media monitoring, newspaper subscription, website hosting, edition of documents, press releases</t>
  </si>
  <si>
    <t>Consulting services regarding  citizen security and coexistence, with special emphasis on prevention, victim assistance and human rights</t>
  </si>
  <si>
    <t>Operationality of the CNSCC</t>
  </si>
  <si>
    <t>Office Supplies for the technical assistance and strategic planning unit of the CNSCC</t>
  </si>
  <si>
    <t>Operationality of the technical assistance and strategic planning unit of the CNSCC</t>
  </si>
  <si>
    <t>Agreed public policies, discussed and promoted that approach the main challenges in terms of citizen security and coexistence, with special emphasis on prevention, victim assistance and human rights.</t>
  </si>
  <si>
    <t>Strengthened platforms for intra- and inter-governmental coordination and for strategic  communication pertaining to new approaches for citizen security</t>
  </si>
  <si>
    <t>Hiring of Individual Contractor (Extension of contract for 3 months) to implement in a department of intervention of the UNHCR literacy programs in women's rights.</t>
  </si>
  <si>
    <t>9 workshops on the methodology for the creation of self-help groups (2 full days) (7 half-days)</t>
  </si>
  <si>
    <t>Training for ISDEMU personnel on LGBTI protection, self-care techniques for women, attention to children and adolescents, shelter management and attention protocol for women victim of violence, and SOPs for ISDEMU oficials call center.</t>
  </si>
  <si>
    <t>Staff training on updated and improved system.</t>
  </si>
  <si>
    <t>SIMEC System updated</t>
  </si>
  <si>
    <t>Print of the attention route for deported women with protection needs.</t>
  </si>
  <si>
    <t>Design of attention routes and protocols in the facilities of the Integral Program for a Life free of Violence.</t>
  </si>
  <si>
    <t xml:space="preserve">Strenghted the attention for women SVBG, deportee women with protection needs and women victims of violence. </t>
  </si>
  <si>
    <t>Construction of computer protection module used in the DAMI.
- Workshops to strengthen knowledge in the identification of people with protection needs.
- Meetings for the construction of the form that will be incorporated in the protection module.
-Contracting consultancy for the creation of Protection Module.
- Workshops for officials of protection institutions on the use of protection modules</t>
  </si>
  <si>
    <t>Technical support for the identification and attention to deportees with protection needs  in DAMI. (Hiring of 1 Psychologist to support ISDEMU).</t>
  </si>
  <si>
    <t>Protection Institutions that participate in the return process located in the DAMI have strengthened their capacities in the identification, registration and reference of deportees with needs of protection</t>
  </si>
  <si>
    <t>Equipment of space in the Shelter ISDEMU to accomodate temporarily women, daughters and children at hight risk which counts on an area of rest and preparation of foods, as well as a space of corporal cleaning.</t>
  </si>
  <si>
    <t>Adequacy of space in basic conditions to temporarily house women, daughters and sons, which has a rest area and food preparation, as well as a space for body cleaning.</t>
  </si>
  <si>
    <t>Care center infrastructure strengthened and maintained to guarantee the physical and psychological protection for women and children survivors of SGBV reordered</t>
  </si>
  <si>
    <t>Strengthened capacities of protection and prevention institutions</t>
  </si>
  <si>
    <t>Movilización para realización de actividades del proyecto en Comunidades y sitios de implementación</t>
  </si>
  <si>
    <t>Activity 1.3.9</t>
  </si>
  <si>
    <t>DSA &amp; Travel - Talleres de socialización del Protocolo en zonas de Implementación.</t>
  </si>
  <si>
    <t>Talleres de socialización del Protocolo de Recepción y seguimiento a Población Migrante Retornada con antecedentes penales o miembros de pandillas</t>
  </si>
  <si>
    <t>Evento de lanzamiento</t>
  </si>
  <si>
    <t>Diagramación e impresión de 1.000 ejemplares del protocolo</t>
  </si>
  <si>
    <t>DSA &amp; Travel talleres protocolo de atención a población migrante retornada</t>
  </si>
  <si>
    <t>Reuniones de afinamiento de protocolo de atención a población migrante retornada</t>
  </si>
  <si>
    <t>Talleres de trabajo para elaboración del Protocolo de Recepción y seguimiento a Población Migrante Retornada con antecedentes penales o miembros de pandillas</t>
  </si>
  <si>
    <t>Consultoria para elaboración del Protocolo de Recepción y seguimiento a Población Migrante Retornada con antecedentes penales o miembros de pandillas.</t>
  </si>
  <si>
    <t>Consultoría para la elaboración del diagnóstico de procedimientos, reglamentación y servicios para un programa nacional de retorno voluntario</t>
  </si>
  <si>
    <t>Elaborar un diágnostico de procedimientos, reglamentación y servicios para la implementación de un programa nacional de retorno voluntario en El Salvador.</t>
  </si>
  <si>
    <t>Acompañamiento técnico de trabajador social para actividades de orientación cultural y laboral a personas migrantes retornadas con desarraigo</t>
  </si>
  <si>
    <t>Talleres de abordaje psicosocial grupal o individual</t>
  </si>
  <si>
    <t>Asistencia Alimentaria por 3 meses</t>
  </si>
  <si>
    <t>Apoyo económico para transporte a beneficiarios</t>
  </si>
  <si>
    <t xml:space="preserve">Asistencia con kit de ropa para cada persona </t>
  </si>
  <si>
    <t>Apoyo para adquisición de documentacion personal (DUI, NIT y Partida de Nacimiento) para 30 personas</t>
  </si>
  <si>
    <t>Alojamiento de emergencia para personas retornadas con desarraigo.</t>
  </si>
  <si>
    <t xml:space="preserve">Diseñada e implementada una iniciativa piloto de acompañamiento, reintegración y atención psicosociala personas migrantes retornadas, con desarraigo en El Salvador. </t>
  </si>
  <si>
    <t>Fortalecidos los mecanismos de reintegración de migrantes que regresan a sus países y contribuyen en el desarrollo local.</t>
  </si>
  <si>
    <t>Facilitación de talleres subregionales en México, Guatemala, Honduras y El Salvador.</t>
  </si>
  <si>
    <t>Contratación de Cinsultor para la Sistematización.</t>
  </si>
  <si>
    <t>Presentación de Informe de Brechas Financieras.</t>
  </si>
  <si>
    <t>Contratación de Consultor para realizar y validación de un estudio de brechas financieras.</t>
  </si>
  <si>
    <t>Talleres regionales e insumos para presentación en NY.</t>
  </si>
  <si>
    <t>Cálculo del Indice en base a datos 2018 y proyecciones al 2030 para los tres países del Norte de Centroamérica y agregado.</t>
  </si>
  <si>
    <t>Asistencia técnica ajuste de metodología de Índice de Violencia Crónica.</t>
  </si>
  <si>
    <t xml:space="preserve">Facilitación de diálogo político y coordinación multiactores para el análisis y propuestas de políticas públicas y herramientas de seguimiento en áreas claves relacionadas con seguridad ciudadana, prevención de la violencia y migración irregular. Facilitación de diálogo político y coordinación multiactores para el análisis y propuestas de políticas públicas y herramientas de seguimiento en áreas claves relacionadas con seguridad ciudadana, prevención de la violencia y migración irregular. </t>
  </si>
  <si>
    <t>Facilitación de la Coordinación Multiactores para el Análisis de Propuestas de Políticas y Herramientas de Seguimiento en Áreas claves como Seguridad Ciudadana, Prevención de la Violencia y Migración Irregular.</t>
  </si>
  <si>
    <t>Elaboración de piloto sobre situación ODS 16.</t>
  </si>
  <si>
    <t>Plataformas e instituciones nacionales cuentan con información, herramientas de análisis en torno al abordaje de la seguridad ciudadana, migración irregular y delitos vinculados (trata de personas, desaparecidos, tráfico ilícito de migrantes y de armas) para orientar políticas basadas en evidencia.</t>
  </si>
  <si>
    <t xml:space="preserve">  MECANISMOS DE INTERCAMBIO DE INFORMACIÓN Y COORDINACIÓN ENTRE CUERPOS DE INVESTIGACIÓN EN LOS PAÍSES DEL NORTE DE AMÉRICA CENTRAL FORTALECIDOS Y FUNCIONANDO</t>
  </si>
  <si>
    <t>Asistencia técnica (personal Staff y Affiliate Work Force dedicado a la implementación del proyecto) Monitoreo y evaluación de resultados</t>
  </si>
  <si>
    <t>Activity 2.2.10</t>
  </si>
  <si>
    <t xml:space="preserve">
Fortalecimiento y asistencia técnica a funcionarios/as de OSC que trabajan con población desplazada o con necesidades de protección internacional </t>
  </si>
  <si>
    <t>Activity 2.2.9</t>
  </si>
  <si>
    <t>Fortalecimiento de las capacidades técnicas de la cancillería para la aplicación de lineamientos de identificación y referencia sobre deportados con necesidades de protección en los CAMRs de Omoa y La Lima; así como el desarrollo de lineamientos para la identificación de personas con necesidades de protección en las redes consulares</t>
  </si>
  <si>
    <t xml:space="preserve">Desarrollo, pilotaje e implementación de lineamientos para la identificación de personas en tránsito con necesidades de protección en el marco del acuerdo con el Instituto Nacional de Migración
 </t>
  </si>
  <si>
    <t xml:space="preserve">
Fortalecimiento de las capacidades técnicas de la Dirección de Niñez, Adolescencia y Familia (DINAF) para contribuir en la identificación y referencia de niños, niñas y jóvenes con necesidades de protección, así como para la inclusión de personas desplazadas, refugiados y solicitantes en el Sistema Nacional de Protecciòn a la Niñez</t>
  </si>
  <si>
    <t xml:space="preserve">
Fortalecimiento de la capacidad técnica de las delegaciones regionales del CONADEH sobre identificación y referencia del desplazamiento forzado por violencia a nivel nacional y para la identificación de bienes abandonados por desplazamiento forzado
 </t>
  </si>
  <si>
    <t xml:space="preserve">
 Desarrollo, pilotaje e implementación de un protocolo de identificación y referencia sobre desplazamiento por violencia entre el Grupo de Protección y la CIPPDV </t>
  </si>
  <si>
    <t xml:space="preserve"> Actualización de la oferta de servicios de protección y prevención del Grupo de Protección en las zonas priorizadas (Tegucigalpa y San Pedro Sula) </t>
  </si>
  <si>
    <t xml:space="preserve"> Construcción del Plan de respuesta municipal al desplazamiento interno en el Distrito Central. </t>
  </si>
  <si>
    <t xml:space="preserve"> Construcción de la política municipal de respuesta sobre rutas de asistencia al desplazamiento interno en El Progreso y San Pedro Sula </t>
  </si>
  <si>
    <t>Gastos de viajes, viáticos y combustible para misiones en terreno, consultas, talleres u otro</t>
  </si>
  <si>
    <t>Activity 2.1.14</t>
  </si>
  <si>
    <t>Compra de equipo y gasto de depreciación de vehículo</t>
  </si>
  <si>
    <t>Activity 2.1.13</t>
  </si>
  <si>
    <t>Activity 2.1.12</t>
  </si>
  <si>
    <t xml:space="preserve"> Fortalecimiento de los mecanismos de protección del CONADEH a través de la Unidad Especial de Desplazamiento forzado a través del acuerdo de implementación con el CONADEH.</t>
  </si>
  <si>
    <t>Activity 2.1.11</t>
  </si>
  <si>
    <t>Actualización de la caracterización nacional de personas desplazadas por violencia como insumo base para la asignación de recursos en el Plan Nacional de Desarrollo, el ajuste de políticas públicas y de la oferta social para la población desplazada.</t>
  </si>
  <si>
    <t>Activity 2.1.10</t>
  </si>
  <si>
    <t xml:space="preserve"> Coordinación del Componente Cuantitativo y Análisis de la Caracterización de la Población Desplazada en Honduras bajo el liderazgo de la CIPPDV </t>
  </si>
  <si>
    <t>Activity 2.1.9</t>
  </si>
  <si>
    <t xml:space="preserve">Apoyo a la conformación de la Dirección para la Protección de personas Desplazadas. </t>
  </si>
  <si>
    <t xml:space="preserve">Mejorar la calidad de la información, registro y referencia de entidades de Gobierno para identificar necesidades de protección en zonas de intervención prioritarias con mayor incidencia de violencia. </t>
  </si>
  <si>
    <t xml:space="preserve">Estudios de línea base sobre la situación y el impacto del desplazamiento en los municipios de San Pedro Sula y El Progreso realizados e incorporados en los Planes de Desarrollo Municipal para la respuesta al desplazamiento forzado. </t>
  </si>
  <si>
    <t xml:space="preserve"> Mapeo institucional y de oferta de servicios de protección de entidades de Gobierno en las zonas priorizadas, determinando los vacíos de protección existentes, y que incluya una propuesta de respuesta diferenciada</t>
  </si>
  <si>
    <t xml:space="preserve">Fortalecimiento de la capacidad técnica de la Asociación de Municipios de Honduras (AMHON) para la implementación de un protocolo de registro de bienes abandonados por el desplazamiento forzado por violencia. 
 </t>
  </si>
  <si>
    <t xml:space="preserve">Apoyo técnico en la construcción e implementación de un Plan Municipal de Respuesta al Desplazamiento Interno de la alcaldía de San Pedro Sula para establecer líneas de acción claras que contribuyan a una respuesta más articulada. </t>
  </si>
  <si>
    <t xml:space="preserve">
 Socialización del proyecto de ley con instituciones clave del nivel central, alcaldías municipales y organizaciones de sociedad civil. </t>
  </si>
  <si>
    <t xml:space="preserve"> Promover el marco legal de respuesta a la población desplazada por violencia en el marco del acuerdo con la Secretaría de Derechos Humanos</t>
  </si>
  <si>
    <t>Sistema de protección estatal en territorios priorizados fortalecido a través del desarrollo de propuestas de ajuste/diseño de políticas públicas.</t>
  </si>
  <si>
    <t>FORTALECIDAS LAS CAPACIDADES DE LAS INSTITUCIONES DE PROTECCIÓN</t>
  </si>
  <si>
    <t>Realización de 1 taller de sensibilización con enfoque de reintegración económica con empresa privada, organizaciones de la sociedad civil e instituciones gubernamentales.</t>
  </si>
  <si>
    <t>Inclusión del componente de reintegración en 6 planes locales de desarrollo municipal con enfoque de género para 6 municipios según el perfil de la persona que retorna en el municipio. Municipios priorizados: San Pedro Sula, Choloma, El Progreso, La Ceiba, Juticalpa y Catacama</t>
  </si>
  <si>
    <t xml:space="preserve">Diseño, elaboración y consulta y socilización de una estrategia nacional para la reintegración de los migrantes retornados, que incluya la respuesta humanitaria,  reintegración temprana,  protección y soluciones duraderas enmarcadas en el desarrollo del país. </t>
  </si>
  <si>
    <t>Analizar medios de implementación, es decir, costos y financiamiento de los paquetes de servicios propuestos para garantizar sostenibilidad</t>
  </si>
  <si>
    <t>Proponer soluciones catalizadoras basadas en una oferta institucional integradora para soluciones duraderas diferenciadas (paquetes de servicios integrales para sostener la reintegración y fortalecer la resiliencia de los migrantes y sus comunidades receptoras)</t>
  </si>
  <si>
    <t xml:space="preserve">Facilitar diálogos sociales con diferentes actores sobre la reintegración en 6 municipios priorizados para definir y validar criterios, retos y brechas en servicos y soluciones disponibles a nivel nacional y local. 
Capacidades </t>
  </si>
  <si>
    <t>Conducir una evaluación rápida de programas, planes y servicios disponibles a nivel nacional y local en 6 municipios priorizados</t>
  </si>
  <si>
    <t xml:space="preserve">Conducir un análisis multidimensional para dimensionar la problemática utilizando como base la información cuantitativa nacional disponible </t>
  </si>
  <si>
    <t>Capacidades gubernamentales a nivel central y local reforzadas en materia de planificación y ejecución para la reintegración de migrantes retornados.</t>
  </si>
  <si>
    <t>Reporte final sobre la verificación del apoyo a personas migrantes retornadas y de los/as beneficiarios/as.</t>
  </si>
  <si>
    <t>Diseño e implementación de 1 taller con personal clave de instituciones proveedoras de servicios en los 6 municipios en materia de: uso de sistema de información y mecanismos de seguimiento de población migrante retornada. Municipios priorizados: San Pedro Sula, Choloma, El Progreso, La Ceiba, Catacamas y Juticalpa.</t>
  </si>
  <si>
    <t>Establecimiento de alianzas estratégicas con instituciones u organizaciones de la sociedad civil que proveen servicios de reintegración económica a población migrante retornada a través de emprendimiento, acompañamiento psicosocial y seguimiento comunitario.</t>
  </si>
  <si>
    <t>Visitas y seguimiento comunitario de personas migrantes retornadas referenciadas a través del sistema de las UMAR.  DSA / Travel.</t>
  </si>
  <si>
    <t>Fortalecimiento del Sistema de Información vinculados a las UMAR para para dar atención y seguimiento de población migrante retornada con perfiles diferenciados y necesidades específicas, incluidas las de protección, en comunidades de origen o acogida.</t>
  </si>
  <si>
    <t>Identificación de necesidades y compra de equipo IT para el fortalecimiento de los mecanismos y plataformas priorizadas para brindar atención, referenciación y seguimiento de población migrante retornada en comunidades de origen.</t>
  </si>
  <si>
    <t>Generar un espacio de diálogo interinstitucional para definir opciones de armonización, estandarización, automatización, articulación y/o mejora de los mecanismos y plataformas existentes para brindar atención y referenciación de población migrante retornada según perfiles diferenciados y proporcionar servicios de reintegración y seguimiento comunitario.</t>
  </si>
  <si>
    <t>Identificación de fortalezas, necesidades y brechas en materia de sistemas de información para fortalecer y estandarizar mecanismos/plataformas existentes de atención y seguimiento de población migrante retornada en comunidades de origen para fines de reintegración. Ejem: Las UMAR.</t>
  </si>
  <si>
    <t>Sistema de información desarrollado para dar atención y seguimiento a población migrante retornada (con perfiles diferenciados y necesidades específicas incluidas las de protección-), en comunidades de origen o acogida</t>
  </si>
  <si>
    <t xml:space="preserve">  FORTALECIDOS LOS MECANISMOS DE REINTEGRACIÓN PARA MIGRANTES QUE RETORNAN.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</si>
</sst>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409]* #,##0.00_);_([$$-409]* \(#,##0.00\);_([$$-409]* &quot;-&quot;??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0"/>
      <name val="Times New Roman"/>
      <family val="1"/>
    </font>
    <font>
      <b/>
      <sz val="14"/>
      <color theme="1"/>
      <name val="Calibri"/>
      <family val="2"/>
      <scheme val="minor"/>
    </font>
    <font>
      <sz val="12"/>
      <color theme="1"/>
      <name val="Times New Roman"/>
      <family val="1"/>
    </font>
    <font>
      <sz val="10"/>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84">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0" fontId="22" fillId="0" borderId="3" xfId="0" applyFont="1" applyBorder="1" applyAlignment="1" applyProtection="1">
      <alignment vertical="top" wrapText="1"/>
      <protection locked="0"/>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0" fillId="0" borderId="0" xfId="1" applyFont="1" applyBorder="1" applyAlignment="1" applyProtection="1">
      <alignment wrapText="1"/>
      <protection locked="0"/>
    </xf>
    <xf numFmtId="164" fontId="1" fillId="0" borderId="39"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1" fillId="3" borderId="3"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5" xfId="0" applyNumberFormat="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0" borderId="0" xfId="0" applyFont="1" applyFill="1" applyBorder="1" applyAlignment="1">
      <alignment vertical="center" wrapText="1"/>
    </xf>
    <xf numFmtId="0" fontId="1" fillId="3" borderId="0" xfId="0" applyFont="1" applyFill="1" applyBorder="1" applyAlignment="1">
      <alignment vertical="center" wrapText="1"/>
    </xf>
    <xf numFmtId="0" fontId="1" fillId="3"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164" fontId="1" fillId="2" borderId="9" xfId="0" applyNumberFormat="1"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3" borderId="0" xfId="0" applyFont="1" applyFill="1" applyBorder="1" applyAlignment="1" applyProtection="1">
      <alignment vertical="center" wrapText="1"/>
    </xf>
    <xf numFmtId="164" fontId="1" fillId="3" borderId="0" xfId="1" applyFont="1" applyFill="1" applyBorder="1" applyAlignment="1" applyProtection="1">
      <alignment vertical="center" wrapText="1"/>
      <protection locked="0"/>
    </xf>
    <xf numFmtId="0" fontId="1" fillId="2" borderId="10" xfId="0" applyFont="1" applyFill="1" applyBorder="1" applyAlignment="1" applyProtection="1">
      <alignment horizontal="center" vertical="center" wrapText="1"/>
    </xf>
    <xf numFmtId="0" fontId="1" fillId="2" borderId="35" xfId="0" applyFont="1" applyFill="1" applyBorder="1" applyAlignment="1" applyProtection="1">
      <alignment horizontal="center" vertical="center" wrapText="1"/>
    </xf>
    <xf numFmtId="0" fontId="1" fillId="3" borderId="3" xfId="0"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16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164" fontId="1" fillId="2" borderId="3" xfId="1" applyFont="1" applyFill="1" applyBorder="1" applyAlignment="1" applyProtection="1">
      <alignment vertical="center" wrapText="1"/>
    </xf>
    <xf numFmtId="0" fontId="1" fillId="3" borderId="2" xfId="0" applyFont="1" applyFill="1" applyBorder="1" applyAlignment="1" applyProtection="1">
      <alignment vertical="center" wrapText="1"/>
      <protection locked="0"/>
    </xf>
    <xf numFmtId="49" fontId="1" fillId="3" borderId="3" xfId="1" applyNumberFormat="1" applyFont="1" applyFill="1" applyBorder="1" applyAlignment="1" applyProtection="1">
      <alignment horizontal="left" wrapText="1"/>
      <protection locked="0"/>
    </xf>
    <xf numFmtId="164" fontId="1" fillId="0" borderId="0" xfId="1" applyNumberFormat="1" applyFont="1" applyFill="1" applyBorder="1" applyAlignment="1" applyProtection="1">
      <alignment horizontal="center" vertical="center" wrapText="1"/>
    </xf>
    <xf numFmtId="16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164" fontId="1" fillId="3" borderId="3" xfId="1"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vertical="center" wrapText="1"/>
    </xf>
    <xf numFmtId="49" fontId="1" fillId="0" borderId="3" xfId="1" applyNumberFormat="1" applyFont="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23" fillId="3" borderId="3" xfId="0" applyFont="1" applyFill="1" applyBorder="1" applyAlignment="1" applyProtection="1">
      <alignment horizontal="left" vertical="center" wrapText="1"/>
      <protection locked="0"/>
    </xf>
    <xf numFmtId="164" fontId="23" fillId="3" borderId="3" xfId="1" applyFont="1" applyFill="1" applyBorder="1" applyAlignment="1" applyProtection="1">
      <alignment horizontal="left" vertical="center" wrapText="1"/>
      <protection locked="0"/>
    </xf>
    <xf numFmtId="164" fontId="0" fillId="0" borderId="0" xfId="0" applyNumberFormat="1" applyFont="1" applyBorder="1" applyAlignment="1">
      <alignment wrapText="1"/>
    </xf>
    <xf numFmtId="164" fontId="1" fillId="0" borderId="0" xfId="1" applyFont="1" applyFill="1" applyBorder="1" applyAlignment="1" applyProtection="1">
      <alignment horizontal="center" vertical="center" wrapText="1"/>
    </xf>
    <xf numFmtId="164" fontId="1" fillId="3" borderId="0" xfId="1"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top" wrapText="1"/>
      <protection locked="0"/>
    </xf>
    <xf numFmtId="164" fontId="1" fillId="2" borderId="3" xfId="1" applyFont="1" applyFill="1" applyBorder="1" applyAlignment="1" applyProtection="1">
      <alignment horizontal="center" vertical="center" wrapText="1"/>
    </xf>
    <xf numFmtId="0" fontId="1" fillId="0" borderId="0" xfId="0" applyFont="1" applyBorder="1" applyAlignment="1">
      <alignment wrapText="1"/>
    </xf>
    <xf numFmtId="0" fontId="1" fillId="0" borderId="0" xfId="0" applyFont="1" applyFill="1" applyBorder="1" applyAlignment="1">
      <alignment wrapText="1"/>
    </xf>
    <xf numFmtId="0" fontId="1" fillId="3" borderId="0" xfId="0" applyFont="1" applyFill="1" applyBorder="1" applyAlignment="1">
      <alignment wrapText="1"/>
    </xf>
    <xf numFmtId="0" fontId="1" fillId="3" borderId="0" xfId="0" applyFont="1" applyFill="1" applyBorder="1" applyAlignment="1">
      <alignment horizontal="center" vertical="center" wrapText="1"/>
    </xf>
    <xf numFmtId="164" fontId="1" fillId="3" borderId="0" xfId="0" applyNumberFormat="1" applyFont="1" applyFill="1" applyBorder="1" applyAlignment="1">
      <alignment vertical="center" wrapText="1"/>
    </xf>
    <xf numFmtId="164" fontId="1" fillId="2" borderId="14" xfId="0" applyNumberFormat="1" applyFont="1" applyFill="1" applyBorder="1" applyAlignment="1">
      <alignment wrapText="1"/>
    </xf>
    <xf numFmtId="164" fontId="1" fillId="2" borderId="13" xfId="0" applyNumberFormat="1" applyFont="1" applyFill="1" applyBorder="1" applyAlignment="1">
      <alignment wrapText="1"/>
    </xf>
    <xf numFmtId="0" fontId="1" fillId="2" borderId="12" xfId="0" applyFont="1" applyFill="1" applyBorder="1" applyAlignment="1">
      <alignment wrapText="1"/>
    </xf>
    <xf numFmtId="164" fontId="1" fillId="3" borderId="0" xfId="1" applyFont="1" applyFill="1" applyBorder="1" applyAlignment="1" applyProtection="1">
      <alignment vertical="center" wrapText="1"/>
    </xf>
    <xf numFmtId="164" fontId="1" fillId="2" borderId="9" xfId="0" applyNumberFormat="1" applyFont="1" applyFill="1" applyBorder="1" applyAlignment="1">
      <alignment wrapText="1"/>
    </xf>
    <xf numFmtId="164" fontId="1" fillId="2" borderId="3" xfId="1" applyNumberFormat="1" applyFont="1" applyFill="1" applyBorder="1" applyAlignment="1">
      <alignment wrapText="1"/>
    </xf>
    <xf numFmtId="164" fontId="1" fillId="2" borderId="8" xfId="1" applyFont="1" applyFill="1" applyBorder="1" applyAlignment="1" applyProtection="1">
      <alignment wrapText="1"/>
    </xf>
    <xf numFmtId="164" fontId="1" fillId="2" borderId="3" xfId="0" applyNumberFormat="1" applyFont="1" applyFill="1" applyBorder="1" applyAlignment="1">
      <alignment wrapText="1"/>
    </xf>
    <xf numFmtId="164" fontId="1" fillId="2" borderId="39" xfId="0" applyNumberFormat="1" applyFont="1" applyFill="1" applyBorder="1" applyAlignment="1">
      <alignment wrapText="1"/>
    </xf>
    <xf numFmtId="164" fontId="1" fillId="3" borderId="39" xfId="1" applyNumberFormat="1" applyFont="1" applyFill="1" applyBorder="1" applyAlignment="1" applyProtection="1">
      <alignment horizontal="center" vertical="center" wrapText="1"/>
      <protection locked="0"/>
    </xf>
    <xf numFmtId="0" fontId="1" fillId="0" borderId="0" xfId="0" applyFont="1"/>
    <xf numFmtId="164" fontId="1" fillId="2" borderId="54" xfId="1" applyFont="1" applyFill="1" applyBorder="1" applyAlignment="1" applyProtection="1">
      <alignment wrapText="1"/>
    </xf>
    <xf numFmtId="165" fontId="24" fillId="0" borderId="2" xfId="1" applyNumberFormat="1" applyFont="1" applyFill="1" applyBorder="1" applyAlignment="1" applyProtection="1">
      <alignment vertical="center" wrapText="1"/>
      <protection hidden="1"/>
    </xf>
    <xf numFmtId="165" fontId="24" fillId="0" borderId="56" xfId="1" applyNumberFormat="1" applyFont="1" applyFill="1" applyBorder="1" applyAlignment="1" applyProtection="1">
      <alignment vertical="center" wrapText="1"/>
      <protection hidden="1"/>
    </xf>
    <xf numFmtId="0" fontId="1" fillId="3" borderId="2"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0" fillId="3" borderId="3" xfId="0" applyFont="1" applyFill="1" applyBorder="1" applyAlignment="1">
      <alignment wrapText="1"/>
    </xf>
    <xf numFmtId="49" fontId="25" fillId="0" borderId="3" xfId="1" applyNumberFormat="1" applyFont="1" applyBorder="1" applyAlignment="1" applyProtection="1">
      <alignment horizontal="left" wrapText="1"/>
      <protection locked="0"/>
    </xf>
    <xf numFmtId="164" fontId="25" fillId="0" borderId="3" xfId="1" applyFont="1" applyBorder="1" applyAlignment="1" applyProtection="1">
      <alignment horizontal="center" vertical="center" wrapText="1"/>
      <protection locked="0"/>
    </xf>
    <xf numFmtId="9" fontId="25" fillId="0" borderId="3" xfId="2" applyFont="1" applyBorder="1" applyAlignment="1" applyProtection="1">
      <alignment horizontal="center" vertical="center" wrapText="1"/>
      <protection locked="0"/>
    </xf>
    <xf numFmtId="164" fontId="25" fillId="2" borderId="3" xfId="1" applyNumberFormat="1" applyFont="1" applyFill="1" applyBorder="1" applyAlignment="1" applyProtection="1">
      <alignment horizontal="center" vertical="center" wrapText="1"/>
    </xf>
    <xf numFmtId="164" fontId="25" fillId="0" borderId="3" xfId="1" applyNumberFormat="1" applyFont="1" applyBorder="1" applyAlignment="1" applyProtection="1">
      <alignment horizontal="center" vertical="center" wrapText="1"/>
      <protection locked="0"/>
    </xf>
    <xf numFmtId="0" fontId="25" fillId="0" borderId="3" xfId="0" applyFont="1" applyBorder="1" applyAlignment="1" applyProtection="1">
      <alignment horizontal="left" vertical="top" wrapText="1"/>
      <protection locked="0"/>
    </xf>
    <xf numFmtId="49" fontId="25" fillId="3" borderId="3" xfId="0" applyNumberFormat="1" applyFont="1" applyFill="1" applyBorder="1" applyAlignment="1" applyProtection="1">
      <alignment horizontal="left" vertical="top" wrapText="1"/>
      <protection locked="0"/>
    </xf>
    <xf numFmtId="164" fontId="25" fillId="3" borderId="3" xfId="1" applyFont="1" applyFill="1" applyBorder="1" applyAlignment="1" applyProtection="1">
      <alignment horizontal="left" vertical="top" wrapText="1"/>
      <protection locked="0"/>
    </xf>
    <xf numFmtId="49" fontId="26" fillId="3" borderId="3" xfId="0" applyNumberFormat="1" applyFont="1" applyFill="1" applyBorder="1" applyAlignment="1" applyProtection="1">
      <alignment horizontal="left" vertical="top" wrapText="1"/>
      <protection locked="0"/>
    </xf>
    <xf numFmtId="164" fontId="26" fillId="3" borderId="3" xfId="1" applyFont="1" applyFill="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exo%20D%20Informe%20final%20El%20Salvador%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exo%20D-TRinacional%20Honduras%20Anual%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s"/>
      <sheetName val="Sheet2"/>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ropdowns"/>
      <sheetName val="Sheet2"/>
    </sheetNames>
    <sheetDataSet>
      <sheetData sheetId="0" refreshError="1"/>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opLeftCell="A10" zoomScale="80" zoomScaleNormal="80" workbookViewId="0">
      <selection activeCell="H26" sqref="H26"/>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7" t="s">
        <v>546</v>
      </c>
      <c r="C2" s="247"/>
      <c r="D2" s="247"/>
      <c r="E2" s="247"/>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57" t="s">
        <v>569</v>
      </c>
      <c r="C6" s="258"/>
      <c r="D6" s="258"/>
      <c r="E6" s="258"/>
      <c r="F6" s="258"/>
      <c r="G6" s="258"/>
      <c r="H6" s="258"/>
      <c r="I6" s="259"/>
      <c r="J6" s="260"/>
    </row>
    <row r="7" spans="2:11" x14ac:dyDescent="0.25">
      <c r="B7" s="49"/>
    </row>
    <row r="8" spans="2:11" ht="15.75" thickBot="1" x14ac:dyDescent="0.3"/>
    <row r="9" spans="2:11" ht="27" customHeight="1" thickBot="1" x14ac:dyDescent="0.45">
      <c r="B9" s="248" t="s">
        <v>177</v>
      </c>
      <c r="C9" s="249"/>
      <c r="D9" s="249"/>
      <c r="E9" s="249"/>
      <c r="F9" s="249"/>
      <c r="G9" s="249"/>
      <c r="H9" s="250"/>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c r="E13" s="89"/>
      <c r="F13" s="89"/>
      <c r="G13" s="120"/>
      <c r="H13" s="57"/>
      <c r="I13" s="199"/>
      <c r="J13" s="57"/>
      <c r="K13" s="56"/>
    </row>
    <row r="14" spans="2:11" ht="22.5" customHeight="1" x14ac:dyDescent="0.25">
      <c r="B14" s="117" t="s">
        <v>0</v>
      </c>
      <c r="C14" s="255" t="s">
        <v>579</v>
      </c>
      <c r="D14" s="255"/>
      <c r="E14" s="255"/>
      <c r="F14" s="255"/>
      <c r="G14" s="255"/>
      <c r="H14" s="255"/>
      <c r="I14" s="256"/>
      <c r="J14" s="255"/>
      <c r="K14" s="20"/>
    </row>
    <row r="15" spans="2:11" ht="22.5" customHeight="1" x14ac:dyDescent="0.25">
      <c r="B15" s="117" t="s">
        <v>1</v>
      </c>
      <c r="C15" s="252" t="s">
        <v>580</v>
      </c>
      <c r="D15" s="252"/>
      <c r="E15" s="253"/>
      <c r="F15" s="253"/>
      <c r="G15" s="253"/>
      <c r="H15" s="253"/>
      <c r="I15" s="254"/>
      <c r="J15" s="253"/>
      <c r="K15" s="59"/>
    </row>
    <row r="16" spans="2:11" ht="38.25" x14ac:dyDescent="0.25">
      <c r="B16" s="174" t="s">
        <v>2</v>
      </c>
      <c r="C16" s="217" t="s">
        <v>581</v>
      </c>
      <c r="D16" s="21">
        <v>9000</v>
      </c>
      <c r="E16" s="21"/>
      <c r="F16" s="21"/>
      <c r="G16" s="154">
        <f>SUM(D16:F16)</f>
        <v>9000</v>
      </c>
      <c r="H16" s="151"/>
      <c r="I16" s="200">
        <v>0</v>
      </c>
      <c r="J16" s="134"/>
      <c r="K16" s="60"/>
    </row>
    <row r="17" spans="1:11" ht="299.25" x14ac:dyDescent="0.25">
      <c r="B17" s="174" t="s">
        <v>3</v>
      </c>
      <c r="C17" s="217" t="s">
        <v>582</v>
      </c>
      <c r="D17" s="21">
        <v>22000</v>
      </c>
      <c r="E17" s="21"/>
      <c r="F17" s="21"/>
      <c r="G17" s="154">
        <f t="shared" ref="G17:G23" si="0">SUM(D17:F17)</f>
        <v>22000</v>
      </c>
      <c r="H17" s="151"/>
      <c r="I17" s="200">
        <v>16450.699999999997</v>
      </c>
      <c r="J17" s="134" t="s">
        <v>624</v>
      </c>
      <c r="K17" s="60"/>
    </row>
    <row r="18" spans="1:11" ht="38.25" x14ac:dyDescent="0.25">
      <c r="B18" s="174" t="s">
        <v>4</v>
      </c>
      <c r="C18" s="217" t="s">
        <v>583</v>
      </c>
      <c r="D18" s="21">
        <v>5000</v>
      </c>
      <c r="E18" s="21"/>
      <c r="F18" s="21"/>
      <c r="G18" s="154">
        <f t="shared" si="0"/>
        <v>5000</v>
      </c>
      <c r="H18" s="151"/>
      <c r="I18" s="200">
        <v>6.6099999999999994</v>
      </c>
      <c r="J18" s="134"/>
      <c r="K18" s="60"/>
    </row>
    <row r="19" spans="1:11" ht="15.75" x14ac:dyDescent="0.25">
      <c r="B19" s="174" t="s">
        <v>34</v>
      </c>
      <c r="C19" s="217" t="s">
        <v>584</v>
      </c>
      <c r="D19" s="21">
        <v>9000</v>
      </c>
      <c r="E19" s="21"/>
      <c r="F19" s="21"/>
      <c r="G19" s="154">
        <f t="shared" si="0"/>
        <v>9000</v>
      </c>
      <c r="H19" s="151"/>
      <c r="I19" s="200">
        <v>0</v>
      </c>
      <c r="J19" s="134"/>
      <c r="K19" s="60"/>
    </row>
    <row r="20" spans="1:11" ht="51" x14ac:dyDescent="0.25">
      <c r="B20" s="174" t="s">
        <v>35</v>
      </c>
      <c r="C20" s="217" t="s">
        <v>585</v>
      </c>
      <c r="D20" s="21">
        <v>7350</v>
      </c>
      <c r="E20" s="21"/>
      <c r="F20" s="21"/>
      <c r="G20" s="154">
        <f t="shared" si="0"/>
        <v>7350</v>
      </c>
      <c r="H20" s="151">
        <v>0.5</v>
      </c>
      <c r="I20" s="200">
        <v>4545.1999999999989</v>
      </c>
      <c r="J20" s="134"/>
      <c r="K20" s="60"/>
    </row>
    <row r="21" spans="1:11" ht="25.5" x14ac:dyDescent="0.25">
      <c r="B21" s="174" t="s">
        <v>36</v>
      </c>
      <c r="C21" s="217" t="s">
        <v>586</v>
      </c>
      <c r="D21" s="21">
        <v>10000</v>
      </c>
      <c r="E21" s="21"/>
      <c r="F21" s="21"/>
      <c r="G21" s="154">
        <f t="shared" si="0"/>
        <v>10000</v>
      </c>
      <c r="H21" s="151">
        <v>1</v>
      </c>
      <c r="I21" s="200">
        <v>0</v>
      </c>
      <c r="J21" s="134"/>
      <c r="K21" s="60"/>
    </row>
    <row r="22" spans="1:11" ht="15.75" x14ac:dyDescent="0.25">
      <c r="B22" s="174" t="s">
        <v>37</v>
      </c>
      <c r="C22" s="217" t="s">
        <v>587</v>
      </c>
      <c r="D22" s="22">
        <v>3000</v>
      </c>
      <c r="E22" s="22"/>
      <c r="F22" s="22"/>
      <c r="G22" s="154">
        <f t="shared" si="0"/>
        <v>3000</v>
      </c>
      <c r="H22" s="152"/>
      <c r="I22" s="201">
        <v>30.509999999999998</v>
      </c>
      <c r="J22" s="135"/>
      <c r="K22" s="60"/>
    </row>
    <row r="23" spans="1:11" ht="15.75" x14ac:dyDescent="0.25">
      <c r="A23" s="46"/>
      <c r="B23" s="174" t="s">
        <v>38</v>
      </c>
      <c r="C23" s="55"/>
      <c r="D23" s="22"/>
      <c r="E23" s="22"/>
      <c r="F23" s="22"/>
      <c r="G23" s="154">
        <f t="shared" si="0"/>
        <v>0</v>
      </c>
      <c r="H23" s="152"/>
      <c r="I23" s="201"/>
      <c r="J23" s="135"/>
      <c r="K23" s="47"/>
    </row>
    <row r="24" spans="1:11" ht="15.75" x14ac:dyDescent="0.25">
      <c r="A24" s="46"/>
      <c r="C24" s="117" t="s">
        <v>176</v>
      </c>
      <c r="D24" s="23">
        <f>SUM(D16:D23)</f>
        <v>65350</v>
      </c>
      <c r="E24" s="23">
        <f>SUM(E16:E23)</f>
        <v>0</v>
      </c>
      <c r="F24" s="23">
        <f>SUM(F16:F23)</f>
        <v>0</v>
      </c>
      <c r="G24" s="23">
        <f>SUM(G16:G23)</f>
        <v>65350</v>
      </c>
      <c r="H24" s="140">
        <f>(H16*G16)+(H17*G17)+(H18*G18)+(H19*G19)+(H20*G20)+(H21*G21)+(H22*G22)+(H23*G23)</f>
        <v>13675</v>
      </c>
      <c r="I24" s="140">
        <f>SUM(I16:I23)</f>
        <v>21033.019999999993</v>
      </c>
      <c r="J24" s="135"/>
      <c r="K24" s="62"/>
    </row>
    <row r="25" spans="1:11" ht="33" customHeight="1" x14ac:dyDescent="0.25">
      <c r="A25" s="46"/>
      <c r="B25" s="117" t="s">
        <v>5</v>
      </c>
      <c r="C25" s="251" t="s">
        <v>588</v>
      </c>
      <c r="D25" s="225"/>
      <c r="E25" s="225"/>
      <c r="F25" s="225"/>
      <c r="G25" s="225"/>
      <c r="H25" s="225"/>
      <c r="I25" s="226"/>
      <c r="J25" s="225"/>
      <c r="K25" s="59"/>
    </row>
    <row r="26" spans="1:11" ht="63" x14ac:dyDescent="0.25">
      <c r="A26" s="46"/>
      <c r="B26" s="174" t="s">
        <v>45</v>
      </c>
      <c r="C26" s="19" t="s">
        <v>589</v>
      </c>
      <c r="D26" s="21">
        <v>4000</v>
      </c>
      <c r="E26" s="21"/>
      <c r="F26" s="21"/>
      <c r="G26" s="154">
        <f>SUM(D26:F26)</f>
        <v>4000</v>
      </c>
      <c r="H26" s="151"/>
      <c r="I26" s="200">
        <v>457.22</v>
      </c>
      <c r="J26" s="134"/>
      <c r="K26" s="60"/>
    </row>
    <row r="27" spans="1:11" ht="94.5" x14ac:dyDescent="0.25">
      <c r="A27" s="46"/>
      <c r="B27" s="174" t="s">
        <v>46</v>
      </c>
      <c r="C27" s="19" t="s">
        <v>590</v>
      </c>
      <c r="D27" s="21">
        <v>6000</v>
      </c>
      <c r="E27" s="21"/>
      <c r="F27" s="21"/>
      <c r="G27" s="154">
        <f t="shared" ref="G27:G33" si="1">SUM(D27:F27)</f>
        <v>6000</v>
      </c>
      <c r="H27" s="151"/>
      <c r="I27" s="200">
        <v>6118.39</v>
      </c>
      <c r="J27" s="134"/>
      <c r="K27" s="60"/>
    </row>
    <row r="28" spans="1:11" ht="78.75" x14ac:dyDescent="0.25">
      <c r="A28" s="46"/>
      <c r="B28" s="174" t="s">
        <v>39</v>
      </c>
      <c r="C28" s="19" t="s">
        <v>591</v>
      </c>
      <c r="D28" s="21">
        <v>48000</v>
      </c>
      <c r="E28" s="21"/>
      <c r="F28" s="21"/>
      <c r="G28" s="154">
        <f t="shared" si="1"/>
        <v>48000</v>
      </c>
      <c r="H28" s="151"/>
      <c r="I28" s="200">
        <v>25772.45</v>
      </c>
      <c r="J28" s="134"/>
      <c r="K28" s="60"/>
    </row>
    <row r="29" spans="1:11" ht="63" x14ac:dyDescent="0.25">
      <c r="A29" s="46"/>
      <c r="B29" s="174" t="s">
        <v>40</v>
      </c>
      <c r="C29" s="19" t="s">
        <v>592</v>
      </c>
      <c r="D29" s="21">
        <v>2500</v>
      </c>
      <c r="E29" s="21"/>
      <c r="F29" s="21"/>
      <c r="G29" s="154">
        <f t="shared" si="1"/>
        <v>2500</v>
      </c>
      <c r="H29" s="151">
        <v>0.6</v>
      </c>
      <c r="I29" s="200"/>
      <c r="J29" s="134" t="s">
        <v>625</v>
      </c>
      <c r="K29" s="60"/>
    </row>
    <row r="30" spans="1:11" ht="63" x14ac:dyDescent="0.25">
      <c r="A30" s="46"/>
      <c r="B30" s="174" t="s">
        <v>41</v>
      </c>
      <c r="C30" s="19" t="s">
        <v>593</v>
      </c>
      <c r="D30" s="21">
        <v>2190</v>
      </c>
      <c r="E30" s="21"/>
      <c r="F30" s="21"/>
      <c r="G30" s="154">
        <f t="shared" si="1"/>
        <v>2190</v>
      </c>
      <c r="H30" s="151">
        <v>0</v>
      </c>
      <c r="I30" s="200">
        <v>1552.13</v>
      </c>
      <c r="J30" s="134"/>
      <c r="K30" s="60"/>
    </row>
    <row r="31" spans="1:11" ht="78.75" x14ac:dyDescent="0.25">
      <c r="A31" s="46"/>
      <c r="B31" s="174" t="s">
        <v>42</v>
      </c>
      <c r="C31" s="19" t="s">
        <v>594</v>
      </c>
      <c r="D31" s="21">
        <v>1460</v>
      </c>
      <c r="E31" s="21"/>
      <c r="F31" s="21"/>
      <c r="G31" s="154">
        <f t="shared" si="1"/>
        <v>1460</v>
      </c>
      <c r="H31" s="151">
        <v>0.6</v>
      </c>
      <c r="I31" s="200"/>
      <c r="J31" s="134" t="s">
        <v>625</v>
      </c>
      <c r="K31" s="60"/>
    </row>
    <row r="32" spans="1:11" ht="63" x14ac:dyDescent="0.25">
      <c r="A32" s="46"/>
      <c r="B32" s="174" t="s">
        <v>43</v>
      </c>
      <c r="C32" s="55" t="s">
        <v>595</v>
      </c>
      <c r="D32" s="22">
        <v>1500</v>
      </c>
      <c r="E32" s="22"/>
      <c r="F32" s="22"/>
      <c r="G32" s="154">
        <f t="shared" si="1"/>
        <v>1500</v>
      </c>
      <c r="H32" s="152"/>
      <c r="I32" s="201"/>
      <c r="J32" s="135"/>
      <c r="K32" s="60"/>
    </row>
    <row r="33" spans="1:11" ht="15.75" x14ac:dyDescent="0.25">
      <c r="A33" s="46"/>
      <c r="B33" s="174" t="s">
        <v>44</v>
      </c>
      <c r="C33" s="55"/>
      <c r="D33" s="22"/>
      <c r="E33" s="22"/>
      <c r="F33" s="22"/>
      <c r="G33" s="154">
        <f t="shared" si="1"/>
        <v>0</v>
      </c>
      <c r="H33" s="152"/>
      <c r="I33" s="201"/>
      <c r="J33" s="135"/>
      <c r="K33" s="60"/>
    </row>
    <row r="34" spans="1:11" ht="15.75" x14ac:dyDescent="0.25">
      <c r="A34" s="46"/>
      <c r="C34" s="117" t="s">
        <v>176</v>
      </c>
      <c r="D34" s="26">
        <f>SUM(D26:D33)</f>
        <v>65650</v>
      </c>
      <c r="E34" s="26">
        <f>SUM(E26:E33)</f>
        <v>0</v>
      </c>
      <c r="F34" s="26">
        <f>SUM(F26:F33)</f>
        <v>0</v>
      </c>
      <c r="G34" s="26">
        <f>SUM(G26:G33)</f>
        <v>65650</v>
      </c>
      <c r="H34" s="140">
        <f>(H26*G26)+(H27*G27)+(H28*G28)+(H29*G29)+(H30*G30)+(H31*G31)+(H32*G32)+(H33*G33)</f>
        <v>2376</v>
      </c>
      <c r="I34" s="140">
        <f>SUM(I26:I33)</f>
        <v>33900.19</v>
      </c>
      <c r="J34" s="135"/>
      <c r="K34" s="62"/>
    </row>
    <row r="35" spans="1:11" ht="51" customHeight="1" x14ac:dyDescent="0.25">
      <c r="A35" s="46"/>
      <c r="B35" s="117" t="s">
        <v>6</v>
      </c>
      <c r="C35" s="225"/>
      <c r="D35" s="225"/>
      <c r="E35" s="225"/>
      <c r="F35" s="225"/>
      <c r="G35" s="225"/>
      <c r="H35" s="225"/>
      <c r="I35" s="226"/>
      <c r="J35" s="225"/>
      <c r="K35" s="59"/>
    </row>
    <row r="36" spans="1:11" ht="15.75" x14ac:dyDescent="0.25">
      <c r="A36" s="46"/>
      <c r="B36" s="174" t="s">
        <v>47</v>
      </c>
      <c r="C36" s="19"/>
      <c r="D36" s="21"/>
      <c r="E36" s="21"/>
      <c r="F36" s="21"/>
      <c r="G36" s="154">
        <f>SUM(D36:F36)</f>
        <v>0</v>
      </c>
      <c r="H36" s="151"/>
      <c r="I36" s="200"/>
      <c r="J36" s="134"/>
      <c r="K36" s="60"/>
    </row>
    <row r="37" spans="1:11" ht="15.75" x14ac:dyDescent="0.25">
      <c r="A37" s="46"/>
      <c r="B37" s="174" t="s">
        <v>48</v>
      </c>
      <c r="C37" s="19"/>
      <c r="D37" s="21"/>
      <c r="E37" s="21"/>
      <c r="F37" s="21"/>
      <c r="G37" s="154">
        <f t="shared" ref="G37:G43" si="2">SUM(D37:F37)</f>
        <v>0</v>
      </c>
      <c r="H37" s="151"/>
      <c r="I37" s="200"/>
      <c r="J37" s="134"/>
      <c r="K37" s="60"/>
    </row>
    <row r="38" spans="1:11" ht="15.75" x14ac:dyDescent="0.25">
      <c r="A38" s="46"/>
      <c r="B38" s="174" t="s">
        <v>49</v>
      </c>
      <c r="C38" s="19"/>
      <c r="D38" s="21"/>
      <c r="E38" s="21"/>
      <c r="F38" s="21"/>
      <c r="G38" s="154">
        <f t="shared" si="2"/>
        <v>0</v>
      </c>
      <c r="H38" s="151"/>
      <c r="I38" s="200"/>
      <c r="J38" s="134"/>
      <c r="K38" s="60"/>
    </row>
    <row r="39" spans="1:11" ht="15.75" x14ac:dyDescent="0.25">
      <c r="A39" s="46"/>
      <c r="B39" s="174" t="s">
        <v>50</v>
      </c>
      <c r="C39" s="19"/>
      <c r="D39" s="21"/>
      <c r="E39" s="21"/>
      <c r="F39" s="21"/>
      <c r="G39" s="154">
        <f t="shared" si="2"/>
        <v>0</v>
      </c>
      <c r="H39" s="151"/>
      <c r="I39" s="200"/>
      <c r="J39" s="134"/>
      <c r="K39" s="60"/>
    </row>
    <row r="40" spans="1:11" s="46" customFormat="1" ht="15.75" x14ac:dyDescent="0.25">
      <c r="B40" s="174" t="s">
        <v>51</v>
      </c>
      <c r="C40" s="19"/>
      <c r="D40" s="21"/>
      <c r="E40" s="21"/>
      <c r="F40" s="21"/>
      <c r="G40" s="154">
        <f t="shared" si="2"/>
        <v>0</v>
      </c>
      <c r="H40" s="151"/>
      <c r="I40" s="200"/>
      <c r="J40" s="134"/>
      <c r="K40" s="60"/>
    </row>
    <row r="41" spans="1:11" s="46" customFormat="1" ht="15.75" x14ac:dyDescent="0.25">
      <c r="B41" s="174" t="s">
        <v>52</v>
      </c>
      <c r="C41" s="19"/>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customHeight="1" x14ac:dyDescent="0.25">
      <c r="B45" s="117" t="s">
        <v>55</v>
      </c>
      <c r="C45" s="225"/>
      <c r="D45" s="225"/>
      <c r="E45" s="225"/>
      <c r="F45" s="225"/>
      <c r="G45" s="225"/>
      <c r="H45" s="225"/>
      <c r="I45" s="226"/>
      <c r="J45" s="225"/>
      <c r="K45" s="59"/>
    </row>
    <row r="46" spans="1:11" ht="15.75" x14ac:dyDescent="0.25">
      <c r="B46" s="174" t="s">
        <v>56</v>
      </c>
      <c r="C46" s="19"/>
      <c r="D46" s="21"/>
      <c r="E46" s="21"/>
      <c r="F46" s="21"/>
      <c r="G46" s="154">
        <f>SUM(D46:F46)</f>
        <v>0</v>
      </c>
      <c r="H46" s="151"/>
      <c r="I46" s="200"/>
      <c r="J46" s="134"/>
      <c r="K46" s="60"/>
    </row>
    <row r="47" spans="1:11" ht="15.75" x14ac:dyDescent="0.25">
      <c r="B47" s="174" t="s">
        <v>57</v>
      </c>
      <c r="C47" s="19"/>
      <c r="D47" s="21"/>
      <c r="E47" s="21"/>
      <c r="F47" s="21"/>
      <c r="G47" s="154">
        <f t="shared" ref="G47:G53" si="3">SUM(D47:F47)</f>
        <v>0</v>
      </c>
      <c r="H47" s="151"/>
      <c r="I47" s="200"/>
      <c r="J47" s="134"/>
      <c r="K47" s="60"/>
    </row>
    <row r="48" spans="1:11" ht="15.75" x14ac:dyDescent="0.25">
      <c r="B48" s="174" t="s">
        <v>58</v>
      </c>
      <c r="C48" s="19"/>
      <c r="D48" s="21"/>
      <c r="E48" s="21"/>
      <c r="F48" s="21"/>
      <c r="G48" s="154">
        <f t="shared" si="3"/>
        <v>0</v>
      </c>
      <c r="H48" s="151"/>
      <c r="I48" s="200"/>
      <c r="J48" s="134"/>
      <c r="K48" s="60"/>
    </row>
    <row r="49" spans="1:11" ht="15.75" x14ac:dyDescent="0.25">
      <c r="B49" s="174" t="s">
        <v>59</v>
      </c>
      <c r="C49" s="19"/>
      <c r="D49" s="21"/>
      <c r="E49" s="21"/>
      <c r="F49" s="21"/>
      <c r="G49" s="154">
        <f t="shared" si="3"/>
        <v>0</v>
      </c>
      <c r="H49" s="151"/>
      <c r="I49" s="200"/>
      <c r="J49" s="134"/>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25.5" customHeight="1" x14ac:dyDescent="0.25">
      <c r="B56" s="117" t="s">
        <v>7</v>
      </c>
      <c r="C56" s="261" t="s">
        <v>596</v>
      </c>
      <c r="D56" s="261"/>
      <c r="E56" s="261"/>
      <c r="F56" s="261"/>
      <c r="G56" s="261"/>
      <c r="H56" s="261"/>
      <c r="I56" s="256"/>
      <c r="J56" s="261"/>
      <c r="K56" s="20"/>
    </row>
    <row r="57" spans="1:11" ht="36" customHeight="1" x14ac:dyDescent="0.25">
      <c r="B57" s="117" t="s">
        <v>67</v>
      </c>
      <c r="C57" s="251" t="s">
        <v>597</v>
      </c>
      <c r="D57" s="225"/>
      <c r="E57" s="225"/>
      <c r="F57" s="225"/>
      <c r="G57" s="225"/>
      <c r="H57" s="225"/>
      <c r="I57" s="226"/>
      <c r="J57" s="225"/>
      <c r="K57" s="59"/>
    </row>
    <row r="58" spans="1:11" ht="126" x14ac:dyDescent="0.25">
      <c r="B58" s="174" t="s">
        <v>69</v>
      </c>
      <c r="C58" s="218" t="s">
        <v>598</v>
      </c>
      <c r="D58" s="219"/>
      <c r="E58" s="219">
        <v>7200</v>
      </c>
      <c r="F58" s="21"/>
      <c r="G58" s="154">
        <f>SUM(D58:F58)</f>
        <v>7200</v>
      </c>
      <c r="H58" s="151"/>
      <c r="I58" s="200">
        <v>7200</v>
      </c>
      <c r="J58" s="134"/>
      <c r="K58" s="60"/>
    </row>
    <row r="59" spans="1:11" ht="78.75" x14ac:dyDescent="0.25">
      <c r="B59" s="174" t="s">
        <v>68</v>
      </c>
      <c r="C59" s="218" t="s">
        <v>599</v>
      </c>
      <c r="D59" s="219"/>
      <c r="E59" s="219">
        <v>40000</v>
      </c>
      <c r="F59" s="21"/>
      <c r="G59" s="154">
        <f t="shared" ref="G59:G65" si="4">SUM(D59:F59)</f>
        <v>40000</v>
      </c>
      <c r="H59" s="151"/>
      <c r="I59" s="200">
        <v>40000</v>
      </c>
      <c r="J59" s="134"/>
      <c r="K59" s="60"/>
    </row>
    <row r="60" spans="1:11" ht="126" x14ac:dyDescent="0.25">
      <c r="B60" s="174" t="s">
        <v>70</v>
      </c>
      <c r="C60" s="218" t="s">
        <v>600</v>
      </c>
      <c r="D60" s="219"/>
      <c r="E60" s="219">
        <v>30000</v>
      </c>
      <c r="F60" s="21"/>
      <c r="G60" s="154">
        <f t="shared" si="4"/>
        <v>30000</v>
      </c>
      <c r="H60" s="151"/>
      <c r="I60" s="200">
        <v>30000</v>
      </c>
      <c r="J60" s="134"/>
      <c r="K60" s="60"/>
    </row>
    <row r="61" spans="1:11" ht="15.75" x14ac:dyDescent="0.25">
      <c r="B61" s="174" t="s">
        <v>71</v>
      </c>
      <c r="C61" s="19"/>
      <c r="D61" s="21"/>
      <c r="E61" s="21"/>
      <c r="F61" s="21"/>
      <c r="G61" s="154">
        <f t="shared" si="4"/>
        <v>0</v>
      </c>
      <c r="H61" s="151"/>
      <c r="I61" s="200"/>
      <c r="J61" s="134"/>
      <c r="K61" s="60"/>
    </row>
    <row r="62" spans="1:11" ht="15.75" x14ac:dyDescent="0.25">
      <c r="B62" s="174" t="s">
        <v>72</v>
      </c>
      <c r="C62" s="19"/>
      <c r="D62" s="21"/>
      <c r="E62" s="21"/>
      <c r="F62" s="21"/>
      <c r="G62" s="154">
        <f t="shared" si="4"/>
        <v>0</v>
      </c>
      <c r="H62" s="151"/>
      <c r="I62" s="200"/>
      <c r="J62" s="134"/>
      <c r="K62" s="60"/>
    </row>
    <row r="63" spans="1:11" ht="15.75" x14ac:dyDescent="0.25">
      <c r="B63" s="174" t="s">
        <v>73</v>
      </c>
      <c r="C63" s="19"/>
      <c r="D63" s="21"/>
      <c r="E63" s="21"/>
      <c r="F63" s="21"/>
      <c r="G63" s="154">
        <f t="shared" si="4"/>
        <v>0</v>
      </c>
      <c r="H63" s="151"/>
      <c r="I63" s="200"/>
      <c r="J63" s="134"/>
      <c r="K63" s="60"/>
    </row>
    <row r="64" spans="1:11" ht="15.75" x14ac:dyDescent="0.25">
      <c r="A64" s="46"/>
      <c r="B64" s="174" t="s">
        <v>74</v>
      </c>
      <c r="C64" s="55"/>
      <c r="D64" s="22"/>
      <c r="E64" s="22"/>
      <c r="F64" s="22"/>
      <c r="G64" s="154">
        <f t="shared" si="4"/>
        <v>0</v>
      </c>
      <c r="H64" s="152"/>
      <c r="I64" s="201"/>
      <c r="J64" s="135"/>
      <c r="K64" s="60"/>
    </row>
    <row r="65" spans="1:11" s="46" customFormat="1" ht="15.75"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0</v>
      </c>
      <c r="E66" s="23">
        <f>SUM(E58:E65)</f>
        <v>77200</v>
      </c>
      <c r="F66" s="23">
        <f>SUM(F58:F65)</f>
        <v>0</v>
      </c>
      <c r="G66" s="26">
        <f>SUM(G58:G65)</f>
        <v>77200</v>
      </c>
      <c r="H66" s="140">
        <f>(H58*G58)+(H59*G59)+(H60*G60)+(H61*G61)+(H62*G62)+(H63*G63)+(H64*G64)+(H65*G65)</f>
        <v>0</v>
      </c>
      <c r="I66" s="140">
        <f>SUM(I58:I65)</f>
        <v>77200</v>
      </c>
      <c r="J66" s="135"/>
      <c r="K66" s="62"/>
    </row>
    <row r="67" spans="1:11" ht="51" customHeight="1" x14ac:dyDescent="0.25">
      <c r="B67" s="117" t="s">
        <v>76</v>
      </c>
      <c r="C67" s="251" t="s">
        <v>606</v>
      </c>
      <c r="D67" s="225"/>
      <c r="E67" s="225"/>
      <c r="F67" s="225"/>
      <c r="G67" s="225"/>
      <c r="H67" s="225"/>
      <c r="I67" s="226"/>
      <c r="J67" s="225"/>
      <c r="K67" s="59"/>
    </row>
    <row r="68" spans="1:11" ht="63" x14ac:dyDescent="0.25">
      <c r="B68" s="174" t="s">
        <v>77</v>
      </c>
      <c r="C68" s="19" t="s">
        <v>601</v>
      </c>
      <c r="D68" s="21"/>
      <c r="E68" s="21">
        <v>13075</v>
      </c>
      <c r="F68" s="21"/>
      <c r="G68" s="154">
        <f>SUM(D68:F68)</f>
        <v>13075</v>
      </c>
      <c r="H68" s="151"/>
      <c r="I68" s="219">
        <v>13075</v>
      </c>
      <c r="J68" s="134"/>
      <c r="K68" s="60"/>
    </row>
    <row r="69" spans="1:11" ht="78.75" x14ac:dyDescent="0.25">
      <c r="B69" s="174" t="s">
        <v>78</v>
      </c>
      <c r="C69" s="19" t="s">
        <v>602</v>
      </c>
      <c r="D69" s="21"/>
      <c r="E69" s="21">
        <v>44703.33</v>
      </c>
      <c r="F69" s="21"/>
      <c r="G69" s="154">
        <f t="shared" ref="G69:G75" si="5">SUM(D69:F69)</f>
        <v>44703.33</v>
      </c>
      <c r="H69" s="151"/>
      <c r="I69" s="219">
        <v>44703.33</v>
      </c>
      <c r="J69" s="134"/>
      <c r="K69" s="60"/>
    </row>
    <row r="70" spans="1:11" ht="94.5" x14ac:dyDescent="0.25">
      <c r="B70" s="174" t="s">
        <v>79</v>
      </c>
      <c r="C70" s="19" t="s">
        <v>603</v>
      </c>
      <c r="D70" s="21"/>
      <c r="E70" s="21">
        <v>10030.44</v>
      </c>
      <c r="F70" s="21"/>
      <c r="G70" s="154">
        <f t="shared" si="5"/>
        <v>10030.44</v>
      </c>
      <c r="H70" s="151"/>
      <c r="I70" s="219">
        <v>10030.44</v>
      </c>
      <c r="J70" s="134"/>
      <c r="K70" s="60"/>
    </row>
    <row r="71" spans="1:11" ht="94.5" x14ac:dyDescent="0.25">
      <c r="B71" s="174" t="s">
        <v>80</v>
      </c>
      <c r="C71" s="19" t="s">
        <v>604</v>
      </c>
      <c r="D71" s="21"/>
      <c r="E71" s="21">
        <v>15000</v>
      </c>
      <c r="F71" s="21"/>
      <c r="G71" s="154">
        <f t="shared" si="5"/>
        <v>15000</v>
      </c>
      <c r="H71" s="151"/>
      <c r="I71" s="219">
        <v>15000</v>
      </c>
      <c r="J71" s="134"/>
      <c r="K71" s="60"/>
    </row>
    <row r="72" spans="1:11" ht="31.5" x14ac:dyDescent="0.25">
      <c r="B72" s="174" t="s">
        <v>81</v>
      </c>
      <c r="C72" s="19" t="s">
        <v>605</v>
      </c>
      <c r="D72" s="21"/>
      <c r="E72" s="21">
        <v>165827.66999999998</v>
      </c>
      <c r="F72" s="21"/>
      <c r="G72" s="154">
        <f t="shared" si="5"/>
        <v>165827.66999999998</v>
      </c>
      <c r="H72" s="151"/>
      <c r="I72" s="219">
        <v>165827.66999999998</v>
      </c>
      <c r="J72" s="134"/>
      <c r="K72" s="60"/>
    </row>
    <row r="73" spans="1:11" ht="15.75" x14ac:dyDescent="0.25">
      <c r="B73" s="174" t="s">
        <v>82</v>
      </c>
      <c r="C73" s="19"/>
      <c r="D73" s="21"/>
      <c r="E73" s="21"/>
      <c r="F73" s="21"/>
      <c r="G73" s="154">
        <f t="shared" si="5"/>
        <v>0</v>
      </c>
      <c r="H73" s="151"/>
      <c r="I73" s="200"/>
      <c r="J73" s="134"/>
      <c r="K73" s="60"/>
    </row>
    <row r="74" spans="1:11" ht="15.75" x14ac:dyDescent="0.25">
      <c r="B74" s="174" t="s">
        <v>83</v>
      </c>
      <c r="C74" s="55"/>
      <c r="D74" s="22"/>
      <c r="E74" s="22"/>
      <c r="F74" s="22"/>
      <c r="G74" s="154">
        <f t="shared" si="5"/>
        <v>0</v>
      </c>
      <c r="H74" s="152"/>
      <c r="I74" s="201"/>
      <c r="J74" s="135"/>
      <c r="K74" s="60"/>
    </row>
    <row r="75" spans="1:11" ht="15.75" x14ac:dyDescent="0.25">
      <c r="B75" s="174" t="s">
        <v>84</v>
      </c>
      <c r="C75" s="55"/>
      <c r="D75" s="22"/>
      <c r="E75" s="22"/>
      <c r="F75" s="22"/>
      <c r="G75" s="154">
        <f t="shared" si="5"/>
        <v>0</v>
      </c>
      <c r="H75" s="152"/>
      <c r="I75" s="201"/>
      <c r="J75" s="135"/>
      <c r="K75" s="60"/>
    </row>
    <row r="76" spans="1:11" ht="15.75" x14ac:dyDescent="0.25">
      <c r="C76" s="117" t="s">
        <v>176</v>
      </c>
      <c r="D76" s="26">
        <f>SUM(D68:D75)</f>
        <v>0</v>
      </c>
      <c r="E76" s="26">
        <f>SUM(E68:E75)</f>
        <v>248636.44</v>
      </c>
      <c r="F76" s="26">
        <f>SUM(F68:F75)</f>
        <v>0</v>
      </c>
      <c r="G76" s="26">
        <f>SUM(G68:G75)</f>
        <v>248636.44</v>
      </c>
      <c r="H76" s="140">
        <f>(H68*G68)+(H69*G69)+(H70*G70)+(H71*G71)+(H72*G72)+(H73*G73)+(H74*G74)+(H75*G75)</f>
        <v>0</v>
      </c>
      <c r="I76" s="207">
        <f>SUM(I68:I75)</f>
        <v>248636.44</v>
      </c>
      <c r="J76" s="135"/>
      <c r="K76" s="62"/>
    </row>
    <row r="77" spans="1:11" ht="51" customHeight="1" x14ac:dyDescent="0.25">
      <c r="B77" s="117" t="s">
        <v>85</v>
      </c>
      <c r="C77" s="225"/>
      <c r="D77" s="225"/>
      <c r="E77" s="225"/>
      <c r="F77" s="225"/>
      <c r="G77" s="225"/>
      <c r="H77" s="225"/>
      <c r="I77" s="226"/>
      <c r="J77" s="225"/>
      <c r="K77" s="59"/>
    </row>
    <row r="78" spans="1:11" ht="15.75" x14ac:dyDescent="0.25">
      <c r="B78" s="174" t="s">
        <v>86</v>
      </c>
      <c r="C78" s="19"/>
      <c r="D78" s="21"/>
      <c r="E78" s="21"/>
      <c r="F78" s="21"/>
      <c r="G78" s="154">
        <f>SUM(D78:F78)</f>
        <v>0</v>
      </c>
      <c r="H78" s="151"/>
      <c r="I78" s="200"/>
      <c r="J78" s="134"/>
      <c r="K78" s="60"/>
    </row>
    <row r="79" spans="1:11" ht="15.75" x14ac:dyDescent="0.25">
      <c r="B79" s="174" t="s">
        <v>87</v>
      </c>
      <c r="C79" s="19"/>
      <c r="D79" s="21"/>
      <c r="E79" s="21"/>
      <c r="F79" s="21"/>
      <c r="G79" s="154">
        <f t="shared" ref="G79:G85" si="6">SUM(D79:F79)</f>
        <v>0</v>
      </c>
      <c r="H79" s="151"/>
      <c r="I79" s="200"/>
      <c r="J79" s="134"/>
      <c r="K79" s="60"/>
    </row>
    <row r="80" spans="1:11" ht="15.75" x14ac:dyDescent="0.25">
      <c r="B80" s="174" t="s">
        <v>88</v>
      </c>
      <c r="C80" s="19"/>
      <c r="D80" s="21"/>
      <c r="E80" s="21"/>
      <c r="F80" s="21"/>
      <c r="G80" s="154">
        <f t="shared" si="6"/>
        <v>0</v>
      </c>
      <c r="H80" s="151"/>
      <c r="I80" s="200"/>
      <c r="J80" s="134"/>
      <c r="K80" s="60"/>
    </row>
    <row r="81" spans="1:11" ht="15.75" x14ac:dyDescent="0.25">
      <c r="A81" s="46"/>
      <c r="B81" s="174" t="s">
        <v>89</v>
      </c>
      <c r="C81" s="19"/>
      <c r="D81" s="21"/>
      <c r="E81" s="21"/>
      <c r="F81" s="21"/>
      <c r="G81" s="154">
        <f t="shared" si="6"/>
        <v>0</v>
      </c>
      <c r="H81" s="151"/>
      <c r="I81" s="200"/>
      <c r="J81" s="134"/>
      <c r="K81" s="60"/>
    </row>
    <row r="82" spans="1:11" s="46" customFormat="1" ht="15.75" x14ac:dyDescent="0.25">
      <c r="A82" s="45"/>
      <c r="B82" s="174" t="s">
        <v>90</v>
      </c>
      <c r="C82" s="19"/>
      <c r="D82" s="21"/>
      <c r="E82" s="21"/>
      <c r="F82" s="21"/>
      <c r="G82" s="154">
        <f t="shared" si="6"/>
        <v>0</v>
      </c>
      <c r="H82" s="151"/>
      <c r="I82" s="200"/>
      <c r="J82" s="134"/>
      <c r="K82" s="60"/>
    </row>
    <row r="83" spans="1:11" ht="15.75" x14ac:dyDescent="0.25">
      <c r="B83" s="174" t="s">
        <v>91</v>
      </c>
      <c r="C83" s="19"/>
      <c r="D83" s="21"/>
      <c r="E83" s="21"/>
      <c r="F83" s="21"/>
      <c r="G83" s="154">
        <f t="shared" si="6"/>
        <v>0</v>
      </c>
      <c r="H83" s="151"/>
      <c r="I83" s="200"/>
      <c r="J83" s="134"/>
      <c r="K83" s="60"/>
    </row>
    <row r="84" spans="1:11" ht="15.75" x14ac:dyDescent="0.25">
      <c r="B84" s="174" t="s">
        <v>92</v>
      </c>
      <c r="C84" s="55"/>
      <c r="D84" s="22"/>
      <c r="E84" s="22"/>
      <c r="F84" s="22"/>
      <c r="G84" s="154">
        <f t="shared" si="6"/>
        <v>0</v>
      </c>
      <c r="H84" s="152"/>
      <c r="I84" s="201"/>
      <c r="J84" s="135"/>
      <c r="K84" s="60"/>
    </row>
    <row r="85" spans="1:11" ht="15.75" x14ac:dyDescent="0.25">
      <c r="B85" s="174" t="s">
        <v>93</v>
      </c>
      <c r="C85" s="55"/>
      <c r="D85" s="22"/>
      <c r="E85" s="22"/>
      <c r="F85" s="22"/>
      <c r="G85" s="154">
        <f t="shared" si="6"/>
        <v>0</v>
      </c>
      <c r="H85" s="152"/>
      <c r="I85" s="201"/>
      <c r="J85" s="135"/>
      <c r="K85" s="60"/>
    </row>
    <row r="86" spans="1:11" ht="15.75"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customHeight="1" x14ac:dyDescent="0.25">
      <c r="B87" s="117" t="s">
        <v>102</v>
      </c>
      <c r="C87" s="225"/>
      <c r="D87" s="225"/>
      <c r="E87" s="225"/>
      <c r="F87" s="225"/>
      <c r="G87" s="225"/>
      <c r="H87" s="225"/>
      <c r="I87" s="226"/>
      <c r="J87" s="225"/>
      <c r="K87" s="59"/>
    </row>
    <row r="88" spans="1:11" ht="15.75" x14ac:dyDescent="0.25">
      <c r="B88" s="174" t="s">
        <v>94</v>
      </c>
      <c r="C88" s="19"/>
      <c r="D88" s="21"/>
      <c r="E88" s="21"/>
      <c r="F88" s="21"/>
      <c r="G88" s="154">
        <f>SUM(D88:F88)</f>
        <v>0</v>
      </c>
      <c r="H88" s="151"/>
      <c r="I88" s="200"/>
      <c r="J88" s="134"/>
      <c r="K88" s="60"/>
    </row>
    <row r="89" spans="1:11" ht="15.75" x14ac:dyDescent="0.25">
      <c r="B89" s="174" t="s">
        <v>95</v>
      </c>
      <c r="C89" s="19"/>
      <c r="D89" s="21"/>
      <c r="E89" s="21"/>
      <c r="F89" s="21"/>
      <c r="G89" s="154">
        <f t="shared" ref="G89:G95" si="7">SUM(D89:F89)</f>
        <v>0</v>
      </c>
      <c r="H89" s="151"/>
      <c r="I89" s="200"/>
      <c r="J89" s="134"/>
      <c r="K89" s="60"/>
    </row>
    <row r="90" spans="1:11" ht="15.75" x14ac:dyDescent="0.25">
      <c r="B90" s="174" t="s">
        <v>96</v>
      </c>
      <c r="C90" s="19"/>
      <c r="D90" s="21"/>
      <c r="E90" s="21"/>
      <c r="F90" s="21"/>
      <c r="G90" s="154">
        <f t="shared" si="7"/>
        <v>0</v>
      </c>
      <c r="H90" s="151"/>
      <c r="I90" s="200"/>
      <c r="J90" s="134"/>
      <c r="K90" s="60"/>
    </row>
    <row r="91" spans="1:11" ht="15.75" x14ac:dyDescent="0.25">
      <c r="B91" s="174" t="s">
        <v>97</v>
      </c>
      <c r="C91" s="19"/>
      <c r="D91" s="21"/>
      <c r="E91" s="21"/>
      <c r="F91" s="21"/>
      <c r="G91" s="154">
        <f t="shared" si="7"/>
        <v>0</v>
      </c>
      <c r="H91" s="151"/>
      <c r="I91" s="200"/>
      <c r="J91" s="134"/>
      <c r="K91" s="60"/>
    </row>
    <row r="92" spans="1:11" ht="15.75" x14ac:dyDescent="0.25">
      <c r="B92" s="174" t="s">
        <v>98</v>
      </c>
      <c r="C92" s="19"/>
      <c r="D92" s="21"/>
      <c r="E92" s="21"/>
      <c r="F92" s="21"/>
      <c r="G92" s="154">
        <f t="shared" si="7"/>
        <v>0</v>
      </c>
      <c r="H92" s="151"/>
      <c r="I92" s="200"/>
      <c r="J92" s="134"/>
      <c r="K92" s="60"/>
    </row>
    <row r="93" spans="1:11" ht="15.75" x14ac:dyDescent="0.25">
      <c r="B93" s="174" t="s">
        <v>99</v>
      </c>
      <c r="C93" s="19"/>
      <c r="D93" s="21"/>
      <c r="E93" s="21"/>
      <c r="F93" s="21"/>
      <c r="G93" s="154">
        <f t="shared" si="7"/>
        <v>0</v>
      </c>
      <c r="H93" s="151"/>
      <c r="I93" s="200"/>
      <c r="J93" s="134"/>
      <c r="K93" s="60"/>
    </row>
    <row r="94" spans="1:11" ht="15.75" x14ac:dyDescent="0.25">
      <c r="B94" s="174" t="s">
        <v>100</v>
      </c>
      <c r="C94" s="55"/>
      <c r="D94" s="22"/>
      <c r="E94" s="22"/>
      <c r="F94" s="22"/>
      <c r="G94" s="154">
        <f t="shared" si="7"/>
        <v>0</v>
      </c>
      <c r="H94" s="152"/>
      <c r="I94" s="201"/>
      <c r="J94" s="135"/>
      <c r="K94" s="60"/>
    </row>
    <row r="95" spans="1:11" ht="15.75" x14ac:dyDescent="0.25">
      <c r="B95" s="174" t="s">
        <v>101</v>
      </c>
      <c r="C95" s="55"/>
      <c r="D95" s="22"/>
      <c r="E95" s="22"/>
      <c r="F95" s="22"/>
      <c r="G95" s="154">
        <f t="shared" si="7"/>
        <v>0</v>
      </c>
      <c r="H95" s="152"/>
      <c r="I95" s="201"/>
      <c r="J95" s="135"/>
      <c r="K95" s="60"/>
    </row>
    <row r="96" spans="1:11" ht="15.75"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62" t="s">
        <v>607</v>
      </c>
      <c r="D98" s="262"/>
      <c r="E98" s="262"/>
      <c r="F98" s="262"/>
      <c r="G98" s="262"/>
      <c r="H98" s="262"/>
      <c r="I98" s="256"/>
      <c r="J98" s="262"/>
      <c r="K98" s="20"/>
    </row>
    <row r="99" spans="2:11" ht="51" customHeight="1" x14ac:dyDescent="0.25">
      <c r="B99" s="117" t="s">
        <v>104</v>
      </c>
      <c r="C99" s="225" t="s">
        <v>608</v>
      </c>
      <c r="D99" s="225"/>
      <c r="E99" s="225"/>
      <c r="F99" s="225"/>
      <c r="G99" s="225"/>
      <c r="H99" s="225"/>
      <c r="I99" s="226"/>
      <c r="J99" s="225"/>
      <c r="K99" s="59"/>
    </row>
    <row r="100" spans="2:11" ht="78.75" x14ac:dyDescent="0.25">
      <c r="B100" s="174" t="s">
        <v>105</v>
      </c>
      <c r="C100" s="19" t="s">
        <v>609</v>
      </c>
      <c r="D100" s="21"/>
      <c r="E100" s="21"/>
      <c r="F100" s="21">
        <v>5560</v>
      </c>
      <c r="G100" s="154">
        <f>SUM(D100:F100)</f>
        <v>5560</v>
      </c>
      <c r="H100" s="151">
        <v>0.17</v>
      </c>
      <c r="I100" s="200">
        <v>5560</v>
      </c>
      <c r="J100" s="134"/>
      <c r="K100" s="60"/>
    </row>
    <row r="101" spans="2:11" ht="63" x14ac:dyDescent="0.25">
      <c r="B101" s="174" t="s">
        <v>106</v>
      </c>
      <c r="C101" s="19" t="s">
        <v>610</v>
      </c>
      <c r="D101" s="21"/>
      <c r="E101" s="21"/>
      <c r="F101" s="21">
        <v>5195</v>
      </c>
      <c r="G101" s="154">
        <f t="shared" ref="G101:G107" si="8">SUM(D101:F101)</f>
        <v>5195</v>
      </c>
      <c r="H101" s="151">
        <v>0.17</v>
      </c>
      <c r="I101" s="200">
        <v>5195</v>
      </c>
      <c r="J101" s="134"/>
      <c r="K101" s="60"/>
    </row>
    <row r="102" spans="2:11" ht="63" x14ac:dyDescent="0.25">
      <c r="B102" s="174" t="s">
        <v>107</v>
      </c>
      <c r="C102" s="19" t="s">
        <v>611</v>
      </c>
      <c r="D102" s="21"/>
      <c r="E102" s="21"/>
      <c r="F102" s="21">
        <v>4185</v>
      </c>
      <c r="G102" s="154">
        <f t="shared" si="8"/>
        <v>4185</v>
      </c>
      <c r="H102" s="151">
        <v>0.17</v>
      </c>
      <c r="I102" s="200">
        <v>4185</v>
      </c>
      <c r="J102" s="134"/>
      <c r="K102" s="60"/>
    </row>
    <row r="103" spans="2:11" ht="78.75" x14ac:dyDescent="0.25">
      <c r="B103" s="174" t="s">
        <v>108</v>
      </c>
      <c r="C103" s="19" t="s">
        <v>612</v>
      </c>
      <c r="D103" s="21"/>
      <c r="E103" s="21"/>
      <c r="F103" s="21">
        <v>5160</v>
      </c>
      <c r="G103" s="154">
        <f t="shared" si="8"/>
        <v>5160</v>
      </c>
      <c r="H103" s="151">
        <v>0.17</v>
      </c>
      <c r="I103" s="200">
        <v>5160</v>
      </c>
      <c r="J103" s="134"/>
      <c r="K103" s="60"/>
    </row>
    <row r="104" spans="2:11" ht="15.75" x14ac:dyDescent="0.25">
      <c r="B104" s="174" t="s">
        <v>109</v>
      </c>
      <c r="C104" s="19"/>
      <c r="D104" s="21"/>
      <c r="E104" s="21"/>
      <c r="F104" s="21"/>
      <c r="G104" s="154">
        <f t="shared" si="8"/>
        <v>0</v>
      </c>
      <c r="H104" s="151"/>
      <c r="I104" s="200"/>
      <c r="J104" s="134"/>
      <c r="K104" s="60"/>
    </row>
    <row r="105" spans="2:11" ht="15.75" x14ac:dyDescent="0.25">
      <c r="B105" s="174" t="s">
        <v>110</v>
      </c>
      <c r="C105" s="19"/>
      <c r="D105" s="21"/>
      <c r="E105" s="21"/>
      <c r="F105" s="21"/>
      <c r="G105" s="154">
        <f t="shared" si="8"/>
        <v>0</v>
      </c>
      <c r="H105" s="151"/>
      <c r="I105" s="200"/>
      <c r="J105" s="134"/>
      <c r="K105" s="60"/>
    </row>
    <row r="106" spans="2:11" ht="15.75" x14ac:dyDescent="0.25">
      <c r="B106" s="174" t="s">
        <v>111</v>
      </c>
      <c r="C106" s="55"/>
      <c r="D106" s="22"/>
      <c r="E106" s="22"/>
      <c r="F106" s="22"/>
      <c r="G106" s="154">
        <f t="shared" si="8"/>
        <v>0</v>
      </c>
      <c r="H106" s="152"/>
      <c r="I106" s="201"/>
      <c r="J106" s="135"/>
      <c r="K106" s="60"/>
    </row>
    <row r="107" spans="2:11" ht="15.75" x14ac:dyDescent="0.25">
      <c r="B107" s="174" t="s">
        <v>112</v>
      </c>
      <c r="C107" s="55"/>
      <c r="D107" s="22"/>
      <c r="E107" s="22"/>
      <c r="F107" s="22"/>
      <c r="G107" s="154">
        <f t="shared" si="8"/>
        <v>0</v>
      </c>
      <c r="H107" s="152"/>
      <c r="I107" s="201"/>
      <c r="J107" s="135"/>
      <c r="K107" s="60"/>
    </row>
    <row r="108" spans="2:11" ht="15.75" x14ac:dyDescent="0.25">
      <c r="C108" s="117" t="s">
        <v>176</v>
      </c>
      <c r="D108" s="23">
        <f>SUM(D100:D107)</f>
        <v>0</v>
      </c>
      <c r="E108" s="23">
        <f>SUM(E100:E107)</f>
        <v>0</v>
      </c>
      <c r="F108" s="23">
        <f>SUM(F100:F107)</f>
        <v>20100</v>
      </c>
      <c r="G108" s="26">
        <f>SUM(G100:G107)</f>
        <v>20100</v>
      </c>
      <c r="H108" s="140">
        <f>(H100*G100)+(H101*G101)+(H102*G102)+(H103*G103)+(H104*G104)+(H105*G105)+(H106*G106)+(H107*G107)</f>
        <v>3417</v>
      </c>
      <c r="I108" s="207">
        <f>SUM(I100:I107)</f>
        <v>20100</v>
      </c>
      <c r="J108" s="135"/>
      <c r="K108" s="62"/>
    </row>
    <row r="109" spans="2:11" ht="51" customHeight="1" x14ac:dyDescent="0.25">
      <c r="B109" s="117" t="s">
        <v>8</v>
      </c>
      <c r="C109" s="251" t="s">
        <v>613</v>
      </c>
      <c r="D109" s="225"/>
      <c r="E109" s="225"/>
      <c r="F109" s="225"/>
      <c r="G109" s="225"/>
      <c r="H109" s="225"/>
      <c r="I109" s="226"/>
      <c r="J109" s="225"/>
      <c r="K109" s="59"/>
    </row>
    <row r="110" spans="2:11" ht="63" x14ac:dyDescent="0.25">
      <c r="B110" s="174" t="s">
        <v>113</v>
      </c>
      <c r="C110" s="19" t="s">
        <v>614</v>
      </c>
      <c r="D110" s="21"/>
      <c r="E110" s="21"/>
      <c r="F110" s="21">
        <v>1496.47</v>
      </c>
      <c r="G110" s="154">
        <f>SUM(D110:F110)</f>
        <v>1496.47</v>
      </c>
      <c r="H110" s="151">
        <v>0.17</v>
      </c>
      <c r="I110" s="220">
        <v>1496.47</v>
      </c>
      <c r="J110" s="134"/>
      <c r="K110" s="60"/>
    </row>
    <row r="111" spans="2:11" ht="78.75" x14ac:dyDescent="0.25">
      <c r="B111" s="174" t="s">
        <v>114</v>
      </c>
      <c r="C111" s="19" t="s">
        <v>615</v>
      </c>
      <c r="D111" s="21"/>
      <c r="E111" s="21"/>
      <c r="F111" s="21">
        <v>2613.1999999999998</v>
      </c>
      <c r="G111" s="154">
        <f t="shared" ref="G111:G117" si="9">SUM(D111:F111)</f>
        <v>2613.1999999999998</v>
      </c>
      <c r="H111" s="151">
        <v>0.17</v>
      </c>
      <c r="I111" s="200">
        <v>2613.1999999999998</v>
      </c>
      <c r="J111" s="134"/>
      <c r="K111" s="60"/>
    </row>
    <row r="112" spans="2:11" ht="94.5" x14ac:dyDescent="0.25">
      <c r="B112" s="174" t="s">
        <v>115</v>
      </c>
      <c r="C112" s="19" t="s">
        <v>616</v>
      </c>
      <c r="D112" s="21"/>
      <c r="E112" s="21"/>
      <c r="F112" s="21">
        <v>1000</v>
      </c>
      <c r="G112" s="154">
        <f t="shared" si="9"/>
        <v>1000</v>
      </c>
      <c r="H112" s="151">
        <v>0.17</v>
      </c>
      <c r="I112" s="200">
        <v>1000</v>
      </c>
      <c r="J112" s="134"/>
      <c r="K112" s="60"/>
    </row>
    <row r="113" spans="2:11" ht="47.25" x14ac:dyDescent="0.25">
      <c r="B113" s="174" t="s">
        <v>116</v>
      </c>
      <c r="C113" s="19" t="s">
        <v>617</v>
      </c>
      <c r="D113" s="21"/>
      <c r="E113" s="21"/>
      <c r="F113" s="21">
        <v>2500</v>
      </c>
      <c r="G113" s="154">
        <f t="shared" si="9"/>
        <v>2500</v>
      </c>
      <c r="H113" s="151">
        <v>0.17</v>
      </c>
      <c r="I113" s="200">
        <v>2500</v>
      </c>
      <c r="J113" s="134"/>
      <c r="K113" s="60"/>
    </row>
    <row r="114" spans="2:11" ht="78.75" x14ac:dyDescent="0.25">
      <c r="B114" s="174" t="s">
        <v>117</v>
      </c>
      <c r="C114" s="19" t="s">
        <v>618</v>
      </c>
      <c r="D114" s="21"/>
      <c r="E114" s="21"/>
      <c r="F114" s="21">
        <v>2500</v>
      </c>
      <c r="G114" s="154">
        <f t="shared" si="9"/>
        <v>2500</v>
      </c>
      <c r="H114" s="151">
        <v>0.17</v>
      </c>
      <c r="I114" s="200">
        <v>2500</v>
      </c>
      <c r="J114" s="134"/>
      <c r="K114" s="60"/>
    </row>
    <row r="115" spans="2:11" ht="15.75" x14ac:dyDescent="0.25">
      <c r="B115" s="174" t="s">
        <v>118</v>
      </c>
      <c r="C115" s="19"/>
      <c r="D115" s="21"/>
      <c r="E115" s="21"/>
      <c r="F115" s="21"/>
      <c r="G115" s="154">
        <f t="shared" si="9"/>
        <v>0</v>
      </c>
      <c r="H115" s="151"/>
      <c r="I115" s="200"/>
      <c r="J115" s="134"/>
      <c r="K115" s="60"/>
    </row>
    <row r="116" spans="2:11" ht="15.75" x14ac:dyDescent="0.25">
      <c r="B116" s="174" t="s">
        <v>119</v>
      </c>
      <c r="C116" s="55"/>
      <c r="D116" s="22"/>
      <c r="E116" s="22"/>
      <c r="F116" s="22"/>
      <c r="G116" s="154">
        <f t="shared" si="9"/>
        <v>0</v>
      </c>
      <c r="H116" s="152"/>
      <c r="I116" s="201"/>
      <c r="J116" s="135"/>
      <c r="K116" s="60"/>
    </row>
    <row r="117" spans="2:11" ht="15.75" x14ac:dyDescent="0.25">
      <c r="B117" s="174" t="s">
        <v>120</v>
      </c>
      <c r="C117" s="55"/>
      <c r="D117" s="22"/>
      <c r="E117" s="22"/>
      <c r="F117" s="22"/>
      <c r="G117" s="154">
        <f t="shared" si="9"/>
        <v>0</v>
      </c>
      <c r="H117" s="152"/>
      <c r="I117" s="201"/>
      <c r="J117" s="135"/>
      <c r="K117" s="60"/>
    </row>
    <row r="118" spans="2:11" ht="15.75" x14ac:dyDescent="0.25">
      <c r="C118" s="117" t="s">
        <v>176</v>
      </c>
      <c r="D118" s="26">
        <f>SUM(D110:D117)</f>
        <v>0</v>
      </c>
      <c r="E118" s="26">
        <f>SUM(E110:E117)</f>
        <v>0</v>
      </c>
      <c r="F118" s="26">
        <f>SUM(F110:F117)</f>
        <v>10109.67</v>
      </c>
      <c r="G118" s="26">
        <f>SUM(G110:G117)</f>
        <v>10109.67</v>
      </c>
      <c r="H118" s="140">
        <f>(H110*G110)+(H111*G111)+(H112*G112)+(H113*G113)+(H114*G114)+(H115*G115)+(H116*G116)+(H117*G117)</f>
        <v>1718.6439</v>
      </c>
      <c r="I118" s="207">
        <f>SUM(I110:I117)</f>
        <v>10109.67</v>
      </c>
      <c r="J118" s="135"/>
      <c r="K118" s="62"/>
    </row>
    <row r="119" spans="2:11" ht="51" customHeight="1" x14ac:dyDescent="0.25">
      <c r="B119" s="117" t="s">
        <v>121</v>
      </c>
      <c r="C119" s="251" t="s">
        <v>623</v>
      </c>
      <c r="D119" s="225"/>
      <c r="E119" s="225"/>
      <c r="F119" s="225"/>
      <c r="G119" s="225"/>
      <c r="H119" s="225"/>
      <c r="I119" s="226"/>
      <c r="J119" s="225"/>
      <c r="K119" s="59"/>
    </row>
    <row r="120" spans="2:11" ht="47.25" x14ac:dyDescent="0.25">
      <c r="B120" s="174" t="s">
        <v>122</v>
      </c>
      <c r="C120" s="19" t="s">
        <v>619</v>
      </c>
      <c r="D120" s="21"/>
      <c r="E120" s="21"/>
      <c r="F120" s="21">
        <v>89360.020000000019</v>
      </c>
      <c r="G120" s="154">
        <f>SUM(D120:F120)</f>
        <v>89360.020000000019</v>
      </c>
      <c r="H120" s="151">
        <v>0.17</v>
      </c>
      <c r="I120" s="200">
        <v>13291.61</v>
      </c>
      <c r="J120" s="134"/>
      <c r="K120" s="60"/>
    </row>
    <row r="121" spans="2:11" ht="63" x14ac:dyDescent="0.25">
      <c r="B121" s="174" t="s">
        <v>123</v>
      </c>
      <c r="C121" s="19" t="s">
        <v>620</v>
      </c>
      <c r="D121" s="21"/>
      <c r="E121" s="21"/>
      <c r="F121" s="21">
        <v>65700</v>
      </c>
      <c r="G121" s="154">
        <f t="shared" ref="G121:G127" si="10">SUM(D121:F121)</f>
        <v>65700</v>
      </c>
      <c r="H121" s="151">
        <v>0.17</v>
      </c>
      <c r="I121" s="200"/>
      <c r="J121" s="134"/>
      <c r="K121" s="60"/>
    </row>
    <row r="122" spans="2:11" ht="47.25" x14ac:dyDescent="0.25">
      <c r="B122" s="174" t="s">
        <v>124</v>
      </c>
      <c r="C122" s="19" t="s">
        <v>619</v>
      </c>
      <c r="D122" s="21"/>
      <c r="E122" s="21"/>
      <c r="F122" s="21">
        <v>18611</v>
      </c>
      <c r="G122" s="154">
        <f t="shared" si="10"/>
        <v>18611</v>
      </c>
      <c r="H122" s="151">
        <v>0.17</v>
      </c>
      <c r="I122" s="200"/>
      <c r="J122" s="134"/>
      <c r="K122" s="60"/>
    </row>
    <row r="123" spans="2:11" ht="63" x14ac:dyDescent="0.25">
      <c r="B123" s="174" t="s">
        <v>125</v>
      </c>
      <c r="C123" s="19" t="s">
        <v>620</v>
      </c>
      <c r="D123" s="21"/>
      <c r="E123" s="21"/>
      <c r="F123" s="21">
        <v>15042.54</v>
      </c>
      <c r="G123" s="154">
        <f t="shared" si="10"/>
        <v>15042.54</v>
      </c>
      <c r="H123" s="151">
        <v>0.17</v>
      </c>
      <c r="I123" s="200"/>
      <c r="J123" s="134"/>
      <c r="K123" s="60"/>
    </row>
    <row r="124" spans="2:11" ht="15.75" x14ac:dyDescent="0.25">
      <c r="B124" s="174" t="s">
        <v>126</v>
      </c>
      <c r="C124" s="19"/>
      <c r="D124" s="21"/>
      <c r="E124" s="21"/>
      <c r="F124" s="21"/>
      <c r="G124" s="154">
        <f t="shared" si="10"/>
        <v>0</v>
      </c>
      <c r="H124" s="151"/>
      <c r="I124" s="200"/>
      <c r="J124" s="134"/>
      <c r="K124" s="60"/>
    </row>
    <row r="125" spans="2:11" ht="15.75" x14ac:dyDescent="0.25">
      <c r="B125" s="174" t="s">
        <v>127</v>
      </c>
      <c r="C125" s="19"/>
      <c r="D125" s="21"/>
      <c r="E125" s="21"/>
      <c r="F125" s="21"/>
      <c r="G125" s="154">
        <f t="shared" si="10"/>
        <v>0</v>
      </c>
      <c r="H125" s="151"/>
      <c r="I125" s="200"/>
      <c r="J125" s="134"/>
      <c r="K125" s="60"/>
    </row>
    <row r="126" spans="2:11" ht="15.75" x14ac:dyDescent="0.25">
      <c r="B126" s="174" t="s">
        <v>128</v>
      </c>
      <c r="C126" s="55"/>
      <c r="D126" s="22"/>
      <c r="E126" s="22"/>
      <c r="F126" s="22"/>
      <c r="G126" s="154">
        <f t="shared" si="10"/>
        <v>0</v>
      </c>
      <c r="H126" s="152"/>
      <c r="I126" s="201"/>
      <c r="J126" s="135"/>
      <c r="K126" s="60"/>
    </row>
    <row r="127" spans="2:11" ht="15.75" x14ac:dyDescent="0.25">
      <c r="B127" s="174" t="s">
        <v>129</v>
      </c>
      <c r="C127" s="55"/>
      <c r="D127" s="22"/>
      <c r="E127" s="22"/>
      <c r="F127" s="22"/>
      <c r="G127" s="154">
        <f t="shared" si="10"/>
        <v>0</v>
      </c>
      <c r="H127" s="152"/>
      <c r="I127" s="201"/>
      <c r="J127" s="135"/>
      <c r="K127" s="60"/>
    </row>
    <row r="128" spans="2:11" ht="15.75" x14ac:dyDescent="0.25">
      <c r="C128" s="117" t="s">
        <v>176</v>
      </c>
      <c r="D128" s="26">
        <f>SUM(D120:D127)</f>
        <v>0</v>
      </c>
      <c r="E128" s="26">
        <f>SUM(E120:E127)</f>
        <v>0</v>
      </c>
      <c r="F128" s="26">
        <f>SUM(F120:F127)</f>
        <v>188713.56000000003</v>
      </c>
      <c r="G128" s="26">
        <f>SUM(G120:G127)</f>
        <v>188713.56000000003</v>
      </c>
      <c r="H128" s="140">
        <f>(H120*G120)+(H121*G121)+(H122*G122)+(H123*G123)+(H124*G124)+(H125*G125)+(H126*G126)+(H127*G127)</f>
        <v>32081.305200000006</v>
      </c>
      <c r="I128" s="207">
        <f>SUM(I120:I127)</f>
        <v>13291.61</v>
      </c>
      <c r="J128" s="135"/>
      <c r="K128" s="62"/>
    </row>
    <row r="129" spans="2:11" ht="51" customHeight="1" x14ac:dyDescent="0.25">
      <c r="B129" s="117" t="s">
        <v>130</v>
      </c>
      <c r="C129" s="251" t="s">
        <v>622</v>
      </c>
      <c r="D129" s="225"/>
      <c r="E129" s="225"/>
      <c r="F129" s="225"/>
      <c r="G129" s="225"/>
      <c r="H129" s="225"/>
      <c r="I129" s="226"/>
      <c r="J129" s="225"/>
      <c r="K129" s="59"/>
    </row>
    <row r="130" spans="2:11" ht="94.5" x14ac:dyDescent="0.25">
      <c r="B130" s="174" t="s">
        <v>131</v>
      </c>
      <c r="C130" s="19" t="s">
        <v>621</v>
      </c>
      <c r="D130" s="21"/>
      <c r="E130" s="21"/>
      <c r="F130" s="21">
        <v>23364.48</v>
      </c>
      <c r="G130" s="154">
        <f>SUM(D130:F130)</f>
        <v>23364.48</v>
      </c>
      <c r="H130" s="151"/>
      <c r="I130" s="200">
        <v>23364.48</v>
      </c>
      <c r="J130" s="134"/>
      <c r="K130" s="60"/>
    </row>
    <row r="131" spans="2:11" ht="15.75" x14ac:dyDescent="0.25">
      <c r="B131" s="174" t="s">
        <v>132</v>
      </c>
      <c r="C131" s="19"/>
      <c r="D131" s="21"/>
      <c r="E131" s="21"/>
      <c r="F131" s="21"/>
      <c r="G131" s="154">
        <f t="shared" ref="G131:G137" si="11">SUM(D131:F131)</f>
        <v>0</v>
      </c>
      <c r="H131" s="151"/>
      <c r="I131" s="200"/>
      <c r="J131" s="134"/>
      <c r="K131" s="60"/>
    </row>
    <row r="132" spans="2:11" ht="15.75" x14ac:dyDescent="0.25">
      <c r="B132" s="174" t="s">
        <v>133</v>
      </c>
      <c r="C132" s="19"/>
      <c r="D132" s="21"/>
      <c r="E132" s="21"/>
      <c r="F132" s="21"/>
      <c r="G132" s="154">
        <f t="shared" si="11"/>
        <v>0</v>
      </c>
      <c r="H132" s="151"/>
      <c r="I132" s="200"/>
      <c r="J132" s="134"/>
      <c r="K132" s="60"/>
    </row>
    <row r="133" spans="2:11" ht="15.75" x14ac:dyDescent="0.25">
      <c r="B133" s="174" t="s">
        <v>134</v>
      </c>
      <c r="C133" s="19"/>
      <c r="D133" s="21"/>
      <c r="E133" s="21"/>
      <c r="F133" s="21"/>
      <c r="G133" s="154">
        <f t="shared" si="11"/>
        <v>0</v>
      </c>
      <c r="H133" s="151"/>
      <c r="I133" s="200"/>
      <c r="J133" s="134"/>
      <c r="K133" s="60"/>
    </row>
    <row r="134" spans="2:11" ht="15.75" x14ac:dyDescent="0.25">
      <c r="B134" s="174" t="s">
        <v>135</v>
      </c>
      <c r="C134" s="19"/>
      <c r="D134" s="21"/>
      <c r="E134" s="21"/>
      <c r="F134" s="21"/>
      <c r="G134" s="154">
        <f t="shared" si="11"/>
        <v>0</v>
      </c>
      <c r="H134" s="151"/>
      <c r="I134" s="200"/>
      <c r="J134" s="134"/>
      <c r="K134" s="60"/>
    </row>
    <row r="135" spans="2:11" ht="15.75" x14ac:dyDescent="0.25">
      <c r="B135" s="174" t="s">
        <v>136</v>
      </c>
      <c r="C135" s="19"/>
      <c r="D135" s="21"/>
      <c r="E135" s="21"/>
      <c r="F135" s="21"/>
      <c r="G135" s="154">
        <f t="shared" si="11"/>
        <v>0</v>
      </c>
      <c r="H135" s="151"/>
      <c r="I135" s="200"/>
      <c r="J135" s="134"/>
      <c r="K135" s="60"/>
    </row>
    <row r="136" spans="2:11" ht="15.75" x14ac:dyDescent="0.25">
      <c r="B136" s="174" t="s">
        <v>137</v>
      </c>
      <c r="C136" s="55"/>
      <c r="D136" s="22"/>
      <c r="E136" s="22"/>
      <c r="F136" s="22"/>
      <c r="G136" s="154">
        <f t="shared" si="11"/>
        <v>0</v>
      </c>
      <c r="H136" s="152"/>
      <c r="I136" s="201"/>
      <c r="J136" s="135"/>
      <c r="K136" s="60"/>
    </row>
    <row r="137" spans="2:11" ht="15.75" x14ac:dyDescent="0.25">
      <c r="B137" s="174" t="s">
        <v>138</v>
      </c>
      <c r="C137" s="55"/>
      <c r="D137" s="22"/>
      <c r="E137" s="22"/>
      <c r="F137" s="22"/>
      <c r="G137" s="154">
        <f t="shared" si="11"/>
        <v>0</v>
      </c>
      <c r="H137" s="152"/>
      <c r="I137" s="201"/>
      <c r="J137" s="135"/>
      <c r="K137" s="60"/>
    </row>
    <row r="138" spans="2:11" ht="15.75" x14ac:dyDescent="0.25">
      <c r="C138" s="117" t="s">
        <v>176</v>
      </c>
      <c r="D138" s="23">
        <f>SUM(D130:D137)</f>
        <v>0</v>
      </c>
      <c r="E138" s="23">
        <f>SUM(E130:E137)</f>
        <v>0</v>
      </c>
      <c r="F138" s="23">
        <f>SUM(F130:F137)</f>
        <v>23364.48</v>
      </c>
      <c r="G138" s="23">
        <f>SUM(G130:G137)</f>
        <v>23364.48</v>
      </c>
      <c r="H138" s="140">
        <f>(H130*G130)+(H131*G131)+(H132*G132)+(H133*G133)+(H134*G134)+(H135*G135)+(H136*G136)+(H137*G137)</f>
        <v>0</v>
      </c>
      <c r="I138" s="207">
        <f>SUM(I130:I137)</f>
        <v>23364.48</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62"/>
      <c r="D140" s="262"/>
      <c r="E140" s="262"/>
      <c r="F140" s="262"/>
      <c r="G140" s="262"/>
      <c r="H140" s="262"/>
      <c r="I140" s="256"/>
      <c r="J140" s="262"/>
      <c r="K140" s="20"/>
    </row>
    <row r="141" spans="2:11" ht="51" customHeight="1" x14ac:dyDescent="0.25">
      <c r="B141" s="117" t="s">
        <v>140</v>
      </c>
      <c r="C141" s="225"/>
      <c r="D141" s="225"/>
      <c r="E141" s="225"/>
      <c r="F141" s="225"/>
      <c r="G141" s="225"/>
      <c r="H141" s="225"/>
      <c r="I141" s="226"/>
      <c r="J141" s="225"/>
      <c r="K141" s="59"/>
    </row>
    <row r="142" spans="2:11" ht="15.75" x14ac:dyDescent="0.25">
      <c r="B142" s="174" t="s">
        <v>141</v>
      </c>
      <c r="C142" s="19"/>
      <c r="D142" s="21"/>
      <c r="E142" s="21"/>
      <c r="F142" s="21"/>
      <c r="G142" s="154">
        <f>SUM(D142:F142)</f>
        <v>0</v>
      </c>
      <c r="H142" s="151"/>
      <c r="I142" s="200"/>
      <c r="J142" s="134"/>
      <c r="K142" s="60"/>
    </row>
    <row r="143" spans="2:11" ht="15.75" x14ac:dyDescent="0.25">
      <c r="B143" s="174" t="s">
        <v>142</v>
      </c>
      <c r="C143" s="19"/>
      <c r="D143" s="21"/>
      <c r="E143" s="21"/>
      <c r="F143" s="21"/>
      <c r="G143" s="154">
        <f t="shared" ref="G143:G149" si="12">SUM(D143:F143)</f>
        <v>0</v>
      </c>
      <c r="H143" s="151"/>
      <c r="I143" s="200"/>
      <c r="J143" s="134"/>
      <c r="K143" s="60"/>
    </row>
    <row r="144" spans="2:11" ht="15.75" x14ac:dyDescent="0.25">
      <c r="B144" s="174" t="s">
        <v>143</v>
      </c>
      <c r="C144" s="19"/>
      <c r="D144" s="21"/>
      <c r="E144" s="21"/>
      <c r="F144" s="21"/>
      <c r="G144" s="154">
        <f t="shared" si="12"/>
        <v>0</v>
      </c>
      <c r="H144" s="151"/>
      <c r="I144" s="200"/>
      <c r="J144" s="134"/>
      <c r="K144" s="60"/>
    </row>
    <row r="145" spans="2:11" ht="15.75" x14ac:dyDescent="0.25">
      <c r="B145" s="174" t="s">
        <v>144</v>
      </c>
      <c r="C145" s="19"/>
      <c r="D145" s="21"/>
      <c r="E145" s="21"/>
      <c r="F145" s="21"/>
      <c r="G145" s="154">
        <f t="shared" si="12"/>
        <v>0</v>
      </c>
      <c r="H145" s="151"/>
      <c r="I145" s="200"/>
      <c r="J145" s="134"/>
      <c r="K145" s="60"/>
    </row>
    <row r="146" spans="2:11" ht="15.75" x14ac:dyDescent="0.25">
      <c r="B146" s="174" t="s">
        <v>145</v>
      </c>
      <c r="C146" s="19"/>
      <c r="D146" s="21"/>
      <c r="E146" s="21"/>
      <c r="F146" s="21"/>
      <c r="G146" s="154">
        <f t="shared" si="12"/>
        <v>0</v>
      </c>
      <c r="H146" s="151"/>
      <c r="I146" s="200"/>
      <c r="J146" s="134"/>
      <c r="K146" s="60"/>
    </row>
    <row r="147" spans="2:11" ht="15.75" x14ac:dyDescent="0.25">
      <c r="B147" s="174" t="s">
        <v>146</v>
      </c>
      <c r="C147" s="19"/>
      <c r="D147" s="21"/>
      <c r="E147" s="21"/>
      <c r="F147" s="21"/>
      <c r="G147" s="154">
        <f t="shared" si="12"/>
        <v>0</v>
      </c>
      <c r="H147" s="151"/>
      <c r="I147" s="200"/>
      <c r="J147" s="134"/>
      <c r="K147" s="60"/>
    </row>
    <row r="148" spans="2:11" ht="15.75" x14ac:dyDescent="0.25">
      <c r="B148" s="174" t="s">
        <v>147</v>
      </c>
      <c r="C148" s="55"/>
      <c r="D148" s="22"/>
      <c r="E148" s="22"/>
      <c r="F148" s="22"/>
      <c r="G148" s="154">
        <f t="shared" si="12"/>
        <v>0</v>
      </c>
      <c r="H148" s="152"/>
      <c r="I148" s="201"/>
      <c r="J148" s="135"/>
      <c r="K148" s="60"/>
    </row>
    <row r="149" spans="2:11" ht="15.75" x14ac:dyDescent="0.25">
      <c r="B149" s="174" t="s">
        <v>148</v>
      </c>
      <c r="C149" s="55"/>
      <c r="D149" s="22"/>
      <c r="E149" s="22"/>
      <c r="F149" s="22"/>
      <c r="G149" s="154">
        <f t="shared" si="12"/>
        <v>0</v>
      </c>
      <c r="H149" s="152"/>
      <c r="I149" s="201"/>
      <c r="J149" s="135"/>
      <c r="K149" s="60"/>
    </row>
    <row r="150" spans="2:11" ht="15.75"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customHeight="1" x14ac:dyDescent="0.25">
      <c r="B151" s="117" t="s">
        <v>149</v>
      </c>
      <c r="C151" s="225"/>
      <c r="D151" s="225"/>
      <c r="E151" s="225"/>
      <c r="F151" s="225"/>
      <c r="G151" s="225"/>
      <c r="H151" s="225"/>
      <c r="I151" s="226"/>
      <c r="J151" s="225"/>
      <c r="K151" s="59"/>
    </row>
    <row r="152" spans="2:11" ht="15.75" x14ac:dyDescent="0.25">
      <c r="B152" s="174" t="s">
        <v>150</v>
      </c>
      <c r="C152" s="19"/>
      <c r="D152" s="21"/>
      <c r="E152" s="21"/>
      <c r="F152" s="21"/>
      <c r="G152" s="154">
        <f>SUM(D152:F152)</f>
        <v>0</v>
      </c>
      <c r="H152" s="151"/>
      <c r="I152" s="200"/>
      <c r="J152" s="134"/>
      <c r="K152" s="60"/>
    </row>
    <row r="153" spans="2:11" ht="15.75" x14ac:dyDescent="0.25">
      <c r="B153" s="174" t="s">
        <v>151</v>
      </c>
      <c r="C153" s="19"/>
      <c r="D153" s="21"/>
      <c r="E153" s="21"/>
      <c r="F153" s="21"/>
      <c r="G153" s="154">
        <f t="shared" ref="G153:G159" si="13">SUM(D153:F153)</f>
        <v>0</v>
      </c>
      <c r="H153" s="151"/>
      <c r="I153" s="200"/>
      <c r="J153" s="134"/>
      <c r="K153" s="60"/>
    </row>
    <row r="154" spans="2:11" ht="15.75" x14ac:dyDescent="0.25">
      <c r="B154" s="174" t="s">
        <v>152</v>
      </c>
      <c r="C154" s="19"/>
      <c r="D154" s="21"/>
      <c r="E154" s="21"/>
      <c r="F154" s="21"/>
      <c r="G154" s="154">
        <f t="shared" si="13"/>
        <v>0</v>
      </c>
      <c r="H154" s="151"/>
      <c r="I154" s="200"/>
      <c r="J154" s="134"/>
      <c r="K154" s="60"/>
    </row>
    <row r="155" spans="2:11" ht="15.75" x14ac:dyDescent="0.25">
      <c r="B155" s="174" t="s">
        <v>153</v>
      </c>
      <c r="C155" s="19"/>
      <c r="D155" s="21"/>
      <c r="E155" s="21"/>
      <c r="F155" s="21"/>
      <c r="G155" s="154">
        <f t="shared" si="13"/>
        <v>0</v>
      </c>
      <c r="H155" s="151"/>
      <c r="I155" s="200"/>
      <c r="J155" s="134"/>
      <c r="K155" s="60"/>
    </row>
    <row r="156" spans="2:11" ht="15.75" x14ac:dyDescent="0.25">
      <c r="B156" s="174" t="s">
        <v>154</v>
      </c>
      <c r="C156" s="19"/>
      <c r="D156" s="21"/>
      <c r="E156" s="21"/>
      <c r="F156" s="21"/>
      <c r="G156" s="154">
        <f t="shared" si="13"/>
        <v>0</v>
      </c>
      <c r="H156" s="151"/>
      <c r="I156" s="200"/>
      <c r="J156" s="134"/>
      <c r="K156" s="60"/>
    </row>
    <row r="157" spans="2:11" ht="15.75" x14ac:dyDescent="0.25">
      <c r="B157" s="174" t="s">
        <v>155</v>
      </c>
      <c r="C157" s="19"/>
      <c r="D157" s="21"/>
      <c r="E157" s="21"/>
      <c r="F157" s="21"/>
      <c r="G157" s="154">
        <f t="shared" si="13"/>
        <v>0</v>
      </c>
      <c r="H157" s="151"/>
      <c r="I157" s="200"/>
      <c r="J157" s="134"/>
      <c r="K157" s="60"/>
    </row>
    <row r="158" spans="2:11" ht="15.75" x14ac:dyDescent="0.25">
      <c r="B158" s="174" t="s">
        <v>156</v>
      </c>
      <c r="C158" s="55"/>
      <c r="D158" s="22"/>
      <c r="E158" s="22"/>
      <c r="F158" s="22"/>
      <c r="G158" s="154">
        <f t="shared" si="13"/>
        <v>0</v>
      </c>
      <c r="H158" s="152"/>
      <c r="I158" s="201"/>
      <c r="J158" s="135"/>
      <c r="K158" s="60"/>
    </row>
    <row r="159" spans="2:11" ht="15.75" x14ac:dyDescent="0.25">
      <c r="B159" s="174" t="s">
        <v>157</v>
      </c>
      <c r="C159" s="55"/>
      <c r="D159" s="22"/>
      <c r="E159" s="22"/>
      <c r="F159" s="22"/>
      <c r="G159" s="154">
        <f t="shared" si="13"/>
        <v>0</v>
      </c>
      <c r="H159" s="152"/>
      <c r="I159" s="201"/>
      <c r="J159" s="135"/>
      <c r="K159" s="60"/>
    </row>
    <row r="160" spans="2:11" ht="15.75"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customHeight="1" x14ac:dyDescent="0.25">
      <c r="B161" s="117" t="s">
        <v>158</v>
      </c>
      <c r="C161" s="225"/>
      <c r="D161" s="225"/>
      <c r="E161" s="225"/>
      <c r="F161" s="225"/>
      <c r="G161" s="225"/>
      <c r="H161" s="225"/>
      <c r="I161" s="226"/>
      <c r="J161" s="225"/>
      <c r="K161" s="59"/>
    </row>
    <row r="162" spans="2:11" ht="15.75" x14ac:dyDescent="0.25">
      <c r="B162" s="174" t="s">
        <v>159</v>
      </c>
      <c r="C162" s="19"/>
      <c r="D162" s="21"/>
      <c r="E162" s="21"/>
      <c r="F162" s="21"/>
      <c r="G162" s="154">
        <f>SUM(D162:F162)</f>
        <v>0</v>
      </c>
      <c r="H162" s="151"/>
      <c r="I162" s="200"/>
      <c r="J162" s="134"/>
      <c r="K162" s="60"/>
    </row>
    <row r="163" spans="2:11" ht="15.75" x14ac:dyDescent="0.25">
      <c r="B163" s="174" t="s">
        <v>160</v>
      </c>
      <c r="C163" s="19"/>
      <c r="D163" s="21"/>
      <c r="E163" s="21"/>
      <c r="F163" s="21"/>
      <c r="G163" s="154">
        <f t="shared" ref="G163:G169" si="14">SUM(D163:F163)</f>
        <v>0</v>
      </c>
      <c r="H163" s="151"/>
      <c r="I163" s="200"/>
      <c r="J163" s="134"/>
      <c r="K163" s="60"/>
    </row>
    <row r="164" spans="2:11" ht="15.75" x14ac:dyDescent="0.25">
      <c r="B164" s="174" t="s">
        <v>161</v>
      </c>
      <c r="C164" s="19"/>
      <c r="D164" s="21"/>
      <c r="E164" s="21"/>
      <c r="F164" s="21"/>
      <c r="G164" s="154">
        <f t="shared" si="14"/>
        <v>0</v>
      </c>
      <c r="H164" s="151"/>
      <c r="I164" s="200"/>
      <c r="J164" s="134"/>
      <c r="K164" s="60"/>
    </row>
    <row r="165" spans="2:11" ht="15.75" x14ac:dyDescent="0.25">
      <c r="B165" s="174" t="s">
        <v>162</v>
      </c>
      <c r="C165" s="19"/>
      <c r="D165" s="21"/>
      <c r="E165" s="21"/>
      <c r="F165" s="21"/>
      <c r="G165" s="154">
        <f t="shared" si="14"/>
        <v>0</v>
      </c>
      <c r="H165" s="151"/>
      <c r="I165" s="216"/>
      <c r="J165" s="134"/>
      <c r="K165" s="60"/>
    </row>
    <row r="166" spans="2:11" ht="15.75" x14ac:dyDescent="0.25">
      <c r="B166" s="174" t="s">
        <v>163</v>
      </c>
      <c r="C166" s="19"/>
      <c r="D166" s="21"/>
      <c r="E166" s="21"/>
      <c r="F166" s="21"/>
      <c r="G166" s="154">
        <f t="shared" si="14"/>
        <v>0</v>
      </c>
      <c r="H166" s="151"/>
      <c r="I166" s="200"/>
      <c r="J166" s="134"/>
      <c r="K166" s="60"/>
    </row>
    <row r="167" spans="2:11" ht="15.75" x14ac:dyDescent="0.25">
      <c r="B167" s="174" t="s">
        <v>164</v>
      </c>
      <c r="C167" s="19"/>
      <c r="D167" s="21"/>
      <c r="E167" s="21"/>
      <c r="F167" s="21"/>
      <c r="G167" s="154">
        <f t="shared" si="14"/>
        <v>0</v>
      </c>
      <c r="H167" s="151"/>
      <c r="I167" s="200"/>
      <c r="J167" s="134"/>
      <c r="K167" s="60"/>
    </row>
    <row r="168" spans="2:11" ht="15.75" x14ac:dyDescent="0.25">
      <c r="B168" s="174" t="s">
        <v>165</v>
      </c>
      <c r="C168" s="55"/>
      <c r="D168" s="22"/>
      <c r="E168" s="22"/>
      <c r="F168" s="22"/>
      <c r="G168" s="154">
        <f t="shared" si="14"/>
        <v>0</v>
      </c>
      <c r="H168" s="152"/>
      <c r="I168" s="201"/>
      <c r="J168" s="135"/>
      <c r="K168" s="60"/>
    </row>
    <row r="169" spans="2:11" ht="15.75" x14ac:dyDescent="0.25">
      <c r="B169" s="174" t="s">
        <v>166</v>
      </c>
      <c r="C169" s="55"/>
      <c r="D169" s="22"/>
      <c r="E169" s="22"/>
      <c r="F169" s="22"/>
      <c r="G169" s="154">
        <f t="shared" si="14"/>
        <v>0</v>
      </c>
      <c r="H169" s="152"/>
      <c r="I169" s="201"/>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25">
      <c r="B171" s="117" t="s">
        <v>167</v>
      </c>
      <c r="C171" s="225"/>
      <c r="D171" s="225"/>
      <c r="E171" s="225"/>
      <c r="F171" s="225"/>
      <c r="G171" s="225"/>
      <c r="H171" s="225"/>
      <c r="I171" s="226"/>
      <c r="J171" s="225"/>
      <c r="K171" s="59"/>
    </row>
    <row r="172" spans="2:11" ht="15.75" x14ac:dyDescent="0.25">
      <c r="B172" s="174" t="s">
        <v>168</v>
      </c>
      <c r="C172" s="19"/>
      <c r="D172" s="21"/>
      <c r="E172" s="21"/>
      <c r="F172" s="21"/>
      <c r="G172" s="154">
        <f>SUM(D172:F172)</f>
        <v>0</v>
      </c>
      <c r="H172" s="151"/>
      <c r="I172" s="200"/>
      <c r="J172" s="134"/>
      <c r="K172" s="60"/>
    </row>
    <row r="173" spans="2:11" ht="15.75" x14ac:dyDescent="0.25">
      <c r="B173" s="174" t="s">
        <v>169</v>
      </c>
      <c r="C173" s="19"/>
      <c r="D173" s="21"/>
      <c r="E173" s="21"/>
      <c r="F173" s="21"/>
      <c r="G173" s="154">
        <f t="shared" ref="G173:G179" si="15">SUM(D173:F173)</f>
        <v>0</v>
      </c>
      <c r="H173" s="151"/>
      <c r="I173" s="200"/>
      <c r="J173" s="134"/>
      <c r="K173" s="60"/>
    </row>
    <row r="174" spans="2:11" ht="15.75" x14ac:dyDescent="0.25">
      <c r="B174" s="174" t="s">
        <v>170</v>
      </c>
      <c r="C174" s="19"/>
      <c r="D174" s="21"/>
      <c r="E174" s="21"/>
      <c r="F174" s="21"/>
      <c r="G174" s="154">
        <f t="shared" si="15"/>
        <v>0</v>
      </c>
      <c r="H174" s="151"/>
      <c r="I174" s="200"/>
      <c r="J174" s="134"/>
      <c r="K174" s="60"/>
    </row>
    <row r="175" spans="2:11" ht="15.75" x14ac:dyDescent="0.25">
      <c r="B175" s="174" t="s">
        <v>171</v>
      </c>
      <c r="C175" s="19"/>
      <c r="D175" s="21"/>
      <c r="E175" s="21"/>
      <c r="F175" s="21"/>
      <c r="G175" s="154">
        <f t="shared" si="15"/>
        <v>0</v>
      </c>
      <c r="H175" s="151"/>
      <c r="I175" s="200"/>
      <c r="J175" s="134"/>
      <c r="K175" s="60"/>
    </row>
    <row r="176" spans="2:11" ht="15.75" x14ac:dyDescent="0.25">
      <c r="B176" s="174" t="s">
        <v>172</v>
      </c>
      <c r="C176" s="19"/>
      <c r="D176" s="21"/>
      <c r="E176" s="21"/>
      <c r="F176" s="21"/>
      <c r="G176" s="154">
        <f>SUM(D176:F176)</f>
        <v>0</v>
      </c>
      <c r="H176" s="151"/>
      <c r="I176" s="200"/>
      <c r="J176" s="134"/>
      <c r="K176" s="60"/>
    </row>
    <row r="177" spans="2:11" ht="15.75" x14ac:dyDescent="0.25">
      <c r="B177" s="174" t="s">
        <v>173</v>
      </c>
      <c r="C177" s="19"/>
      <c r="D177" s="21"/>
      <c r="E177" s="21"/>
      <c r="F177" s="21"/>
      <c r="G177" s="154">
        <f t="shared" si="15"/>
        <v>0</v>
      </c>
      <c r="H177" s="151"/>
      <c r="I177" s="200"/>
      <c r="J177" s="134"/>
      <c r="K177" s="60"/>
    </row>
    <row r="178" spans="2:11" ht="15.75" x14ac:dyDescent="0.25">
      <c r="B178" s="174" t="s">
        <v>174</v>
      </c>
      <c r="C178" s="55"/>
      <c r="D178" s="22"/>
      <c r="E178" s="22"/>
      <c r="F178" s="22"/>
      <c r="G178" s="154">
        <f t="shared" si="15"/>
        <v>0</v>
      </c>
      <c r="H178" s="152"/>
      <c r="I178" s="201"/>
      <c r="J178" s="135"/>
      <c r="K178" s="60"/>
    </row>
    <row r="179" spans="2:11" ht="15.75" x14ac:dyDescent="0.25">
      <c r="B179" s="174" t="s">
        <v>175</v>
      </c>
      <c r="C179" s="55"/>
      <c r="D179" s="22"/>
      <c r="E179" s="22"/>
      <c r="F179" s="22"/>
      <c r="G179" s="154">
        <f t="shared" si="15"/>
        <v>0</v>
      </c>
      <c r="H179" s="152"/>
      <c r="I179" s="201"/>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v>140000</v>
      </c>
      <c r="E183" s="36"/>
      <c r="F183" s="36">
        <v>42700</v>
      </c>
      <c r="G183" s="141">
        <f>SUM(D183:F183)</f>
        <v>182700</v>
      </c>
      <c r="H183" s="153"/>
      <c r="I183" s="36">
        <v>236862.81</v>
      </c>
      <c r="J183" s="145"/>
      <c r="K183" s="62"/>
    </row>
    <row r="184" spans="2:11" ht="69.75" customHeight="1" x14ac:dyDescent="0.25">
      <c r="B184" s="117" t="s">
        <v>551</v>
      </c>
      <c r="C184" s="18"/>
      <c r="D184" s="36">
        <v>27130.84</v>
      </c>
      <c r="E184" s="36"/>
      <c r="F184" s="36">
        <v>18750.61</v>
      </c>
      <c r="G184" s="141">
        <f>SUM(D184:F184)</f>
        <v>45881.45</v>
      </c>
      <c r="H184" s="153"/>
      <c r="I184" s="36">
        <v>43637.4</v>
      </c>
      <c r="J184" s="145"/>
      <c r="K184" s="62"/>
    </row>
    <row r="185" spans="2:11" ht="57" customHeight="1" x14ac:dyDescent="0.25">
      <c r="B185" s="117" t="s">
        <v>554</v>
      </c>
      <c r="C185" s="146"/>
      <c r="D185" s="36"/>
      <c r="E185" s="36"/>
      <c r="F185" s="36"/>
      <c r="G185" s="141">
        <f>SUM(D185:F185)</f>
        <v>0</v>
      </c>
      <c r="H185" s="153"/>
      <c r="I185" s="36"/>
      <c r="J185" s="145"/>
      <c r="K185" s="62"/>
    </row>
    <row r="186" spans="2:11" ht="65.25" customHeight="1" x14ac:dyDescent="0.25">
      <c r="B186" s="147" t="s">
        <v>558</v>
      </c>
      <c r="C186" s="18"/>
      <c r="D186" s="36"/>
      <c r="E186" s="36"/>
      <c r="F186" s="36"/>
      <c r="G186" s="141">
        <f>SUM(D186:F186)</f>
        <v>0</v>
      </c>
      <c r="H186" s="153"/>
      <c r="I186" s="36"/>
      <c r="J186" s="145"/>
      <c r="K186" s="62"/>
    </row>
    <row r="187" spans="2:11" ht="21.75" customHeight="1" x14ac:dyDescent="0.25">
      <c r="B187" s="7"/>
      <c r="C187" s="148" t="s">
        <v>552</v>
      </c>
      <c r="D187" s="155">
        <f>SUM(D183:D186)</f>
        <v>167130.84</v>
      </c>
      <c r="E187" s="155">
        <f>SUM(E183:E186)</f>
        <v>0</v>
      </c>
      <c r="F187" s="155">
        <f>SUM(F183:F186)</f>
        <v>61450.61</v>
      </c>
      <c r="G187" s="155">
        <f>SUM(G183:G186)</f>
        <v>228581.45</v>
      </c>
      <c r="H187" s="140">
        <f>(H183*G183)+(H184*G184)+(H185*G185)+(H186*G186)</f>
        <v>0</v>
      </c>
      <c r="I187" s="207">
        <f>SUM(I183:I186)</f>
        <v>280500.21000000002</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44" t="s">
        <v>19</v>
      </c>
      <c r="D195" s="245"/>
      <c r="E195" s="245"/>
      <c r="F195" s="245"/>
      <c r="G195" s="246"/>
      <c r="H195" s="16"/>
      <c r="I195" s="28"/>
      <c r="J195" s="16"/>
    </row>
    <row r="196" spans="2:11" ht="40.5" customHeight="1" x14ac:dyDescent="0.25">
      <c r="B196" s="7"/>
      <c r="C196" s="234"/>
      <c r="D196" s="140" t="s">
        <v>548</v>
      </c>
      <c r="E196" s="140" t="s">
        <v>549</v>
      </c>
      <c r="F196" s="140" t="s">
        <v>550</v>
      </c>
      <c r="G196" s="236" t="s">
        <v>65</v>
      </c>
      <c r="H196" s="13"/>
      <c r="I196" s="28"/>
      <c r="J196" s="16"/>
    </row>
    <row r="197" spans="2:11" ht="24.75" customHeight="1" x14ac:dyDescent="0.25">
      <c r="B197" s="7"/>
      <c r="C197" s="235"/>
      <c r="D197" s="130">
        <f>D13</f>
        <v>0</v>
      </c>
      <c r="E197" s="130">
        <f>E13</f>
        <v>0</v>
      </c>
      <c r="F197" s="130">
        <f>F13</f>
        <v>0</v>
      </c>
      <c r="G197" s="237"/>
      <c r="H197" s="13"/>
      <c r="I197" s="28"/>
      <c r="J197" s="16"/>
    </row>
    <row r="198" spans="2:11" ht="41.25" customHeight="1" x14ac:dyDescent="0.25">
      <c r="B198" s="29"/>
      <c r="C198" s="142" t="s">
        <v>64</v>
      </c>
      <c r="D198" s="118">
        <f>SUM(D24,D34,D44,D54,D66,D76,D86,D96,D108,D118,D128,D138,D150,D160,D170,D180,D183,D184,D185,D186)</f>
        <v>298130.84000000003</v>
      </c>
      <c r="E198" s="118">
        <f>SUM(E24,E34,E44,E54,E66,E76,E86,E96,E108,E118,E128,E138,E150,E160,E170,E180,E183,E184,E185,E186)</f>
        <v>325836.44</v>
      </c>
      <c r="F198" s="118">
        <f>SUM(F24,F34,F44,F54,F66,F76,F86,F96,F108,F118,F128,F138,F150,F160,F170,F180,F183,F184,F185,F186)</f>
        <v>303738.32000000007</v>
      </c>
      <c r="G198" s="143">
        <f>SUM(D198:F198)</f>
        <v>927705.60000000009</v>
      </c>
      <c r="H198" s="13"/>
      <c r="I198" s="203"/>
      <c r="J198" s="17"/>
    </row>
    <row r="199" spans="2:11" ht="51.75" customHeight="1" x14ac:dyDescent="0.25">
      <c r="B199" s="5"/>
      <c r="C199" s="142" t="s">
        <v>9</v>
      </c>
      <c r="D199" s="118">
        <f>D198*0.07</f>
        <v>20869.158800000005</v>
      </c>
      <c r="E199" s="118">
        <f>E198*0.07</f>
        <v>22808.550800000001</v>
      </c>
      <c r="F199" s="118">
        <f>F198*0.07</f>
        <v>21261.682400000005</v>
      </c>
      <c r="G199" s="143">
        <f>G198*0.07</f>
        <v>64939.392000000014</v>
      </c>
      <c r="H199" s="5"/>
      <c r="I199" s="203"/>
      <c r="J199" s="2"/>
    </row>
    <row r="200" spans="2:11" ht="51.75" customHeight="1" thickBot="1" x14ac:dyDescent="0.3">
      <c r="B200" s="5"/>
      <c r="C200" s="38" t="s">
        <v>65</v>
      </c>
      <c r="D200" s="123">
        <f>SUM(D198:D199)</f>
        <v>318999.99880000006</v>
      </c>
      <c r="E200" s="123">
        <f>SUM(E198:E199)</f>
        <v>348644.99080000003</v>
      </c>
      <c r="F200" s="123">
        <f>SUM(F198:F199)</f>
        <v>325000.00240000006</v>
      </c>
      <c r="G200" s="144">
        <f>SUM(G198:G199)</f>
        <v>992644.99200000009</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28" t="s">
        <v>29</v>
      </c>
      <c r="D203" s="229"/>
      <c r="E203" s="230"/>
      <c r="F203" s="230"/>
      <c r="G203" s="230"/>
      <c r="H203" s="231"/>
      <c r="I203" s="208"/>
      <c r="J203" s="2"/>
      <c r="K203" s="47"/>
    </row>
    <row r="204" spans="2:11" ht="41.25" customHeight="1" x14ac:dyDescent="0.25">
      <c r="B204" s="2"/>
      <c r="C204" s="119"/>
      <c r="D204" s="120" t="s">
        <v>548</v>
      </c>
      <c r="E204" s="120" t="s">
        <v>549</v>
      </c>
      <c r="F204" s="120" t="s">
        <v>550</v>
      </c>
      <c r="G204" s="238" t="s">
        <v>65</v>
      </c>
      <c r="H204" s="240" t="s">
        <v>31</v>
      </c>
      <c r="I204" s="208"/>
      <c r="J204" s="2"/>
      <c r="K204" s="47"/>
    </row>
    <row r="205" spans="2:11" ht="27.75" customHeight="1" x14ac:dyDescent="0.25">
      <c r="B205" s="2"/>
      <c r="C205" s="119"/>
      <c r="D205" s="120">
        <f>D13</f>
        <v>0</v>
      </c>
      <c r="E205" s="120">
        <f>E13</f>
        <v>0</v>
      </c>
      <c r="F205" s="120">
        <f>F13</f>
        <v>0</v>
      </c>
      <c r="G205" s="239"/>
      <c r="H205" s="241"/>
      <c r="I205" s="202"/>
      <c r="J205" s="2"/>
      <c r="K205" s="47"/>
    </row>
    <row r="206" spans="2:11" ht="55.5" customHeight="1" x14ac:dyDescent="0.25">
      <c r="B206" s="2"/>
      <c r="C206" s="37" t="s">
        <v>30</v>
      </c>
      <c r="D206" s="121">
        <f>$D$200*H206</f>
        <v>223299.99916000004</v>
      </c>
      <c r="E206" s="122">
        <f>$E$200*H206</f>
        <v>244051.49356</v>
      </c>
      <c r="F206" s="122">
        <f>$F$200*H206</f>
        <v>227500.00168000002</v>
      </c>
      <c r="G206" s="122">
        <f>SUM(D206:F206)</f>
        <v>694851.49440000008</v>
      </c>
      <c r="H206" s="166">
        <v>0.7</v>
      </c>
      <c r="I206" s="202"/>
      <c r="J206" s="2"/>
      <c r="K206" s="47"/>
    </row>
    <row r="207" spans="2:11" ht="57.75" customHeight="1" x14ac:dyDescent="0.25">
      <c r="B207" s="227"/>
      <c r="C207" s="149" t="s">
        <v>32</v>
      </c>
      <c r="D207" s="121">
        <f>$D$200*H207</f>
        <v>95699.999640000009</v>
      </c>
      <c r="E207" s="122">
        <f>$E$200*H207</f>
        <v>104593.49724000001</v>
      </c>
      <c r="F207" s="122">
        <f>$F$200*H207</f>
        <v>97500.000720000011</v>
      </c>
      <c r="G207" s="150">
        <f>SUM(D207:F207)</f>
        <v>297793.4976</v>
      </c>
      <c r="H207" s="167">
        <v>0.3</v>
      </c>
      <c r="I207" s="205"/>
      <c r="J207" s="47"/>
      <c r="K207" s="47"/>
    </row>
    <row r="208" spans="2:11" ht="57.75" customHeight="1" x14ac:dyDescent="0.25">
      <c r="B208" s="227"/>
      <c r="C208" s="149" t="s">
        <v>562</v>
      </c>
      <c r="D208" s="121">
        <f>$D$200*H208</f>
        <v>0</v>
      </c>
      <c r="E208" s="122">
        <f>$E$200*H208</f>
        <v>0</v>
      </c>
      <c r="F208" s="122">
        <f>$F$200*H208</f>
        <v>0</v>
      </c>
      <c r="G208" s="150">
        <f>SUM(D208:F208)</f>
        <v>0</v>
      </c>
      <c r="H208" s="168">
        <v>0</v>
      </c>
      <c r="I208" s="209"/>
      <c r="J208" s="47"/>
      <c r="K208" s="47"/>
    </row>
    <row r="209" spans="1:11" ht="38.25" customHeight="1" thickBot="1" x14ac:dyDescent="0.3">
      <c r="B209" s="227"/>
      <c r="C209" s="38" t="s">
        <v>557</v>
      </c>
      <c r="D209" s="123">
        <f>SUM(D206:D208)</f>
        <v>318999.99880000006</v>
      </c>
      <c r="E209" s="123">
        <f>SUM(E206:E208)</f>
        <v>348644.99080000003</v>
      </c>
      <c r="F209" s="123">
        <f>SUM(F206:F208)</f>
        <v>325000.0024</v>
      </c>
      <c r="G209" s="123">
        <f>SUM(G206:G208)</f>
        <v>992644.99200000009</v>
      </c>
      <c r="H209" s="124">
        <f>SUM(H206:H208)</f>
        <v>1</v>
      </c>
      <c r="I209" s="206"/>
      <c r="J209" s="47"/>
      <c r="K209" s="47"/>
    </row>
    <row r="210" spans="1:11" ht="21.75" customHeight="1" thickBot="1" x14ac:dyDescent="0.3">
      <c r="B210" s="227"/>
      <c r="C210" s="3"/>
      <c r="D210" s="8"/>
      <c r="E210" s="8"/>
      <c r="F210" s="8"/>
      <c r="G210" s="8"/>
      <c r="H210" s="8"/>
      <c r="I210" s="206"/>
      <c r="J210" s="47"/>
      <c r="K210" s="47"/>
    </row>
    <row r="211" spans="1:11" ht="49.5" customHeight="1" x14ac:dyDescent="0.25">
      <c r="B211" s="227"/>
      <c r="C211" s="125" t="s">
        <v>574</v>
      </c>
      <c r="D211" s="126">
        <f>SUM(H24,H34,H44,H54,H66,H76,H86,H96,H108,H118,H128,H138,H150,H160,H170,H180,H187)*1.07</f>
        <v>56996.705537000009</v>
      </c>
      <c r="E211" s="41"/>
      <c r="F211" s="41"/>
      <c r="G211" s="41"/>
      <c r="H211" s="212" t="s">
        <v>576</v>
      </c>
      <c r="I211" s="213">
        <f>SUM(I187,I180,I170,I160,I150,I138,I128,I118,I108,I96,I86,I76,I66,I54,I44,I34,I24)</f>
        <v>728135.61999999988</v>
      </c>
      <c r="J211" s="47"/>
      <c r="K211" s="47"/>
    </row>
    <row r="212" spans="1:11" ht="28.5" customHeight="1" thickBot="1" x14ac:dyDescent="0.3">
      <c r="B212" s="227"/>
      <c r="C212" s="127" t="s">
        <v>16</v>
      </c>
      <c r="D212" s="194">
        <f>D211/G200</f>
        <v>5.7419022909854164E-2</v>
      </c>
      <c r="E212" s="52"/>
      <c r="F212" s="52"/>
      <c r="G212" s="52"/>
      <c r="H212" s="214" t="s">
        <v>577</v>
      </c>
      <c r="I212" s="215">
        <f>I211/G198</f>
        <v>0.7848778966085791</v>
      </c>
      <c r="J212" s="47"/>
      <c r="K212" s="47"/>
    </row>
    <row r="213" spans="1:11" ht="28.5" customHeight="1" x14ac:dyDescent="0.25">
      <c r="B213" s="227"/>
      <c r="C213" s="242"/>
      <c r="D213" s="243"/>
      <c r="E213" s="53"/>
      <c r="F213" s="53"/>
      <c r="G213" s="53"/>
      <c r="J213" s="47"/>
      <c r="K213" s="47"/>
    </row>
    <row r="214" spans="1:11" ht="32.25" customHeight="1" x14ac:dyDescent="0.25">
      <c r="B214" s="227"/>
      <c r="C214" s="127" t="s">
        <v>575</v>
      </c>
      <c r="D214" s="128">
        <f>SUM(D185:F186)*1.07</f>
        <v>0</v>
      </c>
      <c r="E214" s="54"/>
      <c r="F214" s="54"/>
      <c r="G214" s="54"/>
      <c r="J214" s="47"/>
      <c r="K214" s="47"/>
    </row>
    <row r="215" spans="1:11" ht="23.25" customHeight="1" x14ac:dyDescent="0.25">
      <c r="B215" s="227"/>
      <c r="C215" s="127" t="s">
        <v>17</v>
      </c>
      <c r="D215" s="194">
        <f>D214/G200</f>
        <v>0</v>
      </c>
      <c r="E215" s="54"/>
      <c r="F215" s="54"/>
      <c r="G215" s="54"/>
      <c r="I215" s="198"/>
      <c r="J215" s="47"/>
      <c r="K215" s="47"/>
    </row>
    <row r="216" spans="1:11" ht="66.75" customHeight="1" thickBot="1" x14ac:dyDescent="0.3">
      <c r="B216" s="227"/>
      <c r="C216" s="232" t="s">
        <v>571</v>
      </c>
      <c r="D216" s="233"/>
      <c r="E216" s="42"/>
      <c r="F216" s="42"/>
      <c r="G216" s="42"/>
      <c r="H216" s="47"/>
      <c r="J216" s="47"/>
      <c r="K216" s="47"/>
    </row>
    <row r="217" spans="1:11" ht="55.5" customHeight="1" x14ac:dyDescent="0.25">
      <c r="B217" s="227"/>
      <c r="K217" s="46"/>
    </row>
    <row r="218" spans="1:11" ht="42.75" customHeight="1" x14ac:dyDescent="0.25">
      <c r="B218" s="227"/>
      <c r="J218" s="47"/>
    </row>
    <row r="219" spans="1:11" ht="21.75" customHeight="1" x14ac:dyDescent="0.25">
      <c r="B219" s="227"/>
      <c r="J219" s="47"/>
    </row>
    <row r="220" spans="1:11" ht="21.75" customHeight="1" x14ac:dyDescent="0.25">
      <c r="A220" s="47"/>
      <c r="B220" s="227"/>
    </row>
    <row r="221" spans="1:11" s="47" customFormat="1" ht="23.25" customHeight="1" x14ac:dyDescent="0.25">
      <c r="A221" s="45"/>
      <c r="B221" s="227"/>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80" priority="46" operator="lessThan">
      <formula>0.15</formula>
    </cfRule>
  </conditionalFormatting>
  <conditionalFormatting sqref="D215">
    <cfRule type="cellIs" dxfId="79" priority="44" operator="lessThan">
      <formula>0.05</formula>
    </cfRule>
  </conditionalFormatting>
  <conditionalFormatting sqref="H209 I208">
    <cfRule type="cellIs" dxfId="78" priority="1" operator="greaterThan">
      <formula>1</formula>
    </cfRule>
  </conditionalFormatting>
  <dataValidations disablePrompts="1"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099C5-1D03-420B-91E5-E7276336AC2E}">
  <sheetPr>
    <tabColor theme="2" tint="-0.499984740745262"/>
  </sheetPr>
  <dimension ref="B1:F24"/>
  <sheetViews>
    <sheetView showGridLines="0" zoomScale="80" zoomScaleNormal="80" workbookViewId="0">
      <selection activeCell="I4" sqref="I4"/>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363" customFormat="1" ht="15.75" x14ac:dyDescent="0.25">
      <c r="B2" s="307" t="s">
        <v>66</v>
      </c>
      <c r="C2" s="308"/>
      <c r="D2" s="308"/>
      <c r="E2" s="308"/>
      <c r="F2" s="309"/>
    </row>
    <row r="3" spans="2:6" s="363" customFormat="1" ht="16.5" thickBot="1" x14ac:dyDescent="0.3">
      <c r="B3" s="310"/>
      <c r="C3" s="311"/>
      <c r="D3" s="311"/>
      <c r="E3" s="311"/>
      <c r="F3" s="312"/>
    </row>
    <row r="4" spans="2:6" s="363" customFormat="1" ht="16.5" thickBot="1" x14ac:dyDescent="0.3"/>
    <row r="5" spans="2:6" s="363" customFormat="1" ht="16.5" thickBot="1" x14ac:dyDescent="0.3">
      <c r="B5" s="274" t="s">
        <v>19</v>
      </c>
      <c r="C5" s="275"/>
      <c r="D5" s="275"/>
      <c r="E5" s="275"/>
      <c r="F5" s="276"/>
    </row>
    <row r="6" spans="2:6" s="363" customFormat="1" ht="15.75" x14ac:dyDescent="0.25">
      <c r="B6" s="183"/>
      <c r="C6" s="179" t="s">
        <v>33</v>
      </c>
      <c r="D6" s="179" t="s">
        <v>179</v>
      </c>
      <c r="E6" s="179" t="s">
        <v>180</v>
      </c>
      <c r="F6" s="266" t="s">
        <v>19</v>
      </c>
    </row>
    <row r="7" spans="2:6" s="363" customFormat="1" ht="15.75" x14ac:dyDescent="0.25">
      <c r="B7" s="183"/>
      <c r="C7" s="178">
        <f>'1) Budget Table'!D13</f>
        <v>0</v>
      </c>
      <c r="D7" s="178">
        <f>'1) Budget Table'!E13</f>
        <v>0</v>
      </c>
      <c r="E7" s="178">
        <f>'1) Budget Table'!F13</f>
        <v>0</v>
      </c>
      <c r="F7" s="267"/>
    </row>
    <row r="8" spans="2:6" s="363" customFormat="1" ht="31.5" x14ac:dyDescent="0.25">
      <c r="B8" s="175" t="s">
        <v>10</v>
      </c>
      <c r="C8" s="361">
        <f>'2) By Category (2)'!D208</f>
        <v>10890</v>
      </c>
      <c r="D8" s="361">
        <f>'2) By Category (2)'!E208</f>
        <v>0</v>
      </c>
      <c r="E8" s="361">
        <f>'2) By Category (2)'!F208</f>
        <v>148947.66355140187</v>
      </c>
      <c r="F8" s="180">
        <f>SUM(C8:E8)</f>
        <v>159837.66355140187</v>
      </c>
    </row>
    <row r="9" spans="2:6" s="363" customFormat="1" ht="47.25" x14ac:dyDescent="0.25">
      <c r="B9" s="175" t="s">
        <v>11</v>
      </c>
      <c r="C9" s="361">
        <f>'2) By Category (2)'!D209</f>
        <v>0</v>
      </c>
      <c r="D9" s="361">
        <f>'2) By Category (2)'!E209</f>
        <v>11000</v>
      </c>
      <c r="E9" s="361">
        <f>'2) By Category (2)'!F209</f>
        <v>0</v>
      </c>
      <c r="F9" s="181">
        <f>SUM(C9:E9)</f>
        <v>11000</v>
      </c>
    </row>
    <row r="10" spans="2:6" s="363" customFormat="1" ht="78.75" x14ac:dyDescent="0.25">
      <c r="B10" s="175" t="s">
        <v>12</v>
      </c>
      <c r="C10" s="361">
        <f>'2) By Category (2)'!D210</f>
        <v>0</v>
      </c>
      <c r="D10" s="361">
        <f>'2) By Category (2)'!E210</f>
        <v>0</v>
      </c>
      <c r="E10" s="361">
        <f>'2) By Category (2)'!F210</f>
        <v>0</v>
      </c>
      <c r="F10" s="181">
        <f>SUM(C10:E10)</f>
        <v>0</v>
      </c>
    </row>
    <row r="11" spans="2:6" s="363" customFormat="1" ht="31.5" x14ac:dyDescent="0.25">
      <c r="B11" s="177" t="s">
        <v>13</v>
      </c>
      <c r="C11" s="361">
        <f>'2) By Category (2)'!D211</f>
        <v>0</v>
      </c>
      <c r="D11" s="361">
        <f>'2) By Category (2)'!E211</f>
        <v>11500</v>
      </c>
      <c r="E11" s="361">
        <f>'2) By Category (2)'!F211</f>
        <v>108794.41457943925</v>
      </c>
      <c r="F11" s="181">
        <f>SUM(C11:E11)</f>
        <v>120294.41457943925</v>
      </c>
    </row>
    <row r="12" spans="2:6" s="363" customFormat="1" ht="15.75" x14ac:dyDescent="0.25">
      <c r="B12" s="175" t="s">
        <v>18</v>
      </c>
      <c r="C12" s="361">
        <f>'2) By Category (2)'!D212</f>
        <v>0</v>
      </c>
      <c r="D12" s="361">
        <f>'2) By Category (2)'!E212</f>
        <v>0</v>
      </c>
      <c r="E12" s="361">
        <f>'2) By Category (2)'!F212</f>
        <v>0</v>
      </c>
      <c r="F12" s="181">
        <f>SUM(C12:E12)</f>
        <v>0</v>
      </c>
    </row>
    <row r="13" spans="2:6" s="363" customFormat="1" ht="47.25" x14ac:dyDescent="0.25">
      <c r="B13" s="175" t="s">
        <v>14</v>
      </c>
      <c r="C13" s="361">
        <f>'2) By Category (2)'!D213</f>
        <v>0</v>
      </c>
      <c r="D13" s="361">
        <f>'2) By Category (2)'!E213</f>
        <v>152415.28</v>
      </c>
      <c r="E13" s="361">
        <f>'2) By Category (2)'!F213</f>
        <v>0</v>
      </c>
      <c r="F13" s="181">
        <f>SUM(C13:E13)</f>
        <v>152415.28</v>
      </c>
    </row>
    <row r="14" spans="2:6" s="363" customFormat="1" ht="48" thickBot="1" x14ac:dyDescent="0.3">
      <c r="B14" s="176" t="s">
        <v>184</v>
      </c>
      <c r="C14" s="354">
        <f>'2) By Category (2)'!D214</f>
        <v>164025.29</v>
      </c>
      <c r="D14" s="354">
        <f>'2) By Category (2)'!E214</f>
        <v>0</v>
      </c>
      <c r="E14" s="354">
        <f>'2) By Category (2)'!F214</f>
        <v>72631.759999999995</v>
      </c>
      <c r="F14" s="182">
        <f>SUM(C14:E14)</f>
        <v>236657.05</v>
      </c>
    </row>
    <row r="15" spans="2:6" s="363" customFormat="1" ht="30" customHeight="1" x14ac:dyDescent="0.25">
      <c r="B15" s="364" t="s">
        <v>572</v>
      </c>
      <c r="C15" s="189">
        <f>SUM(C8:C14)</f>
        <v>174915.29</v>
      </c>
      <c r="D15" s="189">
        <f>SUM(D8:D14)</f>
        <v>174915.28</v>
      </c>
      <c r="E15" s="189">
        <f>SUM(E8:E14)</f>
        <v>330373.83813084115</v>
      </c>
      <c r="F15" s="190">
        <f>SUM(C15:E15)</f>
        <v>680204.4081308411</v>
      </c>
    </row>
    <row r="16" spans="2:6" s="363" customFormat="1" ht="19.5" customHeight="1" x14ac:dyDescent="0.25">
      <c r="B16" s="359" t="s">
        <v>559</v>
      </c>
      <c r="C16" s="191">
        <f>C15*0.07</f>
        <v>12244.070300000001</v>
      </c>
      <c r="D16" s="191">
        <f>D15*0.07</f>
        <v>12244.069600000001</v>
      </c>
      <c r="E16" s="191">
        <f>E15*0.07</f>
        <v>23126.168669158884</v>
      </c>
      <c r="F16" s="191">
        <f>F15*0.07</f>
        <v>47614.308569158879</v>
      </c>
    </row>
    <row r="17" spans="2:6" s="363" customFormat="1" ht="25.5" customHeight="1" thickBot="1" x14ac:dyDescent="0.3">
      <c r="B17" s="192" t="s">
        <v>65</v>
      </c>
      <c r="C17" s="193">
        <f>C15+C16</f>
        <v>187159.3603</v>
      </c>
      <c r="D17" s="193">
        <f>D15+D16</f>
        <v>187159.34959999999</v>
      </c>
      <c r="E17" s="193">
        <f>E15+E16</f>
        <v>353500.00680000003</v>
      </c>
      <c r="F17" s="193">
        <f>F15+F16</f>
        <v>727818.71669999999</v>
      </c>
    </row>
    <row r="18" spans="2:6" s="363" customFormat="1" ht="16.5" thickBot="1" x14ac:dyDescent="0.3"/>
    <row r="19" spans="2:6" s="363" customFormat="1" ht="15.75" customHeight="1" x14ac:dyDescent="0.25">
      <c r="B19" s="304" t="s">
        <v>29</v>
      </c>
      <c r="C19" s="305"/>
      <c r="D19" s="305"/>
      <c r="E19" s="305"/>
      <c r="F19" s="306"/>
    </row>
    <row r="20" spans="2:6" ht="15.75" x14ac:dyDescent="0.25">
      <c r="B20" s="33"/>
      <c r="C20" s="31" t="s">
        <v>181</v>
      </c>
      <c r="D20" s="31" t="s">
        <v>182</v>
      </c>
      <c r="E20" s="31" t="s">
        <v>183</v>
      </c>
      <c r="F20" s="34" t="s">
        <v>31</v>
      </c>
    </row>
    <row r="21" spans="2:6" ht="15.75" x14ac:dyDescent="0.25">
      <c r="B21" s="33"/>
      <c r="C21" s="31">
        <f>'1) Budget Table'!D13</f>
        <v>0</v>
      </c>
      <c r="D21" s="31">
        <f>'1) Budget Table'!E13</f>
        <v>0</v>
      </c>
      <c r="E21" s="31">
        <f>'1) Budget Table'!F13</f>
        <v>0</v>
      </c>
      <c r="F21" s="34"/>
    </row>
    <row r="22" spans="2:6" ht="23.25" customHeight="1" x14ac:dyDescent="0.25">
      <c r="B22" s="32" t="s">
        <v>30</v>
      </c>
      <c r="C22" s="30">
        <f>'1) Budget Table'!D207</f>
        <v>131011.55220999999</v>
      </c>
      <c r="D22" s="30">
        <f>'1) Budget Table'!E207</f>
        <v>131011.54471999998</v>
      </c>
      <c r="E22" s="30">
        <f>'1) Budget Table'!F207</f>
        <v>247450.00475999995</v>
      </c>
      <c r="F22" s="9">
        <f>'1) Budget Table'!H207</f>
        <v>0.7</v>
      </c>
    </row>
    <row r="23" spans="2:6" ht="24.75" customHeight="1" x14ac:dyDescent="0.25">
      <c r="B23" s="32" t="s">
        <v>32</v>
      </c>
      <c r="C23" s="30">
        <f>'1) Budget Table'!D208</f>
        <v>56147.808089999999</v>
      </c>
      <c r="D23" s="30">
        <f>'1) Budget Table'!E208</f>
        <v>56147.804879999996</v>
      </c>
      <c r="E23" s="30">
        <f>'1) Budget Table'!F208</f>
        <v>106050.00203999999</v>
      </c>
      <c r="F23" s="9">
        <f>'1) Budget Table'!H208</f>
        <v>0.3</v>
      </c>
    </row>
    <row r="24" spans="2:6" ht="24.75" customHeight="1" thickBot="1" x14ac:dyDescent="0.3">
      <c r="B24" s="10" t="s">
        <v>578</v>
      </c>
      <c r="C24" s="35">
        <f>'1) Budget Table'!D209</f>
        <v>0</v>
      </c>
      <c r="D24" s="35">
        <f>'1) Budget Table'!E209</f>
        <v>0</v>
      </c>
      <c r="E24" s="35">
        <f>'1) Budget Table'!F209</f>
        <v>0</v>
      </c>
      <c r="F24" s="11">
        <f>'1) Budget Table'!H209</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Includes all related staff and temporary staff costs including base salary, post adjustment and all staff entitlements." sqref="B8" xr:uid="{685C32D9-A29E-4AB3-A589-E17EED1B2D7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380C2582-ADFD-49E9-A7B6-DFC6D9E7F989}">
            <xm:f>'1) Budget Table'!#REF!</xm:f>
            <x14:dxf>
              <font>
                <color rgb="FF9C0006"/>
              </font>
              <fill>
                <patternFill>
                  <bgColor rgb="FFFFC7CE"/>
                </patternFill>
              </fill>
            </x14:dxf>
          </x14:cfRule>
          <xm:sqref>F17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6AFFA-56B3-4968-8F1D-45BF5122E8BA}">
  <sheetPr>
    <tabColor theme="0"/>
  </sheetPr>
  <dimension ref="A2:K238"/>
  <sheetViews>
    <sheetView showGridLines="0" showZeros="0" topLeftCell="A210" zoomScale="66" zoomScaleNormal="66" workbookViewId="0">
      <selection activeCell="B215" sqref="B215:B229"/>
    </sheetView>
  </sheetViews>
  <sheetFormatPr defaultColWidth="9.140625" defaultRowHeight="15" x14ac:dyDescent="0.25"/>
  <cols>
    <col min="1" max="1" width="9.140625" style="45"/>
    <col min="2" max="2" width="30.7109375" style="45" customWidth="1"/>
    <col min="3" max="3" width="47.85546875" style="45" customWidth="1"/>
    <col min="4"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7" t="s">
        <v>546</v>
      </c>
      <c r="C2" s="247"/>
      <c r="D2" s="247"/>
      <c r="E2" s="247"/>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57" t="s">
        <v>569</v>
      </c>
      <c r="C6" s="258"/>
      <c r="D6" s="258"/>
      <c r="E6" s="258"/>
      <c r="F6" s="258"/>
      <c r="G6" s="258"/>
      <c r="H6" s="258"/>
      <c r="I6" s="259"/>
      <c r="J6" s="260"/>
    </row>
    <row r="7" spans="2:11" x14ac:dyDescent="0.25">
      <c r="B7" s="49"/>
    </row>
    <row r="8" spans="2:11" ht="15.75" thickBot="1" x14ac:dyDescent="0.3"/>
    <row r="9" spans="2:11" ht="27" customHeight="1" thickBot="1" x14ac:dyDescent="0.45">
      <c r="B9" s="248" t="s">
        <v>177</v>
      </c>
      <c r="C9" s="249"/>
      <c r="D9" s="249"/>
      <c r="E9" s="249"/>
      <c r="F9" s="249"/>
      <c r="G9" s="249"/>
      <c r="H9" s="250"/>
      <c r="I9" s="210"/>
    </row>
    <row r="11" spans="2:11" ht="25.5" customHeight="1" x14ac:dyDescent="0.25">
      <c r="D11" s="50"/>
      <c r="E11" s="50"/>
      <c r="F11" s="50"/>
      <c r="G11" s="50"/>
      <c r="H11" s="47"/>
      <c r="I11" s="198"/>
      <c r="J11" s="46"/>
      <c r="K11" s="46"/>
    </row>
    <row r="12" spans="2:11" ht="99.75" customHeight="1" x14ac:dyDescent="0.25">
      <c r="B12" s="211" t="s">
        <v>563</v>
      </c>
      <c r="C12" s="211" t="s">
        <v>564</v>
      </c>
      <c r="D12" s="211" t="s">
        <v>565</v>
      </c>
      <c r="E12" s="211" t="s">
        <v>566</v>
      </c>
      <c r="F12" s="211" t="s">
        <v>567</v>
      </c>
      <c r="G12" s="120" t="s">
        <v>65</v>
      </c>
      <c r="H12" s="211" t="s">
        <v>568</v>
      </c>
      <c r="I12" s="211" t="s">
        <v>573</v>
      </c>
      <c r="J12" s="211" t="s">
        <v>20</v>
      </c>
      <c r="K12" s="56"/>
    </row>
    <row r="13" spans="2:11" ht="18.75" customHeight="1" x14ac:dyDescent="0.25">
      <c r="B13" s="211"/>
      <c r="C13" s="211"/>
      <c r="D13" s="89"/>
      <c r="E13" s="89"/>
      <c r="F13" s="89"/>
      <c r="G13" s="120"/>
      <c r="H13" s="211"/>
      <c r="I13" s="347"/>
      <c r="J13" s="211"/>
      <c r="K13" s="56"/>
    </row>
    <row r="14" spans="2:11" ht="21" customHeight="1" x14ac:dyDescent="0.25">
      <c r="B14" s="117" t="s">
        <v>0</v>
      </c>
      <c r="C14" s="382" t="s">
        <v>738</v>
      </c>
      <c r="D14" s="382"/>
      <c r="E14" s="382"/>
      <c r="F14" s="382"/>
      <c r="G14" s="382"/>
      <c r="H14" s="382"/>
      <c r="I14" s="383"/>
      <c r="J14" s="382"/>
      <c r="K14" s="20"/>
    </row>
    <row r="15" spans="2:11" ht="21" customHeight="1" x14ac:dyDescent="0.25">
      <c r="B15" s="117" t="s">
        <v>1</v>
      </c>
      <c r="C15" s="380" t="s">
        <v>737</v>
      </c>
      <c r="D15" s="380"/>
      <c r="E15" s="380"/>
      <c r="F15" s="380"/>
      <c r="G15" s="380"/>
      <c r="H15" s="380"/>
      <c r="I15" s="381"/>
      <c r="J15" s="380"/>
      <c r="K15" s="59"/>
    </row>
    <row r="16" spans="2:11" ht="85.5" customHeight="1" x14ac:dyDescent="0.25">
      <c r="B16" s="337" t="s">
        <v>2</v>
      </c>
      <c r="C16" s="379" t="s">
        <v>736</v>
      </c>
      <c r="D16" s="378">
        <v>8000</v>
      </c>
      <c r="E16" s="378"/>
      <c r="F16" s="378"/>
      <c r="G16" s="377">
        <f>SUM(D16:F16)</f>
        <v>8000</v>
      </c>
      <c r="H16" s="376"/>
      <c r="I16" s="375">
        <v>8000</v>
      </c>
      <c r="J16" s="374"/>
      <c r="K16" s="332"/>
    </row>
    <row r="17" spans="1:11" ht="126" x14ac:dyDescent="0.25">
      <c r="B17" s="337" t="s">
        <v>3</v>
      </c>
      <c r="C17" s="218" t="s">
        <v>735</v>
      </c>
      <c r="D17" s="219">
        <v>1875</v>
      </c>
      <c r="E17" s="219"/>
      <c r="F17" s="219"/>
      <c r="G17" s="335">
        <f>SUM(D17:F17)</f>
        <v>1875</v>
      </c>
      <c r="H17" s="339"/>
      <c r="I17" s="216">
        <v>206.77</v>
      </c>
      <c r="J17" s="338"/>
      <c r="K17" s="332"/>
    </row>
    <row r="18" spans="1:11" ht="94.5" x14ac:dyDescent="0.25">
      <c r="B18" s="337" t="s">
        <v>4</v>
      </c>
      <c r="C18" s="218" t="s">
        <v>734</v>
      </c>
      <c r="D18" s="219">
        <v>26000</v>
      </c>
      <c r="E18" s="219"/>
      <c r="F18" s="219"/>
      <c r="G18" s="335">
        <f>SUM(D18:F18)</f>
        <v>26000</v>
      </c>
      <c r="H18" s="339"/>
      <c r="I18" s="216">
        <v>6444</v>
      </c>
      <c r="J18" s="338"/>
      <c r="K18" s="332"/>
    </row>
    <row r="19" spans="1:11" ht="94.5" x14ac:dyDescent="0.25">
      <c r="B19" s="337" t="s">
        <v>34</v>
      </c>
      <c r="C19" s="218" t="s">
        <v>733</v>
      </c>
      <c r="D19" s="219">
        <v>70000</v>
      </c>
      <c r="E19" s="219"/>
      <c r="F19" s="219"/>
      <c r="G19" s="335">
        <f>SUM(D19:F19)</f>
        <v>70000</v>
      </c>
      <c r="H19" s="339"/>
      <c r="I19" s="216">
        <v>50440</v>
      </c>
      <c r="J19" s="338"/>
      <c r="K19" s="332"/>
    </row>
    <row r="20" spans="1:11" ht="47.25" x14ac:dyDescent="0.25">
      <c r="B20" s="337" t="s">
        <v>35</v>
      </c>
      <c r="C20" s="218" t="s">
        <v>732</v>
      </c>
      <c r="D20" s="219">
        <v>19000</v>
      </c>
      <c r="E20" s="219"/>
      <c r="F20" s="219"/>
      <c r="G20" s="335">
        <f>SUM(D20:F20)</f>
        <v>19000</v>
      </c>
      <c r="H20" s="339"/>
      <c r="I20" s="216">
        <v>19000</v>
      </c>
      <c r="J20" s="338"/>
      <c r="K20" s="332"/>
    </row>
    <row r="21" spans="1:11" ht="94.5" x14ac:dyDescent="0.25">
      <c r="B21" s="337" t="s">
        <v>36</v>
      </c>
      <c r="C21" s="218" t="s">
        <v>731</v>
      </c>
      <c r="D21" s="219">
        <v>89800</v>
      </c>
      <c r="E21" s="219"/>
      <c r="F21" s="219"/>
      <c r="G21" s="335">
        <f>SUM(D21:F21)</f>
        <v>89800</v>
      </c>
      <c r="H21" s="339"/>
      <c r="I21" s="216">
        <v>65560.14</v>
      </c>
      <c r="J21" s="338"/>
      <c r="K21" s="332"/>
    </row>
    <row r="22" spans="1:11" ht="110.25" x14ac:dyDescent="0.25">
      <c r="B22" s="337" t="s">
        <v>37</v>
      </c>
      <c r="C22" s="223" t="s">
        <v>730</v>
      </c>
      <c r="D22" s="336">
        <v>3750</v>
      </c>
      <c r="E22" s="336"/>
      <c r="F22" s="336"/>
      <c r="G22" s="335">
        <f>SUM(D22:F22)</f>
        <v>3750</v>
      </c>
      <c r="H22" s="334"/>
      <c r="I22" s="333">
        <v>1303.32</v>
      </c>
      <c r="J22" s="331"/>
      <c r="K22" s="332"/>
    </row>
    <row r="23" spans="1:11" ht="47.25" x14ac:dyDescent="0.25">
      <c r="A23" s="46"/>
      <c r="B23" s="337" t="s">
        <v>38</v>
      </c>
      <c r="C23" s="223" t="s">
        <v>729</v>
      </c>
      <c r="D23" s="336">
        <v>654</v>
      </c>
      <c r="E23" s="336"/>
      <c r="F23" s="336"/>
      <c r="G23" s="335">
        <f>SUM(D23:F23)</f>
        <v>654</v>
      </c>
      <c r="H23" s="334"/>
      <c r="I23" s="333">
        <v>75.14</v>
      </c>
      <c r="J23" s="331"/>
      <c r="K23" s="47"/>
    </row>
    <row r="24" spans="1:11" ht="15.75" x14ac:dyDescent="0.25">
      <c r="A24" s="46"/>
      <c r="C24" s="117" t="s">
        <v>176</v>
      </c>
      <c r="D24" s="23">
        <f>SUM(D16:D23)</f>
        <v>219079</v>
      </c>
      <c r="E24" s="23">
        <f>SUM(E16:E23)</f>
        <v>0</v>
      </c>
      <c r="F24" s="23">
        <f>SUM(F16:F23)</f>
        <v>0</v>
      </c>
      <c r="G24" s="23">
        <f>SUM(G16:G23)</f>
        <v>219079</v>
      </c>
      <c r="H24" s="140">
        <f>(H16*G16)+(H17*G17)+(H18*G18)+(H19*G19)+(H20*G20)+(H21*G21)+(H22*G22)+(H23*G23)</f>
        <v>0</v>
      </c>
      <c r="I24" s="140">
        <f>SUM(I16:I23)</f>
        <v>151029.37000000002</v>
      </c>
      <c r="J24" s="331"/>
      <c r="K24" s="62"/>
    </row>
    <row r="25" spans="1:11" ht="28.5" customHeight="1" x14ac:dyDescent="0.25">
      <c r="A25" s="46"/>
      <c r="B25" s="117" t="s">
        <v>5</v>
      </c>
      <c r="C25" s="251" t="s">
        <v>728</v>
      </c>
      <c r="D25" s="251"/>
      <c r="E25" s="251"/>
      <c r="F25" s="251"/>
      <c r="G25" s="251"/>
      <c r="H25" s="251"/>
      <c r="I25" s="254"/>
      <c r="J25" s="251"/>
      <c r="K25" s="59"/>
    </row>
    <row r="26" spans="1:11" ht="63" x14ac:dyDescent="0.25">
      <c r="A26" s="46"/>
      <c r="B26" s="337" t="s">
        <v>45</v>
      </c>
      <c r="C26" s="218" t="s">
        <v>727</v>
      </c>
      <c r="D26" s="219">
        <v>9000</v>
      </c>
      <c r="E26" s="219"/>
      <c r="F26" s="219">
        <v>17500</v>
      </c>
      <c r="G26" s="335">
        <f>SUM(D26:F26)</f>
        <v>26500</v>
      </c>
      <c r="H26" s="339"/>
      <c r="I26" s="216">
        <v>20894.310000000001</v>
      </c>
      <c r="J26" s="338"/>
      <c r="K26" s="332"/>
    </row>
    <row r="27" spans="1:11" ht="47.25" x14ac:dyDescent="0.25">
      <c r="A27" s="46"/>
      <c r="B27" s="337" t="s">
        <v>46</v>
      </c>
      <c r="C27" s="218" t="s">
        <v>726</v>
      </c>
      <c r="D27" s="219"/>
      <c r="E27" s="219"/>
      <c r="F27" s="219">
        <v>14500</v>
      </c>
      <c r="G27" s="335">
        <f>SUM(D27:F27)</f>
        <v>14500</v>
      </c>
      <c r="H27" s="339"/>
      <c r="I27" s="216">
        <v>14500</v>
      </c>
      <c r="J27" s="338"/>
      <c r="K27" s="332"/>
    </row>
    <row r="28" spans="1:11" ht="94.5" x14ac:dyDescent="0.25">
      <c r="A28" s="46"/>
      <c r="B28" s="337" t="s">
        <v>39</v>
      </c>
      <c r="C28" s="218" t="s">
        <v>725</v>
      </c>
      <c r="D28" s="219">
        <v>7500</v>
      </c>
      <c r="E28" s="219"/>
      <c r="F28" s="219">
        <v>30000</v>
      </c>
      <c r="G28" s="335">
        <f>SUM(D28:F28)</f>
        <v>37500</v>
      </c>
      <c r="H28" s="339"/>
      <c r="I28" s="216">
        <v>15613.86</v>
      </c>
      <c r="J28" s="338"/>
      <c r="K28" s="332"/>
    </row>
    <row r="29" spans="1:11" ht="94.5" x14ac:dyDescent="0.25">
      <c r="A29" s="46"/>
      <c r="B29" s="337" t="s">
        <v>40</v>
      </c>
      <c r="C29" s="218" t="s">
        <v>724</v>
      </c>
      <c r="D29" s="219"/>
      <c r="E29" s="219"/>
      <c r="F29" s="219">
        <v>53200</v>
      </c>
      <c r="G29" s="335">
        <f>SUM(D29:F29)</f>
        <v>53200</v>
      </c>
      <c r="H29" s="339"/>
      <c r="I29" s="216">
        <v>15671.9</v>
      </c>
      <c r="J29" s="338"/>
      <c r="K29" s="332"/>
    </row>
    <row r="30" spans="1:11" ht="63" x14ac:dyDescent="0.25">
      <c r="A30" s="46"/>
      <c r="B30" s="337" t="s">
        <v>41</v>
      </c>
      <c r="C30" s="218" t="s">
        <v>723</v>
      </c>
      <c r="D30" s="219"/>
      <c r="E30" s="219"/>
      <c r="F30" s="219">
        <v>8000</v>
      </c>
      <c r="G30" s="335">
        <f>SUM(D30:F30)</f>
        <v>8000</v>
      </c>
      <c r="H30" s="339"/>
      <c r="I30" s="216"/>
      <c r="J30" s="338"/>
      <c r="K30" s="332"/>
    </row>
    <row r="31" spans="1:11" ht="66.75" customHeight="1" x14ac:dyDescent="0.25">
      <c r="A31" s="46"/>
      <c r="B31" s="337" t="s">
        <v>42</v>
      </c>
      <c r="C31" s="218" t="s">
        <v>722</v>
      </c>
      <c r="D31" s="219"/>
      <c r="E31" s="219"/>
      <c r="F31" s="219">
        <v>30244</v>
      </c>
      <c r="G31" s="335">
        <f>SUM(D31:F31)</f>
        <v>30244</v>
      </c>
      <c r="H31" s="339"/>
      <c r="I31" s="216">
        <v>2500</v>
      </c>
      <c r="J31" s="338"/>
      <c r="K31" s="332"/>
    </row>
    <row r="32" spans="1:11" ht="94.5" x14ac:dyDescent="0.25">
      <c r="A32" s="46"/>
      <c r="B32" s="337" t="s">
        <v>43</v>
      </c>
      <c r="C32" s="223" t="s">
        <v>721</v>
      </c>
      <c r="D32" s="336">
        <v>8000</v>
      </c>
      <c r="E32" s="336"/>
      <c r="F32" s="336"/>
      <c r="G32" s="335">
        <f>SUM(D32:F32)</f>
        <v>8000</v>
      </c>
      <c r="H32" s="334"/>
      <c r="I32" s="333">
        <v>7124</v>
      </c>
      <c r="J32" s="331"/>
      <c r="K32" s="332"/>
    </row>
    <row r="33" spans="1:11" ht="63" x14ac:dyDescent="0.25">
      <c r="A33" s="46"/>
      <c r="B33" s="337" t="s">
        <v>44</v>
      </c>
      <c r="C33" s="223" t="s">
        <v>720</v>
      </c>
      <c r="D33" s="336">
        <v>9000</v>
      </c>
      <c r="E33" s="336"/>
      <c r="F33" s="336"/>
      <c r="G33" s="335">
        <f>SUM(D33:F33)</f>
        <v>9000</v>
      </c>
      <c r="H33" s="334"/>
      <c r="I33" s="333">
        <v>113</v>
      </c>
      <c r="J33" s="331"/>
      <c r="K33" s="332"/>
    </row>
    <row r="34" spans="1:11" ht="15.75" x14ac:dyDescent="0.25">
      <c r="A34" s="46"/>
      <c r="C34" s="117" t="s">
        <v>176</v>
      </c>
      <c r="D34" s="26">
        <f>SUM(D26:D33)</f>
        <v>33500</v>
      </c>
      <c r="E34" s="26">
        <f>SUM(E26:E33)</f>
        <v>0</v>
      </c>
      <c r="F34" s="26">
        <f>SUM(F26:F33)</f>
        <v>153444</v>
      </c>
      <c r="G34" s="26">
        <f>SUM(G26:G33)</f>
        <v>186944</v>
      </c>
      <c r="H34" s="140">
        <f>(H26*G26)+(H27*G27)+(H28*G28)+(H29*G29)+(H30*G30)+(H31*G31)+(H32*G32)+(H33*G33)</f>
        <v>0</v>
      </c>
      <c r="I34" s="140">
        <f>SUM(I26:I33)</f>
        <v>76417.069999999992</v>
      </c>
      <c r="J34" s="331"/>
      <c r="K34" s="62"/>
    </row>
    <row r="35" spans="1:11" ht="51" customHeight="1" x14ac:dyDescent="0.25">
      <c r="A35" s="46"/>
      <c r="B35" s="117" t="s">
        <v>6</v>
      </c>
      <c r="C35" s="251"/>
      <c r="D35" s="251"/>
      <c r="E35" s="251"/>
      <c r="F35" s="251"/>
      <c r="G35" s="251"/>
      <c r="H35" s="251"/>
      <c r="I35" s="254"/>
      <c r="J35" s="251"/>
      <c r="K35" s="59"/>
    </row>
    <row r="36" spans="1:11" ht="15.75" x14ac:dyDescent="0.25">
      <c r="A36" s="46"/>
      <c r="B36" s="337" t="s">
        <v>47</v>
      </c>
      <c r="C36" s="218"/>
      <c r="D36" s="219"/>
      <c r="E36" s="219"/>
      <c r="F36" s="219"/>
      <c r="G36" s="335">
        <f>SUM(D36:F36)</f>
        <v>0</v>
      </c>
      <c r="H36" s="339"/>
      <c r="I36" s="216"/>
      <c r="J36" s="338"/>
      <c r="K36" s="332"/>
    </row>
    <row r="37" spans="1:11" ht="15.75" x14ac:dyDescent="0.25">
      <c r="A37" s="46"/>
      <c r="B37" s="337" t="s">
        <v>48</v>
      </c>
      <c r="C37" s="218"/>
      <c r="D37" s="219"/>
      <c r="E37" s="219"/>
      <c r="F37" s="219"/>
      <c r="G37" s="335">
        <f>SUM(D37:F37)</f>
        <v>0</v>
      </c>
      <c r="H37" s="339"/>
      <c r="I37" s="216"/>
      <c r="J37" s="338"/>
      <c r="K37" s="332"/>
    </row>
    <row r="38" spans="1:11" ht="15.75" x14ac:dyDescent="0.25">
      <c r="A38" s="46"/>
      <c r="B38" s="337" t="s">
        <v>49</v>
      </c>
      <c r="C38" s="218"/>
      <c r="D38" s="219"/>
      <c r="E38" s="219"/>
      <c r="F38" s="219"/>
      <c r="G38" s="335">
        <f>SUM(D38:F38)</f>
        <v>0</v>
      </c>
      <c r="H38" s="339"/>
      <c r="I38" s="216"/>
      <c r="J38" s="338"/>
      <c r="K38" s="332"/>
    </row>
    <row r="39" spans="1:11" ht="15.75" x14ac:dyDescent="0.25">
      <c r="A39" s="46"/>
      <c r="B39" s="337" t="s">
        <v>50</v>
      </c>
      <c r="C39" s="218"/>
      <c r="D39" s="219"/>
      <c r="E39" s="219"/>
      <c r="F39" s="219"/>
      <c r="G39" s="335">
        <f>SUM(D39:F39)</f>
        <v>0</v>
      </c>
      <c r="H39" s="339"/>
      <c r="I39" s="216"/>
      <c r="J39" s="338"/>
      <c r="K39" s="332"/>
    </row>
    <row r="40" spans="1:11" s="46" customFormat="1" ht="15.75" x14ac:dyDescent="0.25">
      <c r="B40" s="337" t="s">
        <v>51</v>
      </c>
      <c r="C40" s="218"/>
      <c r="D40" s="219"/>
      <c r="E40" s="219"/>
      <c r="F40" s="219"/>
      <c r="G40" s="335">
        <f>SUM(D40:F40)</f>
        <v>0</v>
      </c>
      <c r="H40" s="339"/>
      <c r="I40" s="216"/>
      <c r="J40" s="338"/>
      <c r="K40" s="332"/>
    </row>
    <row r="41" spans="1:11" s="46" customFormat="1" ht="15.75" x14ac:dyDescent="0.25">
      <c r="B41" s="337" t="s">
        <v>52</v>
      </c>
      <c r="C41" s="218"/>
      <c r="D41" s="219"/>
      <c r="E41" s="219"/>
      <c r="F41" s="219"/>
      <c r="G41" s="335">
        <f>SUM(D41:F41)</f>
        <v>0</v>
      </c>
      <c r="H41" s="339"/>
      <c r="I41" s="216"/>
      <c r="J41" s="338"/>
      <c r="K41" s="332"/>
    </row>
    <row r="42" spans="1:11" s="46" customFormat="1" ht="15.75" x14ac:dyDescent="0.25">
      <c r="A42" s="45"/>
      <c r="B42" s="337" t="s">
        <v>53</v>
      </c>
      <c r="C42" s="223"/>
      <c r="D42" s="336"/>
      <c r="E42" s="336"/>
      <c r="F42" s="336"/>
      <c r="G42" s="335">
        <f>SUM(D42:F42)</f>
        <v>0</v>
      </c>
      <c r="H42" s="334"/>
      <c r="I42" s="333"/>
      <c r="J42" s="331"/>
      <c r="K42" s="332"/>
    </row>
    <row r="43" spans="1:11" ht="15.75" x14ac:dyDescent="0.25">
      <c r="B43" s="337" t="s">
        <v>54</v>
      </c>
      <c r="C43" s="223"/>
      <c r="D43" s="336"/>
      <c r="E43" s="336"/>
      <c r="F43" s="336"/>
      <c r="G43" s="335">
        <f>SUM(D43:F43)</f>
        <v>0</v>
      </c>
      <c r="H43" s="334"/>
      <c r="I43" s="333"/>
      <c r="J43" s="331"/>
      <c r="K43" s="332"/>
    </row>
    <row r="44" spans="1:11" ht="15.75" x14ac:dyDescent="0.25">
      <c r="C44" s="117" t="s">
        <v>176</v>
      </c>
      <c r="D44" s="26">
        <f>SUM(D36:D43)</f>
        <v>0</v>
      </c>
      <c r="E44" s="26">
        <f>SUM(E36:E43)</f>
        <v>0</v>
      </c>
      <c r="F44" s="26">
        <f>SUM(F36:F43)</f>
        <v>0</v>
      </c>
      <c r="G44" s="26">
        <f>SUM(G36:G43)</f>
        <v>0</v>
      </c>
      <c r="H44" s="140">
        <f>(H36*G36)+(H37*G37)+(H38*G38)+(H39*G39)+(H40*G40)+(H41*G41)+(H42*G42)+(H43*G43)</f>
        <v>0</v>
      </c>
      <c r="I44" s="140">
        <f>SUM(I36:I43)</f>
        <v>0</v>
      </c>
      <c r="J44" s="331"/>
      <c r="K44" s="62"/>
    </row>
    <row r="45" spans="1:11" ht="51" customHeight="1" x14ac:dyDescent="0.25">
      <c r="B45" s="117" t="s">
        <v>55</v>
      </c>
      <c r="C45" s="251"/>
      <c r="D45" s="251"/>
      <c r="E45" s="251"/>
      <c r="F45" s="251"/>
      <c r="G45" s="251"/>
      <c r="H45" s="251"/>
      <c r="I45" s="254"/>
      <c r="J45" s="251"/>
      <c r="K45" s="59"/>
    </row>
    <row r="46" spans="1:11" ht="15.75" x14ac:dyDescent="0.25">
      <c r="B46" s="337" t="s">
        <v>56</v>
      </c>
      <c r="C46" s="218"/>
      <c r="D46" s="219"/>
      <c r="E46" s="219"/>
      <c r="F46" s="219"/>
      <c r="G46" s="335">
        <f>SUM(D46:F46)</f>
        <v>0</v>
      </c>
      <c r="H46" s="339"/>
      <c r="I46" s="216"/>
      <c r="J46" s="338"/>
      <c r="K46" s="332"/>
    </row>
    <row r="47" spans="1:11" ht="15.75" x14ac:dyDescent="0.25">
      <c r="B47" s="337" t="s">
        <v>57</v>
      </c>
      <c r="C47" s="218"/>
      <c r="D47" s="219"/>
      <c r="E47" s="219"/>
      <c r="F47" s="219"/>
      <c r="G47" s="335">
        <f>SUM(D47:F47)</f>
        <v>0</v>
      </c>
      <c r="H47" s="339"/>
      <c r="I47" s="216"/>
      <c r="J47" s="338"/>
      <c r="K47" s="332"/>
    </row>
    <row r="48" spans="1:11" ht="15.75" x14ac:dyDescent="0.25">
      <c r="B48" s="337" t="s">
        <v>58</v>
      </c>
      <c r="C48" s="218"/>
      <c r="D48" s="219"/>
      <c r="E48" s="219"/>
      <c r="F48" s="219"/>
      <c r="G48" s="335">
        <f>SUM(D48:F48)</f>
        <v>0</v>
      </c>
      <c r="H48" s="339"/>
      <c r="I48" s="216"/>
      <c r="J48" s="338"/>
      <c r="K48" s="332"/>
    </row>
    <row r="49" spans="1:11" ht="15.75" x14ac:dyDescent="0.25">
      <c r="B49" s="337" t="s">
        <v>59</v>
      </c>
      <c r="C49" s="218"/>
      <c r="D49" s="219"/>
      <c r="E49" s="219"/>
      <c r="F49" s="219"/>
      <c r="G49" s="335">
        <f>SUM(D49:F49)</f>
        <v>0</v>
      </c>
      <c r="H49" s="339"/>
      <c r="I49" s="216"/>
      <c r="J49" s="338"/>
      <c r="K49" s="332"/>
    </row>
    <row r="50" spans="1:11" ht="15.75" x14ac:dyDescent="0.25">
      <c r="B50" s="337" t="s">
        <v>60</v>
      </c>
      <c r="C50" s="218"/>
      <c r="D50" s="219"/>
      <c r="E50" s="219"/>
      <c r="F50" s="219"/>
      <c r="G50" s="335">
        <f>SUM(D50:F50)</f>
        <v>0</v>
      </c>
      <c r="H50" s="339"/>
      <c r="I50" s="216"/>
      <c r="J50" s="338"/>
      <c r="K50" s="332"/>
    </row>
    <row r="51" spans="1:11" ht="15.75" x14ac:dyDescent="0.25">
      <c r="A51" s="46"/>
      <c r="B51" s="337" t="s">
        <v>61</v>
      </c>
      <c r="C51" s="218"/>
      <c r="D51" s="219"/>
      <c r="E51" s="219"/>
      <c r="F51" s="219"/>
      <c r="G51" s="335">
        <f>SUM(D51:F51)</f>
        <v>0</v>
      </c>
      <c r="H51" s="339"/>
      <c r="I51" s="216"/>
      <c r="J51" s="338"/>
      <c r="K51" s="332"/>
    </row>
    <row r="52" spans="1:11" s="46" customFormat="1" ht="15.75" x14ac:dyDescent="0.25">
      <c r="A52" s="45"/>
      <c r="B52" s="337" t="s">
        <v>62</v>
      </c>
      <c r="C52" s="223"/>
      <c r="D52" s="336"/>
      <c r="E52" s="336"/>
      <c r="F52" s="336"/>
      <c r="G52" s="335">
        <f>SUM(D52:F52)</f>
        <v>0</v>
      </c>
      <c r="H52" s="334"/>
      <c r="I52" s="333"/>
      <c r="J52" s="331"/>
      <c r="K52" s="332"/>
    </row>
    <row r="53" spans="1:11" ht="15.75" x14ac:dyDescent="0.25">
      <c r="B53" s="337" t="s">
        <v>63</v>
      </c>
      <c r="C53" s="223"/>
      <c r="D53" s="336"/>
      <c r="E53" s="336"/>
      <c r="F53" s="336"/>
      <c r="G53" s="335">
        <f>SUM(D53:F53)</f>
        <v>0</v>
      </c>
      <c r="H53" s="334"/>
      <c r="I53" s="333"/>
      <c r="J53" s="331"/>
      <c r="K53" s="332"/>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331"/>
      <c r="K54" s="62"/>
    </row>
    <row r="55" spans="1:11" ht="15.75" x14ac:dyDescent="0.25">
      <c r="B55" s="315"/>
      <c r="C55" s="346"/>
      <c r="D55" s="345"/>
      <c r="E55" s="345"/>
      <c r="F55" s="345"/>
      <c r="G55" s="345"/>
      <c r="H55" s="345"/>
      <c r="I55" s="345"/>
      <c r="J55" s="345"/>
      <c r="K55" s="344"/>
    </row>
    <row r="56" spans="1:11" ht="22.5" customHeight="1" x14ac:dyDescent="0.25">
      <c r="B56" s="117" t="s">
        <v>7</v>
      </c>
      <c r="C56" s="261" t="s">
        <v>719</v>
      </c>
      <c r="D56" s="261"/>
      <c r="E56" s="261"/>
      <c r="F56" s="261"/>
      <c r="G56" s="261"/>
      <c r="H56" s="261"/>
      <c r="I56" s="256"/>
      <c r="J56" s="261"/>
      <c r="K56" s="20"/>
    </row>
    <row r="57" spans="1:11" ht="21.75" customHeight="1" x14ac:dyDescent="0.25">
      <c r="B57" s="117" t="s">
        <v>67</v>
      </c>
      <c r="C57" s="251" t="s">
        <v>718</v>
      </c>
      <c r="D57" s="251"/>
      <c r="E57" s="251"/>
      <c r="F57" s="251"/>
      <c r="G57" s="251"/>
      <c r="H57" s="251"/>
      <c r="I57" s="254"/>
      <c r="J57" s="251"/>
      <c r="K57" s="59"/>
    </row>
    <row r="58" spans="1:11" ht="63" x14ac:dyDescent="0.25">
      <c r="B58" s="337" t="s">
        <v>69</v>
      </c>
      <c r="C58" s="218" t="s">
        <v>717</v>
      </c>
      <c r="D58" s="219"/>
      <c r="E58" s="219">
        <v>12599.61</v>
      </c>
      <c r="F58" s="219"/>
      <c r="G58" s="335">
        <f>SUM(D58:F58)</f>
        <v>12599.61</v>
      </c>
      <c r="H58" s="339"/>
      <c r="I58" s="216">
        <v>5816.33</v>
      </c>
      <c r="J58" s="338"/>
      <c r="K58" s="332"/>
    </row>
    <row r="59" spans="1:11" ht="63" x14ac:dyDescent="0.25">
      <c r="B59" s="337" t="s">
        <v>68</v>
      </c>
      <c r="C59" s="218" t="s">
        <v>716</v>
      </c>
      <c r="D59" s="219"/>
      <c r="E59" s="219"/>
      <c r="F59" s="219"/>
      <c r="G59" s="335">
        <f>SUM(D59:F59)</f>
        <v>0</v>
      </c>
      <c r="H59" s="339"/>
      <c r="I59" s="216"/>
      <c r="J59" s="338"/>
      <c r="K59" s="332"/>
    </row>
    <row r="60" spans="1:11" ht="94.5" x14ac:dyDescent="0.25">
      <c r="B60" s="337" t="s">
        <v>70</v>
      </c>
      <c r="C60" s="218" t="s">
        <v>715</v>
      </c>
      <c r="D60" s="219"/>
      <c r="E60" s="219">
        <v>10864.39</v>
      </c>
      <c r="F60" s="219"/>
      <c r="G60" s="335">
        <f>SUM(D60:F60)</f>
        <v>10864.39</v>
      </c>
      <c r="H60" s="339"/>
      <c r="I60" s="216">
        <v>10864.39</v>
      </c>
      <c r="J60" s="338"/>
      <c r="K60" s="332"/>
    </row>
    <row r="61" spans="1:11" ht="94.5" x14ac:dyDescent="0.25">
      <c r="B61" s="337" t="s">
        <v>71</v>
      </c>
      <c r="C61" s="218" t="s">
        <v>714</v>
      </c>
      <c r="D61" s="219"/>
      <c r="E61" s="219">
        <v>40000</v>
      </c>
      <c r="F61" s="219"/>
      <c r="G61" s="335">
        <f>SUM(D61:F61)</f>
        <v>40000</v>
      </c>
      <c r="H61" s="339"/>
      <c r="I61" s="216">
        <v>27690.61</v>
      </c>
      <c r="J61" s="338"/>
      <c r="K61" s="332"/>
    </row>
    <row r="62" spans="1:11" ht="78.75" x14ac:dyDescent="0.25">
      <c r="B62" s="337" t="s">
        <v>72</v>
      </c>
      <c r="C62" s="218" t="s">
        <v>713</v>
      </c>
      <c r="D62" s="219"/>
      <c r="E62" s="219"/>
      <c r="F62" s="219"/>
      <c r="G62" s="335">
        <f>SUM(D62:F62)</f>
        <v>0</v>
      </c>
      <c r="H62" s="339"/>
      <c r="I62" s="216"/>
      <c r="J62" s="338"/>
      <c r="K62" s="332"/>
    </row>
    <row r="63" spans="1:11" ht="94.5" x14ac:dyDescent="0.25">
      <c r="B63" s="337" t="s">
        <v>73</v>
      </c>
      <c r="C63" s="218" t="s">
        <v>712</v>
      </c>
      <c r="D63" s="219"/>
      <c r="E63" s="219">
        <v>17094.07</v>
      </c>
      <c r="F63" s="219"/>
      <c r="G63" s="335">
        <f>SUM(D63:F63)</f>
        <v>17094.07</v>
      </c>
      <c r="H63" s="339"/>
      <c r="I63" s="216">
        <v>10261.76</v>
      </c>
      <c r="J63" s="338"/>
      <c r="K63" s="332"/>
    </row>
    <row r="64" spans="1:11" ht="78.75" x14ac:dyDescent="0.25">
      <c r="A64" s="46"/>
      <c r="B64" s="337" t="s">
        <v>74</v>
      </c>
      <c r="C64" s="223" t="s">
        <v>711</v>
      </c>
      <c r="D64" s="336"/>
      <c r="E64" s="336"/>
      <c r="F64" s="336"/>
      <c r="G64" s="335">
        <f>SUM(D64:F64)</f>
        <v>0</v>
      </c>
      <c r="H64" s="334"/>
      <c r="I64" s="333"/>
      <c r="J64" s="331"/>
      <c r="K64" s="332"/>
    </row>
    <row r="65" spans="1:11" ht="31.5" x14ac:dyDescent="0.25">
      <c r="A65" s="46"/>
      <c r="B65" s="337" t="s">
        <v>75</v>
      </c>
      <c r="C65" s="223" t="s">
        <v>710</v>
      </c>
      <c r="D65" s="336"/>
      <c r="E65" s="336">
        <v>20000</v>
      </c>
      <c r="F65" s="336"/>
      <c r="G65" s="335">
        <f>SUM(D65:F65)</f>
        <v>20000</v>
      </c>
      <c r="H65" s="334"/>
      <c r="I65" s="333">
        <v>1526.86</v>
      </c>
      <c r="J65" s="331"/>
      <c r="K65" s="332"/>
    </row>
    <row r="66" spans="1:11" ht="63" x14ac:dyDescent="0.25">
      <c r="A66" s="46"/>
      <c r="B66" s="337" t="s">
        <v>709</v>
      </c>
      <c r="C66" s="223" t="s">
        <v>708</v>
      </c>
      <c r="D66" s="336"/>
      <c r="E66" s="336">
        <v>20000</v>
      </c>
      <c r="F66" s="336"/>
      <c r="G66" s="335">
        <f>SUM(D66:F66)</f>
        <v>20000</v>
      </c>
      <c r="H66" s="334"/>
      <c r="I66" s="333">
        <v>14639.1</v>
      </c>
      <c r="J66" s="331"/>
      <c r="K66" s="332"/>
    </row>
    <row r="67" spans="1:11" ht="94.5" x14ac:dyDescent="0.25">
      <c r="A67" s="46"/>
      <c r="B67" s="337" t="s">
        <v>707</v>
      </c>
      <c r="C67" s="223" t="s">
        <v>706</v>
      </c>
      <c r="D67" s="336"/>
      <c r="E67" s="336">
        <v>27950</v>
      </c>
      <c r="F67" s="336"/>
      <c r="G67" s="335">
        <f>SUM(D67:F67)</f>
        <v>27950</v>
      </c>
      <c r="H67" s="334"/>
      <c r="I67" s="333">
        <v>27950</v>
      </c>
      <c r="J67" s="331"/>
      <c r="K67" s="332"/>
    </row>
    <row r="68" spans="1:11" ht="63" x14ac:dyDescent="0.25">
      <c r="A68" s="46"/>
      <c r="B68" s="337" t="s">
        <v>705</v>
      </c>
      <c r="C68" s="223" t="s">
        <v>704</v>
      </c>
      <c r="D68" s="336"/>
      <c r="E68" s="336">
        <v>24421.25</v>
      </c>
      <c r="F68" s="336"/>
      <c r="G68" s="335">
        <f>SUM(D68:F68)</f>
        <v>24421.25</v>
      </c>
      <c r="H68" s="334"/>
      <c r="I68" s="333">
        <v>24421.25</v>
      </c>
      <c r="J68" s="331"/>
      <c r="K68" s="332"/>
    </row>
    <row r="69" spans="1:11" ht="47.25" x14ac:dyDescent="0.25">
      <c r="A69" s="46"/>
      <c r="B69" s="337" t="s">
        <v>703</v>
      </c>
      <c r="C69" s="223" t="s">
        <v>687</v>
      </c>
      <c r="D69" s="336"/>
      <c r="E69" s="336">
        <v>30000</v>
      </c>
      <c r="F69" s="336"/>
      <c r="G69" s="335">
        <f>SUM(D69:F69)</f>
        <v>30000</v>
      </c>
      <c r="H69" s="334"/>
      <c r="I69" s="333">
        <v>28000</v>
      </c>
      <c r="J69" s="331"/>
      <c r="K69" s="332"/>
    </row>
    <row r="70" spans="1:11" ht="31.5" x14ac:dyDescent="0.25">
      <c r="A70" s="46"/>
      <c r="B70" s="337" t="s">
        <v>702</v>
      </c>
      <c r="C70" s="223" t="s">
        <v>701</v>
      </c>
      <c r="D70" s="336"/>
      <c r="E70" s="336">
        <v>17650</v>
      </c>
      <c r="F70" s="336"/>
      <c r="G70" s="335">
        <f>SUM(D70:F70)</f>
        <v>17650</v>
      </c>
      <c r="H70" s="334"/>
      <c r="I70" s="333">
        <v>17650</v>
      </c>
      <c r="J70" s="331"/>
      <c r="K70" s="332"/>
    </row>
    <row r="71" spans="1:11" s="46" customFormat="1" ht="60.75" customHeight="1" x14ac:dyDescent="0.25">
      <c r="B71" s="337" t="s">
        <v>700</v>
      </c>
      <c r="C71" s="373" t="s">
        <v>699</v>
      </c>
      <c r="D71" s="336"/>
      <c r="E71" s="336">
        <v>20000</v>
      </c>
      <c r="F71" s="336"/>
      <c r="G71" s="335">
        <f>SUM(D71:F71)</f>
        <v>20000</v>
      </c>
      <c r="H71" s="334"/>
      <c r="I71" s="333">
        <v>19000</v>
      </c>
      <c r="J71" s="331"/>
      <c r="K71" s="332"/>
    </row>
    <row r="72" spans="1:11" s="46" customFormat="1" ht="15.75" x14ac:dyDescent="0.25">
      <c r="A72" s="45"/>
      <c r="B72" s="45"/>
      <c r="C72" s="117" t="s">
        <v>176</v>
      </c>
      <c r="D72" s="23">
        <f>SUM(D58:D71)</f>
        <v>0</v>
      </c>
      <c r="E72" s="23">
        <f>SUM(E58:E71)</f>
        <v>240579.32</v>
      </c>
      <c r="F72" s="23">
        <f>SUM(F58:F71)</f>
        <v>0</v>
      </c>
      <c r="G72" s="26">
        <f>SUM(G58:G71)</f>
        <v>240579.32</v>
      </c>
      <c r="H72" s="140">
        <f>(H58*G58)+(H59*G59)+(H60*G60)+(H61*G61)+(H62*G62)+(H63*G63)+(H64*G64)+(H71*G71)</f>
        <v>0</v>
      </c>
      <c r="I72" s="140">
        <f>SUM(I58:I71)</f>
        <v>187820.3</v>
      </c>
      <c r="J72" s="331"/>
      <c r="K72" s="62"/>
    </row>
    <row r="73" spans="1:11" ht="51" customHeight="1" x14ac:dyDescent="0.25">
      <c r="B73" s="117" t="s">
        <v>76</v>
      </c>
      <c r="C73" s="251"/>
      <c r="D73" s="251"/>
      <c r="E73" s="251"/>
      <c r="F73" s="251"/>
      <c r="G73" s="251"/>
      <c r="H73" s="251"/>
      <c r="I73" s="254"/>
      <c r="J73" s="251"/>
      <c r="K73" s="59"/>
    </row>
    <row r="74" spans="1:11" ht="63" x14ac:dyDescent="0.25">
      <c r="B74" s="337" t="s">
        <v>77</v>
      </c>
      <c r="C74" s="218" t="s">
        <v>698</v>
      </c>
      <c r="D74" s="219"/>
      <c r="E74" s="219">
        <v>10000</v>
      </c>
      <c r="F74" s="219"/>
      <c r="G74" s="335">
        <f>SUM(D74:F74)</f>
        <v>10000</v>
      </c>
      <c r="H74" s="339"/>
      <c r="I74" s="216">
        <v>11532.42</v>
      </c>
      <c r="J74" s="338"/>
      <c r="K74" s="332"/>
    </row>
    <row r="75" spans="1:11" ht="31.5" x14ac:dyDescent="0.25">
      <c r="B75" s="337" t="s">
        <v>78</v>
      </c>
      <c r="C75" s="218" t="s">
        <v>697</v>
      </c>
      <c r="D75" s="219"/>
      <c r="E75" s="219"/>
      <c r="F75" s="219"/>
      <c r="G75" s="335"/>
      <c r="H75" s="339"/>
      <c r="I75" s="216"/>
      <c r="J75" s="338"/>
      <c r="K75" s="332"/>
    </row>
    <row r="76" spans="1:11" ht="63" x14ac:dyDescent="0.25">
      <c r="B76" s="337" t="s">
        <v>79</v>
      </c>
      <c r="C76" s="218" t="s">
        <v>696</v>
      </c>
      <c r="D76" s="219"/>
      <c r="E76" s="219"/>
      <c r="F76" s="219"/>
      <c r="G76" s="335"/>
      <c r="H76" s="339"/>
      <c r="I76" s="216"/>
      <c r="J76" s="338"/>
      <c r="K76" s="332"/>
    </row>
    <row r="77" spans="1:11" ht="78.75" x14ac:dyDescent="0.25">
      <c r="B77" s="337" t="s">
        <v>80</v>
      </c>
      <c r="C77" s="218" t="s">
        <v>695</v>
      </c>
      <c r="D77" s="219"/>
      <c r="E77" s="219">
        <v>4404.3900000000003</v>
      </c>
      <c r="F77" s="219"/>
      <c r="G77" s="335">
        <f>SUM(D77:F77)</f>
        <v>4404.3900000000003</v>
      </c>
      <c r="H77" s="339"/>
      <c r="I77" s="216">
        <v>3275</v>
      </c>
      <c r="J77" s="338"/>
      <c r="K77" s="332"/>
    </row>
    <row r="78" spans="1:11" ht="126" x14ac:dyDescent="0.25">
      <c r="B78" s="337" t="s">
        <v>81</v>
      </c>
      <c r="C78" s="218" t="s">
        <v>694</v>
      </c>
      <c r="D78" s="219"/>
      <c r="E78" s="219">
        <v>6005.77</v>
      </c>
      <c r="F78" s="219"/>
      <c r="G78" s="335">
        <f>SUM(D78:F78)</f>
        <v>6005.77</v>
      </c>
      <c r="H78" s="339"/>
      <c r="I78" s="216">
        <v>6005.77</v>
      </c>
      <c r="J78" s="338"/>
      <c r="K78" s="332"/>
    </row>
    <row r="79" spans="1:11" ht="141.75" x14ac:dyDescent="0.25">
      <c r="B79" s="337" t="s">
        <v>82</v>
      </c>
      <c r="C79" s="218" t="s">
        <v>693</v>
      </c>
      <c r="D79" s="219"/>
      <c r="E79" s="219">
        <v>10595.61</v>
      </c>
      <c r="F79" s="219"/>
      <c r="G79" s="335">
        <f>SUM(D79:F79)</f>
        <v>10595.61</v>
      </c>
      <c r="H79" s="339"/>
      <c r="I79" s="216">
        <v>10595.61</v>
      </c>
      <c r="J79" s="338"/>
      <c r="K79" s="332"/>
    </row>
    <row r="80" spans="1:11" ht="94.5" x14ac:dyDescent="0.25">
      <c r="B80" s="337" t="s">
        <v>83</v>
      </c>
      <c r="C80" s="218" t="s">
        <v>692</v>
      </c>
      <c r="D80" s="219"/>
      <c r="E80" s="219">
        <v>7600</v>
      </c>
      <c r="F80" s="219"/>
      <c r="G80" s="335">
        <f>SUM(D80:F80)</f>
        <v>7600</v>
      </c>
      <c r="H80" s="339"/>
      <c r="I80" s="216">
        <v>5000</v>
      </c>
      <c r="J80" s="338"/>
      <c r="K80" s="332"/>
    </row>
    <row r="81" spans="1:11" ht="126" x14ac:dyDescent="0.25">
      <c r="B81" s="337" t="s">
        <v>84</v>
      </c>
      <c r="C81" s="218" t="s">
        <v>691</v>
      </c>
      <c r="D81" s="219"/>
      <c r="E81" s="219">
        <v>6000</v>
      </c>
      <c r="F81" s="219"/>
      <c r="G81" s="335">
        <f>SUM(D81:F81)</f>
        <v>6000</v>
      </c>
      <c r="H81" s="339"/>
      <c r="I81" s="216">
        <v>6000</v>
      </c>
      <c r="J81" s="338"/>
      <c r="K81" s="332"/>
    </row>
    <row r="82" spans="1:11" ht="78.75" x14ac:dyDescent="0.25">
      <c r="B82" s="337" t="s">
        <v>690</v>
      </c>
      <c r="C82" s="223" t="s">
        <v>689</v>
      </c>
      <c r="D82" s="336"/>
      <c r="E82" s="336">
        <v>7214.91</v>
      </c>
      <c r="F82" s="336"/>
      <c r="G82" s="335">
        <f>SUM(D82:F82)</f>
        <v>7214.91</v>
      </c>
      <c r="H82" s="334"/>
      <c r="I82" s="333">
        <v>7214.91</v>
      </c>
      <c r="J82" s="331"/>
      <c r="K82" s="332"/>
    </row>
    <row r="83" spans="1:11" ht="47.25" x14ac:dyDescent="0.25">
      <c r="B83" s="337" t="s">
        <v>688</v>
      </c>
      <c r="C83" s="223" t="s">
        <v>687</v>
      </c>
      <c r="D83" s="336"/>
      <c r="E83" s="336">
        <v>20000</v>
      </c>
      <c r="F83" s="336"/>
      <c r="G83" s="335">
        <f>SUM(D83:F83)</f>
        <v>20000</v>
      </c>
      <c r="H83" s="334"/>
      <c r="I83" s="333">
        <v>19444.5</v>
      </c>
      <c r="J83" s="331"/>
      <c r="K83" s="332"/>
    </row>
    <row r="84" spans="1:11" ht="15.75" x14ac:dyDescent="0.25">
      <c r="C84" s="117" t="s">
        <v>176</v>
      </c>
      <c r="D84" s="26">
        <f>SUM(D74:D83)</f>
        <v>0</v>
      </c>
      <c r="E84" s="26">
        <f>SUM(E74:E83)</f>
        <v>71820.680000000008</v>
      </c>
      <c r="F84" s="26">
        <f>SUM(F74:F83)</f>
        <v>0</v>
      </c>
      <c r="G84" s="26">
        <f>SUM(G74:G83)</f>
        <v>71820.680000000008</v>
      </c>
      <c r="H84" s="140">
        <f>(H74*G74)+(H75*G75)+(H76*G76)+(H77*G77)+(H78*G78)+(H79*G79)+(H80*G80)+(H81*G81)+(H82*G82)+(H83*G83)</f>
        <v>0</v>
      </c>
      <c r="I84" s="207">
        <f>SUM(I74:I83)</f>
        <v>69068.210000000006</v>
      </c>
      <c r="J84" s="331"/>
      <c r="K84" s="62"/>
    </row>
    <row r="85" spans="1:11" ht="28.5" customHeight="1" x14ac:dyDescent="0.25">
      <c r="B85" s="117" t="s">
        <v>85</v>
      </c>
      <c r="C85" s="251"/>
      <c r="D85" s="251"/>
      <c r="E85" s="251"/>
      <c r="F85" s="251"/>
      <c r="G85" s="251"/>
      <c r="H85" s="251"/>
      <c r="I85" s="254"/>
      <c r="J85" s="251"/>
      <c r="K85" s="59"/>
    </row>
    <row r="86" spans="1:11" ht="15.75" x14ac:dyDescent="0.25">
      <c r="B86" s="337" t="s">
        <v>86</v>
      </c>
      <c r="C86" s="218"/>
      <c r="D86" s="219"/>
      <c r="E86" s="219"/>
      <c r="F86" s="219"/>
      <c r="G86" s="335"/>
      <c r="H86" s="339"/>
      <c r="I86" s="216"/>
      <c r="J86" s="338"/>
      <c r="K86" s="332"/>
    </row>
    <row r="87" spans="1:11" ht="15.75" x14ac:dyDescent="0.25">
      <c r="B87" s="337" t="s">
        <v>87</v>
      </c>
      <c r="C87" s="218"/>
      <c r="D87" s="219"/>
      <c r="E87" s="219"/>
      <c r="F87" s="219"/>
      <c r="G87" s="335"/>
      <c r="H87" s="339"/>
      <c r="I87" s="216"/>
      <c r="J87" s="338"/>
      <c r="K87" s="332"/>
    </row>
    <row r="88" spans="1:11" ht="15.75" x14ac:dyDescent="0.25">
      <c r="B88" s="337" t="s">
        <v>88</v>
      </c>
      <c r="C88" s="218"/>
      <c r="D88" s="219"/>
      <c r="E88" s="219"/>
      <c r="F88" s="219"/>
      <c r="G88" s="335">
        <f>SUM(D88:F88)</f>
        <v>0</v>
      </c>
      <c r="H88" s="339"/>
      <c r="I88" s="216"/>
      <c r="J88" s="338"/>
      <c r="K88" s="332"/>
    </row>
    <row r="89" spans="1:11" ht="15.75" x14ac:dyDescent="0.25">
      <c r="A89" s="46"/>
      <c r="B89" s="337" t="s">
        <v>89</v>
      </c>
      <c r="C89" s="218"/>
      <c r="D89" s="219"/>
      <c r="E89" s="219"/>
      <c r="F89" s="219"/>
      <c r="G89" s="335">
        <f>SUM(D89:F89)</f>
        <v>0</v>
      </c>
      <c r="H89" s="339"/>
      <c r="I89" s="216"/>
      <c r="J89" s="338"/>
      <c r="K89" s="332"/>
    </row>
    <row r="90" spans="1:11" s="46" customFormat="1" ht="15.75" x14ac:dyDescent="0.25">
      <c r="A90" s="45"/>
      <c r="B90" s="337" t="s">
        <v>90</v>
      </c>
      <c r="C90" s="218"/>
      <c r="D90" s="219"/>
      <c r="E90" s="219"/>
      <c r="F90" s="219"/>
      <c r="G90" s="335">
        <f>SUM(D90:F90)</f>
        <v>0</v>
      </c>
      <c r="H90" s="339"/>
      <c r="I90" s="216"/>
      <c r="J90" s="338"/>
      <c r="K90" s="332"/>
    </row>
    <row r="91" spans="1:11" ht="15.75" x14ac:dyDescent="0.25">
      <c r="B91" s="337" t="s">
        <v>91</v>
      </c>
      <c r="C91" s="218"/>
      <c r="D91" s="219"/>
      <c r="E91" s="219"/>
      <c r="F91" s="219"/>
      <c r="G91" s="335">
        <f>SUM(D91:F91)</f>
        <v>0</v>
      </c>
      <c r="H91" s="339"/>
      <c r="I91" s="216"/>
      <c r="J91" s="338"/>
      <c r="K91" s="332"/>
    </row>
    <row r="92" spans="1:11" ht="15.75" x14ac:dyDescent="0.25">
      <c r="B92" s="337" t="s">
        <v>92</v>
      </c>
      <c r="C92" s="223"/>
      <c r="D92" s="336"/>
      <c r="E92" s="336"/>
      <c r="F92" s="336"/>
      <c r="G92" s="335">
        <f>SUM(D92:F92)</f>
        <v>0</v>
      </c>
      <c r="H92" s="334"/>
      <c r="I92" s="333"/>
      <c r="J92" s="331"/>
      <c r="K92" s="332"/>
    </row>
    <row r="93" spans="1:11" ht="15.75" x14ac:dyDescent="0.25">
      <c r="B93" s="337" t="s">
        <v>93</v>
      </c>
      <c r="C93" s="223"/>
      <c r="D93" s="336"/>
      <c r="E93" s="336"/>
      <c r="F93" s="336"/>
      <c r="G93" s="335">
        <f>SUM(D93:F93)</f>
        <v>0</v>
      </c>
      <c r="H93" s="334"/>
      <c r="I93" s="333"/>
      <c r="J93" s="331"/>
      <c r="K93" s="332"/>
    </row>
    <row r="94" spans="1:11" ht="15.75" x14ac:dyDescent="0.25">
      <c r="C94" s="117" t="s">
        <v>176</v>
      </c>
      <c r="D94" s="26">
        <f>SUM(D86:D93)</f>
        <v>0</v>
      </c>
      <c r="E94" s="26">
        <f>SUM(E86:E93)</f>
        <v>0</v>
      </c>
      <c r="F94" s="26">
        <f>SUM(F86:F93)</f>
        <v>0</v>
      </c>
      <c r="G94" s="26">
        <f>SUM(G86:G93)</f>
        <v>0</v>
      </c>
      <c r="H94" s="140">
        <f>(H86*G86)+(H87*G87)+(H88*G88)+(H89*G89)+(H90*G90)+(H91*G91)+(H92*G92)+(H93*G93)</f>
        <v>0</v>
      </c>
      <c r="I94" s="207">
        <f>SUM(I86:I93)</f>
        <v>0</v>
      </c>
      <c r="J94" s="331"/>
      <c r="K94" s="62"/>
    </row>
    <row r="95" spans="1:11" ht="51" customHeight="1" x14ac:dyDescent="0.25">
      <c r="B95" s="117" t="s">
        <v>102</v>
      </c>
      <c r="C95" s="251"/>
      <c r="D95" s="251"/>
      <c r="E95" s="251"/>
      <c r="F95" s="251"/>
      <c r="G95" s="251"/>
      <c r="H95" s="251"/>
      <c r="I95" s="254"/>
      <c r="J95" s="251"/>
      <c r="K95" s="59"/>
    </row>
    <row r="96" spans="1:11" ht="15.75" x14ac:dyDescent="0.25">
      <c r="B96" s="337" t="s">
        <v>94</v>
      </c>
      <c r="C96" s="218"/>
      <c r="D96" s="219"/>
      <c r="E96" s="219"/>
      <c r="F96" s="219"/>
      <c r="G96" s="335">
        <f>SUM(D96:F96)</f>
        <v>0</v>
      </c>
      <c r="H96" s="339"/>
      <c r="I96" s="216"/>
      <c r="J96" s="338"/>
      <c r="K96" s="332"/>
    </row>
    <row r="97" spans="2:11" ht="15.75" x14ac:dyDescent="0.25">
      <c r="B97" s="337" t="s">
        <v>95</v>
      </c>
      <c r="C97" s="218"/>
      <c r="D97" s="219"/>
      <c r="E97" s="219"/>
      <c r="F97" s="219"/>
      <c r="G97" s="335">
        <f>SUM(D97:F97)</f>
        <v>0</v>
      </c>
      <c r="H97" s="339"/>
      <c r="I97" s="216"/>
      <c r="J97" s="338"/>
      <c r="K97" s="332"/>
    </row>
    <row r="98" spans="2:11" ht="15.75" x14ac:dyDescent="0.25">
      <c r="B98" s="337" t="s">
        <v>96</v>
      </c>
      <c r="C98" s="218"/>
      <c r="D98" s="219"/>
      <c r="E98" s="219"/>
      <c r="F98" s="219"/>
      <c r="G98" s="335">
        <f>SUM(D98:F98)</f>
        <v>0</v>
      </c>
      <c r="H98" s="339"/>
      <c r="I98" s="216"/>
      <c r="J98" s="338"/>
      <c r="K98" s="332"/>
    </row>
    <row r="99" spans="2:11" ht="15.75" x14ac:dyDescent="0.25">
      <c r="B99" s="337" t="s">
        <v>97</v>
      </c>
      <c r="C99" s="218"/>
      <c r="D99" s="219"/>
      <c r="E99" s="219"/>
      <c r="F99" s="219"/>
      <c r="G99" s="335">
        <f>SUM(D99:F99)</f>
        <v>0</v>
      </c>
      <c r="H99" s="339"/>
      <c r="I99" s="216"/>
      <c r="J99" s="338"/>
      <c r="K99" s="332"/>
    </row>
    <row r="100" spans="2:11" ht="15.75" x14ac:dyDescent="0.25">
      <c r="B100" s="337" t="s">
        <v>98</v>
      </c>
      <c r="C100" s="218"/>
      <c r="D100" s="219"/>
      <c r="E100" s="219"/>
      <c r="F100" s="219"/>
      <c r="G100" s="335">
        <f>SUM(D100:F100)</f>
        <v>0</v>
      </c>
      <c r="H100" s="339"/>
      <c r="I100" s="216"/>
      <c r="J100" s="338"/>
      <c r="K100" s="332"/>
    </row>
    <row r="101" spans="2:11" ht="15.75" x14ac:dyDescent="0.25">
      <c r="B101" s="337" t="s">
        <v>99</v>
      </c>
      <c r="C101" s="218"/>
      <c r="D101" s="219"/>
      <c r="E101" s="219"/>
      <c r="F101" s="219"/>
      <c r="G101" s="335">
        <f>SUM(D101:F101)</f>
        <v>0</v>
      </c>
      <c r="H101" s="339"/>
      <c r="I101" s="216"/>
      <c r="J101" s="338"/>
      <c r="K101" s="332"/>
    </row>
    <row r="102" spans="2:11" ht="15.75" x14ac:dyDescent="0.25">
      <c r="B102" s="337" t="s">
        <v>100</v>
      </c>
      <c r="C102" s="223"/>
      <c r="D102" s="336"/>
      <c r="E102" s="336"/>
      <c r="F102" s="336"/>
      <c r="G102" s="335">
        <f>SUM(D102:F102)</f>
        <v>0</v>
      </c>
      <c r="H102" s="334"/>
      <c r="I102" s="333"/>
      <c r="J102" s="331"/>
      <c r="K102" s="332"/>
    </row>
    <row r="103" spans="2:11" ht="15.75" x14ac:dyDescent="0.25">
      <c r="B103" s="337" t="s">
        <v>101</v>
      </c>
      <c r="C103" s="223"/>
      <c r="D103" s="336"/>
      <c r="E103" s="336"/>
      <c r="F103" s="336"/>
      <c r="G103" s="335">
        <f>SUM(D103:F103)</f>
        <v>0</v>
      </c>
      <c r="H103" s="334"/>
      <c r="I103" s="333"/>
      <c r="J103" s="331"/>
      <c r="K103" s="332"/>
    </row>
    <row r="104" spans="2:11" ht="15.75" x14ac:dyDescent="0.25">
      <c r="C104" s="117" t="s">
        <v>176</v>
      </c>
      <c r="D104" s="23">
        <f>SUM(D96:D103)</f>
        <v>0</v>
      </c>
      <c r="E104" s="23">
        <f>SUM(E96:E103)</f>
        <v>0</v>
      </c>
      <c r="F104" s="23">
        <f>SUM(F96:F103)</f>
        <v>0</v>
      </c>
      <c r="G104" s="23">
        <f>SUM(G96:G103)</f>
        <v>0</v>
      </c>
      <c r="H104" s="140">
        <f>(H96*G96)+(H97*G97)+(H98*G98)+(H99*G99)+(H100*G100)+(H101*G101)+(H102*G102)+(H103*G103)</f>
        <v>0</v>
      </c>
      <c r="I104" s="207">
        <f>SUM(I96:I103)</f>
        <v>0</v>
      </c>
      <c r="J104" s="331"/>
      <c r="K104" s="62"/>
    </row>
    <row r="105" spans="2:11" ht="15.75" customHeight="1" x14ac:dyDescent="0.25">
      <c r="B105" s="7"/>
      <c r="C105" s="315"/>
      <c r="D105" s="322"/>
      <c r="E105" s="322"/>
      <c r="F105" s="322"/>
      <c r="G105" s="322"/>
      <c r="H105" s="322"/>
      <c r="I105" s="322"/>
      <c r="J105" s="315"/>
      <c r="K105" s="4"/>
    </row>
    <row r="106" spans="2:11" ht="51" customHeight="1" x14ac:dyDescent="0.25">
      <c r="B106" s="117" t="s">
        <v>103</v>
      </c>
      <c r="C106" s="372" t="s">
        <v>686</v>
      </c>
      <c r="D106" s="371"/>
      <c r="E106" s="371"/>
      <c r="F106" s="371"/>
      <c r="G106" s="371"/>
      <c r="H106" s="371"/>
      <c r="I106" s="371"/>
      <c r="J106" s="370"/>
      <c r="K106" s="20"/>
    </row>
    <row r="107" spans="2:11" ht="51" customHeight="1" x14ac:dyDescent="0.25">
      <c r="B107" s="117" t="s">
        <v>104</v>
      </c>
      <c r="C107" s="369" t="s">
        <v>685</v>
      </c>
      <c r="D107" s="368"/>
      <c r="E107" s="368"/>
      <c r="F107" s="368"/>
      <c r="G107" s="368"/>
      <c r="H107" s="368"/>
      <c r="I107" s="368"/>
      <c r="J107" s="367"/>
      <c r="K107" s="59"/>
    </row>
    <row r="108" spans="2:11" ht="15.75" x14ac:dyDescent="0.25">
      <c r="B108" s="337" t="s">
        <v>105</v>
      </c>
      <c r="C108" s="218" t="s">
        <v>684</v>
      </c>
      <c r="D108" s="219"/>
      <c r="E108" s="219"/>
      <c r="F108" s="219">
        <v>36000</v>
      </c>
      <c r="G108" s="335">
        <f>SUM(D108:F108)</f>
        <v>36000</v>
      </c>
      <c r="H108" s="339"/>
      <c r="I108" s="216">
        <v>36000</v>
      </c>
      <c r="J108" s="338"/>
      <c r="K108" s="332"/>
    </row>
    <row r="109" spans="2:11" ht="15.75" x14ac:dyDescent="0.25">
      <c r="B109" s="337" t="s">
        <v>106</v>
      </c>
      <c r="C109" s="218"/>
      <c r="D109" s="219"/>
      <c r="E109" s="219"/>
      <c r="F109" s="219"/>
      <c r="G109" s="335">
        <f>SUM(D109:F109)</f>
        <v>0</v>
      </c>
      <c r="H109" s="339"/>
      <c r="I109" s="216"/>
      <c r="J109" s="338"/>
      <c r="K109" s="332"/>
    </row>
    <row r="110" spans="2:11" ht="15.75" x14ac:dyDescent="0.25">
      <c r="B110" s="337" t="s">
        <v>107</v>
      </c>
      <c r="C110" s="218"/>
      <c r="D110" s="219"/>
      <c r="E110" s="219"/>
      <c r="F110" s="219"/>
      <c r="G110" s="335">
        <f>SUM(D110:F110)</f>
        <v>0</v>
      </c>
      <c r="H110" s="339"/>
      <c r="I110" s="216"/>
      <c r="J110" s="338"/>
      <c r="K110" s="332"/>
    </row>
    <row r="111" spans="2:11" ht="15.75" x14ac:dyDescent="0.25">
      <c r="B111" s="337" t="s">
        <v>108</v>
      </c>
      <c r="C111" s="218"/>
      <c r="D111" s="219"/>
      <c r="E111" s="219"/>
      <c r="F111" s="219"/>
      <c r="G111" s="335">
        <f>SUM(D111:F111)</f>
        <v>0</v>
      </c>
      <c r="H111" s="339"/>
      <c r="I111" s="216"/>
      <c r="J111" s="338"/>
      <c r="K111" s="332"/>
    </row>
    <row r="112" spans="2:11" ht="15.75" x14ac:dyDescent="0.25">
      <c r="B112" s="337" t="s">
        <v>109</v>
      </c>
      <c r="C112" s="218"/>
      <c r="D112" s="219"/>
      <c r="E112" s="219"/>
      <c r="F112" s="219"/>
      <c r="G112" s="335">
        <f>SUM(D112:F112)</f>
        <v>0</v>
      </c>
      <c r="H112" s="339"/>
      <c r="I112" s="216"/>
      <c r="J112" s="338"/>
      <c r="K112" s="332"/>
    </row>
    <row r="113" spans="2:11" ht="15.75" x14ac:dyDescent="0.25">
      <c r="B113" s="337" t="s">
        <v>110</v>
      </c>
      <c r="C113" s="218"/>
      <c r="D113" s="219"/>
      <c r="E113" s="219"/>
      <c r="F113" s="219"/>
      <c r="G113" s="335">
        <f>SUM(D113:F113)</f>
        <v>0</v>
      </c>
      <c r="H113" s="339"/>
      <c r="I113" s="216"/>
      <c r="J113" s="338"/>
      <c r="K113" s="332"/>
    </row>
    <row r="114" spans="2:11" ht="15.75" x14ac:dyDescent="0.25">
      <c r="B114" s="337" t="s">
        <v>111</v>
      </c>
      <c r="C114" s="223"/>
      <c r="D114" s="336"/>
      <c r="E114" s="336"/>
      <c r="F114" s="336"/>
      <c r="G114" s="335">
        <f>SUM(D114:F114)</f>
        <v>0</v>
      </c>
      <c r="H114" s="334"/>
      <c r="I114" s="333"/>
      <c r="J114" s="331"/>
      <c r="K114" s="332"/>
    </row>
    <row r="115" spans="2:11" ht="15.75" x14ac:dyDescent="0.25">
      <c r="B115" s="337" t="s">
        <v>112</v>
      </c>
      <c r="C115" s="223"/>
      <c r="D115" s="336"/>
      <c r="E115" s="336"/>
      <c r="F115" s="336"/>
      <c r="G115" s="335">
        <f>SUM(D115:F115)</f>
        <v>0</v>
      </c>
      <c r="H115" s="334"/>
      <c r="I115" s="333"/>
      <c r="J115" s="331"/>
      <c r="K115" s="332"/>
    </row>
    <row r="116" spans="2:11" ht="15.75" x14ac:dyDescent="0.25">
      <c r="C116" s="117" t="s">
        <v>176</v>
      </c>
      <c r="D116" s="23">
        <f>SUM(D108:D115)</f>
        <v>0</v>
      </c>
      <c r="E116" s="23">
        <f>SUM(E108:E115)</f>
        <v>0</v>
      </c>
      <c r="F116" s="23">
        <f>SUM(F108:F115)</f>
        <v>36000</v>
      </c>
      <c r="G116" s="26">
        <f>SUM(G108:G115)</f>
        <v>36000</v>
      </c>
      <c r="H116" s="140">
        <f>(H108*G108)+(H109*G109)+(H110*G110)+(H111*G111)+(H112*G112)+(H113*G113)+(H114*G114)+(H115*G115)</f>
        <v>0</v>
      </c>
      <c r="I116" s="207">
        <f>SUM(I108:I115)</f>
        <v>36000</v>
      </c>
      <c r="J116" s="331"/>
      <c r="K116" s="62"/>
    </row>
    <row r="117" spans="2:11" ht="51" customHeight="1" x14ac:dyDescent="0.25">
      <c r="B117" s="117" t="s">
        <v>8</v>
      </c>
      <c r="C117" s="251" t="s">
        <v>683</v>
      </c>
      <c r="D117" s="251"/>
      <c r="E117" s="251"/>
      <c r="F117" s="251"/>
      <c r="G117" s="251"/>
      <c r="H117" s="251"/>
      <c r="I117" s="254"/>
      <c r="J117" s="251"/>
      <c r="K117" s="59"/>
    </row>
    <row r="118" spans="2:11" ht="195" customHeight="1" x14ac:dyDescent="0.25">
      <c r="B118" s="337" t="s">
        <v>113</v>
      </c>
      <c r="C118" s="218" t="s">
        <v>682</v>
      </c>
      <c r="D118" s="219"/>
      <c r="E118" s="219"/>
      <c r="F118" s="219">
        <v>60000</v>
      </c>
      <c r="G118" s="335">
        <f>SUM(D118:F118)</f>
        <v>60000</v>
      </c>
      <c r="H118" s="339"/>
      <c r="I118" s="216">
        <v>14000</v>
      </c>
      <c r="J118" s="338"/>
      <c r="K118" s="332"/>
    </row>
    <row r="119" spans="2:11" ht="15.75" x14ac:dyDescent="0.25">
      <c r="B119" s="337" t="s">
        <v>114</v>
      </c>
      <c r="C119" s="218"/>
      <c r="D119" s="219"/>
      <c r="E119" s="219"/>
      <c r="F119" s="219"/>
      <c r="G119" s="335">
        <f>SUM(D119:F119)</f>
        <v>0</v>
      </c>
      <c r="H119" s="339"/>
      <c r="I119" s="216"/>
      <c r="J119" s="338"/>
      <c r="K119" s="332"/>
    </row>
    <row r="120" spans="2:11" ht="15.75" x14ac:dyDescent="0.25">
      <c r="B120" s="337" t="s">
        <v>115</v>
      </c>
      <c r="C120" s="218"/>
      <c r="D120" s="219"/>
      <c r="E120" s="219"/>
      <c r="F120" s="219"/>
      <c r="G120" s="335">
        <f>SUM(D120:F120)</f>
        <v>0</v>
      </c>
      <c r="H120" s="339"/>
      <c r="I120" s="216"/>
      <c r="J120" s="338"/>
      <c r="K120" s="332"/>
    </row>
    <row r="121" spans="2:11" ht="15.75" x14ac:dyDescent="0.25">
      <c r="B121" s="337" t="s">
        <v>116</v>
      </c>
      <c r="C121" s="218"/>
      <c r="D121" s="219"/>
      <c r="E121" s="219"/>
      <c r="F121" s="219"/>
      <c r="G121" s="335">
        <f>SUM(D121:F121)</f>
        <v>0</v>
      </c>
      <c r="H121" s="339"/>
      <c r="I121" s="216"/>
      <c r="J121" s="338"/>
      <c r="K121" s="332"/>
    </row>
    <row r="122" spans="2:11" ht="15.75" x14ac:dyDescent="0.25">
      <c r="B122" s="337" t="s">
        <v>117</v>
      </c>
      <c r="C122" s="218"/>
      <c r="D122" s="219"/>
      <c r="E122" s="219"/>
      <c r="F122" s="219"/>
      <c r="G122" s="335">
        <f>SUM(D122:F122)</f>
        <v>0</v>
      </c>
      <c r="H122" s="339"/>
      <c r="I122" s="216"/>
      <c r="J122" s="338"/>
      <c r="K122" s="332"/>
    </row>
    <row r="123" spans="2:11" ht="15.75" x14ac:dyDescent="0.25">
      <c r="B123" s="337" t="s">
        <v>118</v>
      </c>
      <c r="C123" s="218"/>
      <c r="D123" s="219"/>
      <c r="E123" s="219"/>
      <c r="F123" s="219"/>
      <c r="G123" s="335">
        <f>SUM(D123:F123)</f>
        <v>0</v>
      </c>
      <c r="H123" s="339"/>
      <c r="I123" s="216"/>
      <c r="J123" s="338"/>
      <c r="K123" s="332"/>
    </row>
    <row r="124" spans="2:11" ht="15.75" x14ac:dyDescent="0.25">
      <c r="B124" s="337" t="s">
        <v>119</v>
      </c>
      <c r="C124" s="223"/>
      <c r="D124" s="336"/>
      <c r="E124" s="336"/>
      <c r="F124" s="336"/>
      <c r="G124" s="335">
        <f>SUM(D124:F124)</f>
        <v>0</v>
      </c>
      <c r="H124" s="334"/>
      <c r="I124" s="333"/>
      <c r="J124" s="331"/>
      <c r="K124" s="332"/>
    </row>
    <row r="125" spans="2:11" ht="15.75" x14ac:dyDescent="0.25">
      <c r="B125" s="337" t="s">
        <v>120</v>
      </c>
      <c r="C125" s="223"/>
      <c r="D125" s="336"/>
      <c r="E125" s="336"/>
      <c r="F125" s="336"/>
      <c r="G125" s="335">
        <f>SUM(D125:F125)</f>
        <v>0</v>
      </c>
      <c r="H125" s="334"/>
      <c r="I125" s="333"/>
      <c r="J125" s="331"/>
      <c r="K125" s="332"/>
    </row>
    <row r="126" spans="2:11" ht="15.75" x14ac:dyDescent="0.25">
      <c r="C126" s="117" t="s">
        <v>176</v>
      </c>
      <c r="D126" s="26">
        <f>SUM(D118:D125)</f>
        <v>0</v>
      </c>
      <c r="E126" s="26">
        <f>SUM(E118:E125)</f>
        <v>0</v>
      </c>
      <c r="F126" s="26">
        <f>SUM(F118:F125)</f>
        <v>60000</v>
      </c>
      <c r="G126" s="26">
        <f>SUM(G118:G125)</f>
        <v>60000</v>
      </c>
      <c r="H126" s="140">
        <f>(H118*G118)+(H119*G119)+(H120*G120)+(H121*G121)+(H122*G122)+(H123*G123)+(H124*G124)+(H125*G125)</f>
        <v>0</v>
      </c>
      <c r="I126" s="207">
        <f>SUM(I118:I125)</f>
        <v>14000</v>
      </c>
      <c r="J126" s="331"/>
      <c r="K126" s="62"/>
    </row>
    <row r="127" spans="2:11" ht="51" customHeight="1" thickBot="1" x14ac:dyDescent="0.3">
      <c r="B127" s="117" t="s">
        <v>121</v>
      </c>
      <c r="C127" s="251"/>
      <c r="D127" s="251"/>
      <c r="E127" s="251"/>
      <c r="F127" s="251"/>
      <c r="G127" s="251"/>
      <c r="H127" s="251"/>
      <c r="I127" s="254"/>
      <c r="J127" s="251"/>
      <c r="K127" s="59"/>
    </row>
    <row r="128" spans="2:11" ht="31.5" x14ac:dyDescent="0.25">
      <c r="B128" s="337" t="s">
        <v>122</v>
      </c>
      <c r="C128" s="366" t="s">
        <v>681</v>
      </c>
      <c r="D128" s="219"/>
      <c r="E128" s="219"/>
      <c r="F128" s="219">
        <v>10000</v>
      </c>
      <c r="G128" s="335">
        <f>SUM(D128:F128)</f>
        <v>10000</v>
      </c>
      <c r="H128" s="339"/>
      <c r="I128" s="216">
        <v>10000</v>
      </c>
      <c r="J128" s="338"/>
      <c r="K128" s="332"/>
    </row>
    <row r="129" spans="2:11" ht="47.25" x14ac:dyDescent="0.25">
      <c r="B129" s="337" t="s">
        <v>123</v>
      </c>
      <c r="C129" s="365" t="s">
        <v>680</v>
      </c>
      <c r="D129" s="219"/>
      <c r="E129" s="219"/>
      <c r="F129" s="219">
        <v>30000</v>
      </c>
      <c r="G129" s="335">
        <f>SUM(D129:F129)</f>
        <v>30000</v>
      </c>
      <c r="H129" s="339"/>
      <c r="I129" s="216">
        <v>30000</v>
      </c>
      <c r="J129" s="338"/>
      <c r="K129" s="332"/>
    </row>
    <row r="130" spans="2:11" ht="31.5" x14ac:dyDescent="0.25">
      <c r="B130" s="337" t="s">
        <v>124</v>
      </c>
      <c r="C130" s="365" t="s">
        <v>679</v>
      </c>
      <c r="D130" s="219"/>
      <c r="E130" s="219"/>
      <c r="F130" s="219">
        <v>10000</v>
      </c>
      <c r="G130" s="335">
        <f>SUM(D130:F130)</f>
        <v>10000</v>
      </c>
      <c r="H130" s="339"/>
      <c r="I130" s="216">
        <v>10000</v>
      </c>
      <c r="J130" s="338"/>
      <c r="K130" s="332"/>
    </row>
    <row r="131" spans="2:11" ht="31.5" x14ac:dyDescent="0.25">
      <c r="B131" s="337" t="s">
        <v>125</v>
      </c>
      <c r="C131" s="365" t="s">
        <v>678</v>
      </c>
      <c r="D131" s="219"/>
      <c r="E131" s="219"/>
      <c r="F131" s="219">
        <v>30000</v>
      </c>
      <c r="G131" s="335">
        <f>SUM(D131:F131)</f>
        <v>30000</v>
      </c>
      <c r="H131" s="339"/>
      <c r="I131" s="216">
        <v>30000</v>
      </c>
      <c r="J131" s="338"/>
      <c r="K131" s="332"/>
    </row>
    <row r="132" spans="2:11" ht="15.75" x14ac:dyDescent="0.25">
      <c r="B132" s="337" t="s">
        <v>126</v>
      </c>
      <c r="C132" s="365" t="s">
        <v>677</v>
      </c>
      <c r="D132" s="219"/>
      <c r="E132" s="219"/>
      <c r="F132" s="219">
        <v>10000</v>
      </c>
      <c r="G132" s="335">
        <f>SUM(D132:F132)</f>
        <v>10000</v>
      </c>
      <c r="H132" s="339"/>
      <c r="I132" s="216">
        <v>10000</v>
      </c>
      <c r="J132" s="338"/>
      <c r="K132" s="332"/>
    </row>
    <row r="133" spans="2:11" ht="15.75" x14ac:dyDescent="0.25">
      <c r="B133" s="337" t="s">
        <v>127</v>
      </c>
      <c r="C133" s="365" t="s">
        <v>676</v>
      </c>
      <c r="D133" s="219"/>
      <c r="E133" s="219"/>
      <c r="F133" s="219">
        <v>10000</v>
      </c>
      <c r="G133" s="335">
        <f>SUM(D133:F133)</f>
        <v>10000</v>
      </c>
      <c r="H133" s="339"/>
      <c r="I133" s="216">
        <v>10000</v>
      </c>
      <c r="J133" s="338"/>
      <c r="K133" s="332"/>
    </row>
    <row r="134" spans="2:11" ht="31.5" x14ac:dyDescent="0.25">
      <c r="B134" s="337" t="s">
        <v>128</v>
      </c>
      <c r="C134" s="365" t="s">
        <v>675</v>
      </c>
      <c r="D134" s="336"/>
      <c r="E134" s="336"/>
      <c r="F134" s="336">
        <v>14956.92</v>
      </c>
      <c r="G134" s="335">
        <f>SUM(D134:F134)</f>
        <v>14956.92</v>
      </c>
      <c r="H134" s="334"/>
      <c r="I134" s="333">
        <v>14956.92</v>
      </c>
      <c r="J134" s="331"/>
      <c r="K134" s="332"/>
    </row>
    <row r="135" spans="2:11" ht="15.75" x14ac:dyDescent="0.25">
      <c r="B135" s="337" t="s">
        <v>129</v>
      </c>
      <c r="C135" s="223"/>
      <c r="D135" s="336"/>
      <c r="E135" s="336"/>
      <c r="F135" s="336"/>
      <c r="G135" s="335">
        <f>SUM(D135:F135)</f>
        <v>0</v>
      </c>
      <c r="H135" s="334"/>
      <c r="I135" s="333"/>
      <c r="J135" s="331"/>
      <c r="K135" s="332"/>
    </row>
    <row r="136" spans="2:11" ht="15.75" x14ac:dyDescent="0.25">
      <c r="C136" s="117" t="s">
        <v>176</v>
      </c>
      <c r="D136" s="26">
        <f>SUM(D128:D135)</f>
        <v>0</v>
      </c>
      <c r="E136" s="26">
        <f>SUM(E128:E135)</f>
        <v>0</v>
      </c>
      <c r="F136" s="26">
        <f>SUM(F128:F135)</f>
        <v>114956.92</v>
      </c>
      <c r="G136" s="26">
        <f>SUM(G128:G135)</f>
        <v>114956.92</v>
      </c>
      <c r="H136" s="140">
        <f>(H128*G128)+(H129*G129)+(H130*G130)+(H131*G131)+(H132*G132)+(H133*G133)+(H134*G134)+(H135*G135)</f>
        <v>0</v>
      </c>
      <c r="I136" s="207">
        <f>SUM(I128:I135)</f>
        <v>114956.92</v>
      </c>
      <c r="J136" s="331"/>
      <c r="K136" s="62"/>
    </row>
    <row r="137" spans="2:11" ht="51" customHeight="1" x14ac:dyDescent="0.25">
      <c r="B137" s="117" t="s">
        <v>130</v>
      </c>
      <c r="C137" s="251"/>
      <c r="D137" s="251"/>
      <c r="E137" s="251"/>
      <c r="F137" s="251"/>
      <c r="G137" s="251"/>
      <c r="H137" s="251"/>
      <c r="I137" s="254"/>
      <c r="J137" s="251"/>
      <c r="K137" s="59"/>
    </row>
    <row r="138" spans="2:11" ht="15.75" x14ac:dyDescent="0.25">
      <c r="B138" s="337" t="s">
        <v>131</v>
      </c>
      <c r="C138" s="218"/>
      <c r="D138" s="219"/>
      <c r="E138" s="219"/>
      <c r="F138" s="219"/>
      <c r="G138" s="335">
        <f>SUM(D138:F138)</f>
        <v>0</v>
      </c>
      <c r="H138" s="339"/>
      <c r="I138" s="216"/>
      <c r="J138" s="338"/>
      <c r="K138" s="332"/>
    </row>
    <row r="139" spans="2:11" ht="15.75" x14ac:dyDescent="0.25">
      <c r="B139" s="337" t="s">
        <v>132</v>
      </c>
      <c r="C139" s="218"/>
      <c r="D139" s="219"/>
      <c r="E139" s="219"/>
      <c r="F139" s="219"/>
      <c r="G139" s="335">
        <f>SUM(D139:F139)</f>
        <v>0</v>
      </c>
      <c r="H139" s="339"/>
      <c r="I139" s="216"/>
      <c r="J139" s="338"/>
      <c r="K139" s="332"/>
    </row>
    <row r="140" spans="2:11" ht="15.75" x14ac:dyDescent="0.25">
      <c r="B140" s="337" t="s">
        <v>133</v>
      </c>
      <c r="C140" s="218"/>
      <c r="D140" s="219"/>
      <c r="E140" s="219"/>
      <c r="F140" s="219"/>
      <c r="G140" s="335">
        <f>SUM(D140:F140)</f>
        <v>0</v>
      </c>
      <c r="H140" s="339"/>
      <c r="I140" s="216"/>
      <c r="J140" s="338"/>
      <c r="K140" s="332"/>
    </row>
    <row r="141" spans="2:11" ht="15.75" x14ac:dyDescent="0.25">
      <c r="B141" s="337" t="s">
        <v>134</v>
      </c>
      <c r="C141" s="218"/>
      <c r="D141" s="219"/>
      <c r="E141" s="219"/>
      <c r="F141" s="219"/>
      <c r="G141" s="335">
        <f>SUM(D141:F141)</f>
        <v>0</v>
      </c>
      <c r="H141" s="339"/>
      <c r="I141" s="216"/>
      <c r="J141" s="338"/>
      <c r="K141" s="332"/>
    </row>
    <row r="142" spans="2:11" ht="15.75" x14ac:dyDescent="0.25">
      <c r="B142" s="337" t="s">
        <v>135</v>
      </c>
      <c r="C142" s="218"/>
      <c r="D142" s="219"/>
      <c r="E142" s="219"/>
      <c r="F142" s="219"/>
      <c r="G142" s="335">
        <f>SUM(D142:F142)</f>
        <v>0</v>
      </c>
      <c r="H142" s="339"/>
      <c r="I142" s="216"/>
      <c r="J142" s="338"/>
      <c r="K142" s="332"/>
    </row>
    <row r="143" spans="2:11" ht="15.75" x14ac:dyDescent="0.25">
      <c r="B143" s="337" t="s">
        <v>136</v>
      </c>
      <c r="C143" s="218"/>
      <c r="D143" s="219"/>
      <c r="E143" s="219"/>
      <c r="F143" s="219"/>
      <c r="G143" s="335">
        <f>SUM(D143:F143)</f>
        <v>0</v>
      </c>
      <c r="H143" s="339"/>
      <c r="I143" s="216"/>
      <c r="J143" s="338"/>
      <c r="K143" s="332"/>
    </row>
    <row r="144" spans="2:11" ht="15.75" x14ac:dyDescent="0.25">
      <c r="B144" s="337" t="s">
        <v>137</v>
      </c>
      <c r="C144" s="223"/>
      <c r="D144" s="336"/>
      <c r="E144" s="336"/>
      <c r="F144" s="336"/>
      <c r="G144" s="335">
        <f>SUM(D144:F144)</f>
        <v>0</v>
      </c>
      <c r="H144" s="334"/>
      <c r="I144" s="333"/>
      <c r="J144" s="331"/>
      <c r="K144" s="332"/>
    </row>
    <row r="145" spans="2:11" ht="15.75" x14ac:dyDescent="0.25">
      <c r="B145" s="337" t="s">
        <v>138</v>
      </c>
      <c r="C145" s="223"/>
      <c r="D145" s="336"/>
      <c r="E145" s="336"/>
      <c r="F145" s="336"/>
      <c r="G145" s="335">
        <f>SUM(D145:F145)</f>
        <v>0</v>
      </c>
      <c r="H145" s="334"/>
      <c r="I145" s="333"/>
      <c r="J145" s="331"/>
      <c r="K145" s="332"/>
    </row>
    <row r="146" spans="2:11" ht="15.75" x14ac:dyDescent="0.25">
      <c r="C146" s="117" t="s">
        <v>176</v>
      </c>
      <c r="D146" s="23">
        <f>SUM(D138:D145)</f>
        <v>0</v>
      </c>
      <c r="E146" s="23">
        <f>SUM(E138:E145)</f>
        <v>0</v>
      </c>
      <c r="F146" s="23">
        <f>SUM(F138:F145)</f>
        <v>0</v>
      </c>
      <c r="G146" s="23">
        <f>SUM(G138:G145)</f>
        <v>0</v>
      </c>
      <c r="H146" s="140">
        <f>(H138*G138)+(H139*G139)+(H140*G140)+(H141*G141)+(H142*G142)+(H143*G143)+(H144*G144)+(H145*G145)</f>
        <v>0</v>
      </c>
      <c r="I146" s="207">
        <f>SUM(I138:I145)</f>
        <v>0</v>
      </c>
      <c r="J146" s="331"/>
      <c r="K146" s="62"/>
    </row>
    <row r="147" spans="2:11" ht="15.75" customHeight="1" x14ac:dyDescent="0.25">
      <c r="B147" s="7"/>
      <c r="C147" s="315"/>
      <c r="D147" s="322"/>
      <c r="E147" s="322"/>
      <c r="F147" s="322"/>
      <c r="G147" s="322"/>
      <c r="H147" s="322"/>
      <c r="I147" s="322"/>
      <c r="J147" s="340"/>
      <c r="K147" s="4"/>
    </row>
    <row r="148" spans="2:11" ht="51" customHeight="1" x14ac:dyDescent="0.25">
      <c r="B148" s="117" t="s">
        <v>139</v>
      </c>
      <c r="C148" s="262"/>
      <c r="D148" s="262"/>
      <c r="E148" s="262"/>
      <c r="F148" s="262"/>
      <c r="G148" s="262"/>
      <c r="H148" s="262"/>
      <c r="I148" s="256"/>
      <c r="J148" s="262"/>
      <c r="K148" s="20"/>
    </row>
    <row r="149" spans="2:11" ht="51" customHeight="1" x14ac:dyDescent="0.25">
      <c r="B149" s="117" t="s">
        <v>140</v>
      </c>
      <c r="C149" s="251"/>
      <c r="D149" s="251"/>
      <c r="E149" s="251"/>
      <c r="F149" s="251"/>
      <c r="G149" s="251"/>
      <c r="H149" s="251"/>
      <c r="I149" s="254"/>
      <c r="J149" s="251"/>
      <c r="K149" s="59"/>
    </row>
    <row r="150" spans="2:11" ht="15.75" x14ac:dyDescent="0.25">
      <c r="B150" s="337" t="s">
        <v>141</v>
      </c>
      <c r="C150" s="218"/>
      <c r="D150" s="219"/>
      <c r="E150" s="219"/>
      <c r="F150" s="219"/>
      <c r="G150" s="335">
        <f>SUM(D150:F150)</f>
        <v>0</v>
      </c>
      <c r="H150" s="339"/>
      <c r="I150" s="216"/>
      <c r="J150" s="338"/>
      <c r="K150" s="332"/>
    </row>
    <row r="151" spans="2:11" ht="15.75" x14ac:dyDescent="0.25">
      <c r="B151" s="337" t="s">
        <v>142</v>
      </c>
      <c r="C151" s="218"/>
      <c r="D151" s="219"/>
      <c r="E151" s="219"/>
      <c r="F151" s="219"/>
      <c r="G151" s="335">
        <f>SUM(D151:F151)</f>
        <v>0</v>
      </c>
      <c r="H151" s="339"/>
      <c r="I151" s="216"/>
      <c r="J151" s="338"/>
      <c r="K151" s="332"/>
    </row>
    <row r="152" spans="2:11" ht="15.75" x14ac:dyDescent="0.25">
      <c r="B152" s="337" t="s">
        <v>143</v>
      </c>
      <c r="C152" s="218"/>
      <c r="D152" s="219"/>
      <c r="E152" s="219"/>
      <c r="F152" s="219"/>
      <c r="G152" s="335">
        <f>SUM(D152:F152)</f>
        <v>0</v>
      </c>
      <c r="H152" s="339"/>
      <c r="I152" s="216"/>
      <c r="J152" s="338"/>
      <c r="K152" s="332"/>
    </row>
    <row r="153" spans="2:11" ht="15.75" x14ac:dyDescent="0.25">
      <c r="B153" s="337" t="s">
        <v>144</v>
      </c>
      <c r="C153" s="218"/>
      <c r="D153" s="219"/>
      <c r="E153" s="219"/>
      <c r="F153" s="219"/>
      <c r="G153" s="335">
        <f>SUM(D153:F153)</f>
        <v>0</v>
      </c>
      <c r="H153" s="339"/>
      <c r="I153" s="216"/>
      <c r="J153" s="338"/>
      <c r="K153" s="332"/>
    </row>
    <row r="154" spans="2:11" ht="15.75" x14ac:dyDescent="0.25">
      <c r="B154" s="337" t="s">
        <v>145</v>
      </c>
      <c r="C154" s="218"/>
      <c r="D154" s="219"/>
      <c r="E154" s="219"/>
      <c r="F154" s="219"/>
      <c r="G154" s="335">
        <f>SUM(D154:F154)</f>
        <v>0</v>
      </c>
      <c r="H154" s="339"/>
      <c r="I154" s="216"/>
      <c r="J154" s="338"/>
      <c r="K154" s="332"/>
    </row>
    <row r="155" spans="2:11" ht="15.75" x14ac:dyDescent="0.25">
      <c r="B155" s="337" t="s">
        <v>146</v>
      </c>
      <c r="C155" s="218"/>
      <c r="D155" s="219"/>
      <c r="E155" s="219"/>
      <c r="F155" s="219"/>
      <c r="G155" s="335">
        <f>SUM(D155:F155)</f>
        <v>0</v>
      </c>
      <c r="H155" s="339"/>
      <c r="I155" s="216"/>
      <c r="J155" s="338"/>
      <c r="K155" s="332"/>
    </row>
    <row r="156" spans="2:11" ht="15.75" x14ac:dyDescent="0.25">
      <c r="B156" s="337" t="s">
        <v>147</v>
      </c>
      <c r="C156" s="223"/>
      <c r="D156" s="336"/>
      <c r="E156" s="336"/>
      <c r="F156" s="336"/>
      <c r="G156" s="335">
        <f>SUM(D156:F156)</f>
        <v>0</v>
      </c>
      <c r="H156" s="334"/>
      <c r="I156" s="333"/>
      <c r="J156" s="331"/>
      <c r="K156" s="332"/>
    </row>
    <row r="157" spans="2:11" ht="15.75" x14ac:dyDescent="0.25">
      <c r="B157" s="337" t="s">
        <v>148</v>
      </c>
      <c r="C157" s="223"/>
      <c r="D157" s="336"/>
      <c r="E157" s="336"/>
      <c r="F157" s="336"/>
      <c r="G157" s="335">
        <f>SUM(D157:F157)</f>
        <v>0</v>
      </c>
      <c r="H157" s="334"/>
      <c r="I157" s="333"/>
      <c r="J157" s="331"/>
      <c r="K157" s="332"/>
    </row>
    <row r="158" spans="2:11" ht="15.75" x14ac:dyDescent="0.25">
      <c r="C158" s="117" t="s">
        <v>176</v>
      </c>
      <c r="D158" s="23">
        <f>SUM(D150:D157)</f>
        <v>0</v>
      </c>
      <c r="E158" s="23">
        <f>SUM(E150:E157)</f>
        <v>0</v>
      </c>
      <c r="F158" s="23">
        <f>SUM(F150:F157)</f>
        <v>0</v>
      </c>
      <c r="G158" s="26">
        <f>SUM(G150:G157)</f>
        <v>0</v>
      </c>
      <c r="H158" s="140">
        <f>(H150*G150)+(H151*G151)+(H152*G152)+(H153*G153)+(H154*G154)+(H155*G155)+(H156*G156)+(H157*G157)</f>
        <v>0</v>
      </c>
      <c r="I158" s="207">
        <f>SUM(I150:I157)</f>
        <v>0</v>
      </c>
      <c r="J158" s="331"/>
      <c r="K158" s="62"/>
    </row>
    <row r="159" spans="2:11" ht="51" customHeight="1" x14ac:dyDescent="0.25">
      <c r="B159" s="117" t="s">
        <v>149</v>
      </c>
      <c r="C159" s="251"/>
      <c r="D159" s="251"/>
      <c r="E159" s="251"/>
      <c r="F159" s="251"/>
      <c r="G159" s="251"/>
      <c r="H159" s="251"/>
      <c r="I159" s="254"/>
      <c r="J159" s="251"/>
      <c r="K159" s="59"/>
    </row>
    <row r="160" spans="2:11" ht="15.75" x14ac:dyDescent="0.25">
      <c r="B160" s="337" t="s">
        <v>150</v>
      </c>
      <c r="C160" s="218"/>
      <c r="D160" s="219"/>
      <c r="E160" s="219"/>
      <c r="F160" s="219"/>
      <c r="G160" s="335">
        <f>SUM(D160:F160)</f>
        <v>0</v>
      </c>
      <c r="H160" s="339"/>
      <c r="I160" s="216"/>
      <c r="J160" s="338"/>
      <c r="K160" s="332"/>
    </row>
    <row r="161" spans="2:11" ht="15.75" x14ac:dyDescent="0.25">
      <c r="B161" s="337" t="s">
        <v>151</v>
      </c>
      <c r="C161" s="218"/>
      <c r="D161" s="219"/>
      <c r="E161" s="219"/>
      <c r="F161" s="219"/>
      <c r="G161" s="335">
        <f>SUM(D161:F161)</f>
        <v>0</v>
      </c>
      <c r="H161" s="339"/>
      <c r="I161" s="216"/>
      <c r="J161" s="338"/>
      <c r="K161" s="332"/>
    </row>
    <row r="162" spans="2:11" ht="15.75" x14ac:dyDescent="0.25">
      <c r="B162" s="337" t="s">
        <v>152</v>
      </c>
      <c r="C162" s="218"/>
      <c r="D162" s="219"/>
      <c r="E162" s="219"/>
      <c r="F162" s="219"/>
      <c r="G162" s="335">
        <f>SUM(D162:F162)</f>
        <v>0</v>
      </c>
      <c r="H162" s="339"/>
      <c r="I162" s="216"/>
      <c r="J162" s="338"/>
      <c r="K162" s="332"/>
    </row>
    <row r="163" spans="2:11" ht="15.75" x14ac:dyDescent="0.25">
      <c r="B163" s="337" t="s">
        <v>153</v>
      </c>
      <c r="C163" s="218"/>
      <c r="D163" s="219"/>
      <c r="E163" s="219"/>
      <c r="F163" s="219"/>
      <c r="G163" s="335">
        <f>SUM(D163:F163)</f>
        <v>0</v>
      </c>
      <c r="H163" s="339"/>
      <c r="I163" s="216"/>
      <c r="J163" s="338"/>
      <c r="K163" s="332"/>
    </row>
    <row r="164" spans="2:11" ht="15.75" x14ac:dyDescent="0.25">
      <c r="B164" s="337" t="s">
        <v>154</v>
      </c>
      <c r="C164" s="218"/>
      <c r="D164" s="219"/>
      <c r="E164" s="219"/>
      <c r="F164" s="219"/>
      <c r="G164" s="335">
        <f>SUM(D164:F164)</f>
        <v>0</v>
      </c>
      <c r="H164" s="339"/>
      <c r="I164" s="216"/>
      <c r="J164" s="338"/>
      <c r="K164" s="332"/>
    </row>
    <row r="165" spans="2:11" ht="15.75" x14ac:dyDescent="0.25">
      <c r="B165" s="337" t="s">
        <v>155</v>
      </c>
      <c r="C165" s="218"/>
      <c r="D165" s="219"/>
      <c r="E165" s="219"/>
      <c r="F165" s="219"/>
      <c r="G165" s="335">
        <f>SUM(D165:F165)</f>
        <v>0</v>
      </c>
      <c r="H165" s="339"/>
      <c r="I165" s="216"/>
      <c r="J165" s="338"/>
      <c r="K165" s="332"/>
    </row>
    <row r="166" spans="2:11" ht="15.75" x14ac:dyDescent="0.25">
      <c r="B166" s="337" t="s">
        <v>156</v>
      </c>
      <c r="C166" s="223"/>
      <c r="D166" s="336"/>
      <c r="E166" s="336"/>
      <c r="F166" s="336"/>
      <c r="G166" s="335">
        <f>SUM(D166:F166)</f>
        <v>0</v>
      </c>
      <c r="H166" s="334"/>
      <c r="I166" s="333"/>
      <c r="J166" s="331"/>
      <c r="K166" s="332"/>
    </row>
    <row r="167" spans="2:11" ht="15.75" x14ac:dyDescent="0.25">
      <c r="B167" s="337" t="s">
        <v>157</v>
      </c>
      <c r="C167" s="223"/>
      <c r="D167" s="336"/>
      <c r="E167" s="336"/>
      <c r="F167" s="336"/>
      <c r="G167" s="335">
        <f>SUM(D167:F167)</f>
        <v>0</v>
      </c>
      <c r="H167" s="334"/>
      <c r="I167" s="333"/>
      <c r="J167" s="331"/>
      <c r="K167" s="332"/>
    </row>
    <row r="168" spans="2:11" ht="15.75" x14ac:dyDescent="0.25">
      <c r="C168" s="117" t="s">
        <v>176</v>
      </c>
      <c r="D168" s="26">
        <f>SUM(D160:D167)</f>
        <v>0</v>
      </c>
      <c r="E168" s="26">
        <f>SUM(E160:E167)</f>
        <v>0</v>
      </c>
      <c r="F168" s="26">
        <f>SUM(F160:F167)</f>
        <v>0</v>
      </c>
      <c r="G168" s="26">
        <f>SUM(G160:G167)</f>
        <v>0</v>
      </c>
      <c r="H168" s="140">
        <f>(H160*G160)+(H161*G161)+(H162*G162)+(H163*G163)+(H164*G164)+(H165*G165)+(H166*G166)+(H167*G167)</f>
        <v>0</v>
      </c>
      <c r="I168" s="207">
        <f>SUM(I160:I167)</f>
        <v>0</v>
      </c>
      <c r="J168" s="331"/>
      <c r="K168" s="62"/>
    </row>
    <row r="169" spans="2:11" ht="51" customHeight="1" x14ac:dyDescent="0.25">
      <c r="B169" s="117" t="s">
        <v>158</v>
      </c>
      <c r="C169" s="251"/>
      <c r="D169" s="251"/>
      <c r="E169" s="251"/>
      <c r="F169" s="251"/>
      <c r="G169" s="251"/>
      <c r="H169" s="251"/>
      <c r="I169" s="254"/>
      <c r="J169" s="251"/>
      <c r="K169" s="59"/>
    </row>
    <row r="170" spans="2:11" ht="15.75" x14ac:dyDescent="0.25">
      <c r="B170" s="337" t="s">
        <v>159</v>
      </c>
      <c r="C170" s="218"/>
      <c r="D170" s="219"/>
      <c r="E170" s="219"/>
      <c r="F170" s="219"/>
      <c r="G170" s="335">
        <f>SUM(D170:F170)</f>
        <v>0</v>
      </c>
      <c r="H170" s="339"/>
      <c r="I170" s="216"/>
      <c r="J170" s="338"/>
      <c r="K170" s="332"/>
    </row>
    <row r="171" spans="2:11" ht="15.75" x14ac:dyDescent="0.25">
      <c r="B171" s="337" t="s">
        <v>160</v>
      </c>
      <c r="C171" s="218"/>
      <c r="D171" s="219"/>
      <c r="E171" s="219"/>
      <c r="F171" s="219"/>
      <c r="G171" s="335">
        <f>SUM(D171:F171)</f>
        <v>0</v>
      </c>
      <c r="H171" s="339"/>
      <c r="I171" s="216"/>
      <c r="J171" s="338"/>
      <c r="K171" s="332"/>
    </row>
    <row r="172" spans="2:11" ht="15.75" x14ac:dyDescent="0.25">
      <c r="B172" s="337" t="s">
        <v>161</v>
      </c>
      <c r="C172" s="218"/>
      <c r="D172" s="219"/>
      <c r="E172" s="219"/>
      <c r="F172" s="219"/>
      <c r="G172" s="335">
        <f>SUM(D172:F172)</f>
        <v>0</v>
      </c>
      <c r="H172" s="339"/>
      <c r="I172" s="216"/>
      <c r="J172" s="338"/>
      <c r="K172" s="332"/>
    </row>
    <row r="173" spans="2:11" ht="15.75" x14ac:dyDescent="0.25">
      <c r="B173" s="337" t="s">
        <v>162</v>
      </c>
      <c r="C173" s="218"/>
      <c r="D173" s="219"/>
      <c r="E173" s="219"/>
      <c r="F173" s="219"/>
      <c r="G173" s="335">
        <f>SUM(D173:F173)</f>
        <v>0</v>
      </c>
      <c r="H173" s="339"/>
      <c r="I173" s="216"/>
      <c r="J173" s="338"/>
      <c r="K173" s="332"/>
    </row>
    <row r="174" spans="2:11" ht="15.75" x14ac:dyDescent="0.25">
      <c r="B174" s="337" t="s">
        <v>163</v>
      </c>
      <c r="C174" s="218"/>
      <c r="D174" s="219"/>
      <c r="E174" s="219"/>
      <c r="F174" s="219"/>
      <c r="G174" s="335">
        <f>SUM(D174:F174)</f>
        <v>0</v>
      </c>
      <c r="H174" s="339"/>
      <c r="I174" s="216"/>
      <c r="J174" s="338"/>
      <c r="K174" s="332"/>
    </row>
    <row r="175" spans="2:11" ht="15.75" x14ac:dyDescent="0.25">
      <c r="B175" s="337" t="s">
        <v>164</v>
      </c>
      <c r="C175" s="218"/>
      <c r="D175" s="219"/>
      <c r="E175" s="219"/>
      <c r="F175" s="219"/>
      <c r="G175" s="335">
        <f>SUM(D175:F175)</f>
        <v>0</v>
      </c>
      <c r="H175" s="339"/>
      <c r="I175" s="216"/>
      <c r="J175" s="338"/>
      <c r="K175" s="332"/>
    </row>
    <row r="176" spans="2:11" ht="15.75" x14ac:dyDescent="0.25">
      <c r="B176" s="337" t="s">
        <v>165</v>
      </c>
      <c r="C176" s="223"/>
      <c r="D176" s="336"/>
      <c r="E176" s="336"/>
      <c r="F176" s="336"/>
      <c r="G176" s="335">
        <f>SUM(D176:F176)</f>
        <v>0</v>
      </c>
      <c r="H176" s="334"/>
      <c r="I176" s="333"/>
      <c r="J176" s="331"/>
      <c r="K176" s="332"/>
    </row>
    <row r="177" spans="2:11" ht="15.75" x14ac:dyDescent="0.25">
      <c r="B177" s="337" t="s">
        <v>166</v>
      </c>
      <c r="C177" s="223"/>
      <c r="D177" s="336"/>
      <c r="E177" s="336"/>
      <c r="F177" s="336"/>
      <c r="G177" s="335">
        <f>SUM(D177:F177)</f>
        <v>0</v>
      </c>
      <c r="H177" s="334"/>
      <c r="I177" s="333"/>
      <c r="J177" s="331"/>
      <c r="K177" s="332"/>
    </row>
    <row r="178" spans="2:11" ht="15.75" x14ac:dyDescent="0.25">
      <c r="C178" s="117" t="s">
        <v>176</v>
      </c>
      <c r="D178" s="26">
        <f>SUM(D170:D177)</f>
        <v>0</v>
      </c>
      <c r="E178" s="26">
        <f>SUM(E170:E177)</f>
        <v>0</v>
      </c>
      <c r="F178" s="26">
        <f>SUM(F170:F177)</f>
        <v>0</v>
      </c>
      <c r="G178" s="26">
        <f>SUM(G170:G177)</f>
        <v>0</v>
      </c>
      <c r="H178" s="140">
        <f>(H170*G170)+(H171*G171)+(H172*G172)+(H173*G173)+(H174*G174)+(H175*G175)+(H176*G176)+(H177*G177)</f>
        <v>0</v>
      </c>
      <c r="I178" s="207">
        <f>SUM(I170:I177)</f>
        <v>0</v>
      </c>
      <c r="J178" s="331"/>
      <c r="K178" s="62"/>
    </row>
    <row r="179" spans="2:11" ht="51" customHeight="1" x14ac:dyDescent="0.25">
      <c r="B179" s="117" t="s">
        <v>167</v>
      </c>
      <c r="C179" s="251"/>
      <c r="D179" s="251"/>
      <c r="E179" s="251"/>
      <c r="F179" s="251"/>
      <c r="G179" s="251"/>
      <c r="H179" s="251"/>
      <c r="I179" s="254"/>
      <c r="J179" s="251"/>
      <c r="K179" s="59"/>
    </row>
    <row r="180" spans="2:11" ht="15.75" x14ac:dyDescent="0.25">
      <c r="B180" s="337" t="s">
        <v>168</v>
      </c>
      <c r="C180" s="218"/>
      <c r="D180" s="219"/>
      <c r="E180" s="219"/>
      <c r="F180" s="219"/>
      <c r="G180" s="335">
        <f>SUM(D180:F180)</f>
        <v>0</v>
      </c>
      <c r="H180" s="339"/>
      <c r="I180" s="216"/>
      <c r="J180" s="338"/>
      <c r="K180" s="332"/>
    </row>
    <row r="181" spans="2:11" ht="15.75" x14ac:dyDescent="0.25">
      <c r="B181" s="337" t="s">
        <v>169</v>
      </c>
      <c r="C181" s="218"/>
      <c r="D181" s="219"/>
      <c r="E181" s="219"/>
      <c r="F181" s="219"/>
      <c r="G181" s="335">
        <f>SUM(D181:F181)</f>
        <v>0</v>
      </c>
      <c r="H181" s="339"/>
      <c r="I181" s="216"/>
      <c r="J181" s="338"/>
      <c r="K181" s="332"/>
    </row>
    <row r="182" spans="2:11" ht="15.75" x14ac:dyDescent="0.25">
      <c r="B182" s="337" t="s">
        <v>170</v>
      </c>
      <c r="C182" s="218"/>
      <c r="D182" s="219"/>
      <c r="E182" s="219"/>
      <c r="F182" s="219"/>
      <c r="G182" s="335">
        <f>SUM(D182:F182)</f>
        <v>0</v>
      </c>
      <c r="H182" s="339"/>
      <c r="I182" s="216"/>
      <c r="J182" s="338"/>
      <c r="K182" s="332"/>
    </row>
    <row r="183" spans="2:11" ht="15.75" x14ac:dyDescent="0.25">
      <c r="B183" s="337" t="s">
        <v>171</v>
      </c>
      <c r="C183" s="218"/>
      <c r="D183" s="219"/>
      <c r="E183" s="219"/>
      <c r="F183" s="219"/>
      <c r="G183" s="335">
        <f>SUM(D183:F183)</f>
        <v>0</v>
      </c>
      <c r="H183" s="339"/>
      <c r="I183" s="216"/>
      <c r="J183" s="338"/>
      <c r="K183" s="332"/>
    </row>
    <row r="184" spans="2:11" ht="15.75" x14ac:dyDescent="0.25">
      <c r="B184" s="337" t="s">
        <v>172</v>
      </c>
      <c r="C184" s="218"/>
      <c r="D184" s="219"/>
      <c r="E184" s="219"/>
      <c r="F184" s="219"/>
      <c r="G184" s="335">
        <f>SUM(D184:F184)</f>
        <v>0</v>
      </c>
      <c r="H184" s="339"/>
      <c r="I184" s="216"/>
      <c r="J184" s="338"/>
      <c r="K184" s="332"/>
    </row>
    <row r="185" spans="2:11" ht="15.75" x14ac:dyDescent="0.25">
      <c r="B185" s="337" t="s">
        <v>173</v>
      </c>
      <c r="C185" s="218"/>
      <c r="D185" s="219"/>
      <c r="E185" s="219"/>
      <c r="F185" s="219"/>
      <c r="G185" s="335">
        <f>SUM(D185:F185)</f>
        <v>0</v>
      </c>
      <c r="H185" s="339"/>
      <c r="I185" s="216"/>
      <c r="J185" s="338"/>
      <c r="K185" s="332"/>
    </row>
    <row r="186" spans="2:11" ht="15.75" x14ac:dyDescent="0.25">
      <c r="B186" s="337" t="s">
        <v>174</v>
      </c>
      <c r="C186" s="223"/>
      <c r="D186" s="336"/>
      <c r="E186" s="336"/>
      <c r="F186" s="336"/>
      <c r="G186" s="335">
        <f>SUM(D186:F186)</f>
        <v>0</v>
      </c>
      <c r="H186" s="334"/>
      <c r="I186" s="333"/>
      <c r="J186" s="331"/>
      <c r="K186" s="332"/>
    </row>
    <row r="187" spans="2:11" ht="15.75" x14ac:dyDescent="0.25">
      <c r="B187" s="337" t="s">
        <v>175</v>
      </c>
      <c r="C187" s="223"/>
      <c r="D187" s="336"/>
      <c r="E187" s="336"/>
      <c r="F187" s="336"/>
      <c r="G187" s="335">
        <f>SUM(D187:F187)</f>
        <v>0</v>
      </c>
      <c r="H187" s="334"/>
      <c r="I187" s="333"/>
      <c r="J187" s="331"/>
      <c r="K187" s="332"/>
    </row>
    <row r="188" spans="2:11" ht="15.75" x14ac:dyDescent="0.25">
      <c r="C188" s="117" t="s">
        <v>176</v>
      </c>
      <c r="D188" s="23">
        <f>SUM(D180:D187)</f>
        <v>0</v>
      </c>
      <c r="E188" s="23">
        <f>SUM(E180:E187)</f>
        <v>0</v>
      </c>
      <c r="F188" s="23">
        <f>SUM(F180:F187)</f>
        <v>0</v>
      </c>
      <c r="G188" s="23">
        <f>SUM(G180:G187)</f>
        <v>0</v>
      </c>
      <c r="H188" s="140">
        <f>(H180*G180)+(H181*G181)+(H182*G182)+(H183*G183)+(H184*G184)+(H185*G185)+(H186*G186)+(H187*G187)</f>
        <v>0</v>
      </c>
      <c r="I188" s="207">
        <f>SUM(I180:I187)</f>
        <v>0</v>
      </c>
      <c r="J188" s="331"/>
      <c r="K188" s="62"/>
    </row>
    <row r="189" spans="2:11" ht="15.75" customHeight="1" x14ac:dyDescent="0.25">
      <c r="B189" s="7"/>
      <c r="C189" s="315"/>
      <c r="D189" s="322"/>
      <c r="E189" s="322"/>
      <c r="F189" s="322"/>
      <c r="G189" s="322"/>
      <c r="H189" s="322"/>
      <c r="I189" s="322"/>
      <c r="J189" s="315"/>
      <c r="K189" s="4"/>
    </row>
    <row r="190" spans="2:11" ht="15.75" customHeight="1" x14ac:dyDescent="0.25">
      <c r="B190" s="7"/>
      <c r="C190" s="315"/>
      <c r="D190" s="322"/>
      <c r="E190" s="322"/>
      <c r="F190" s="322"/>
      <c r="G190" s="322"/>
      <c r="H190" s="322"/>
      <c r="I190" s="322"/>
      <c r="J190" s="315"/>
      <c r="K190" s="4"/>
    </row>
    <row r="191" spans="2:11" ht="63.75" customHeight="1" x14ac:dyDescent="0.25">
      <c r="B191" s="117" t="s">
        <v>553</v>
      </c>
      <c r="C191" s="325"/>
      <c r="D191" s="327">
        <v>83000</v>
      </c>
      <c r="E191" s="327"/>
      <c r="F191" s="327">
        <v>135233.34</v>
      </c>
      <c r="G191" s="329">
        <f>SUM(D191:F191)</f>
        <v>218233.34</v>
      </c>
      <c r="H191" s="328"/>
      <c r="I191" s="327">
        <v>129537.77</v>
      </c>
      <c r="J191" s="326"/>
      <c r="K191" s="62"/>
    </row>
    <row r="192" spans="2:11" ht="69.75" customHeight="1" x14ac:dyDescent="0.25">
      <c r="B192" s="117" t="s">
        <v>551</v>
      </c>
      <c r="C192" s="325"/>
      <c r="D192" s="327"/>
      <c r="E192" s="327"/>
      <c r="F192" s="327"/>
      <c r="G192" s="329">
        <f>SUM(D192:F192)</f>
        <v>0</v>
      </c>
      <c r="H192" s="328"/>
      <c r="I192" s="327"/>
      <c r="J192" s="326"/>
      <c r="K192" s="62"/>
    </row>
    <row r="193" spans="2:11" ht="57" customHeight="1" x14ac:dyDescent="0.25">
      <c r="B193" s="117" t="s">
        <v>554</v>
      </c>
      <c r="C193" s="330"/>
      <c r="D193" s="327"/>
      <c r="E193" s="327"/>
      <c r="F193" s="327"/>
      <c r="G193" s="329">
        <f>SUM(D193:F193)</f>
        <v>0</v>
      </c>
      <c r="H193" s="328"/>
      <c r="I193" s="327"/>
      <c r="J193" s="326"/>
      <c r="K193" s="62"/>
    </row>
    <row r="194" spans="2:11" ht="65.25" customHeight="1" x14ac:dyDescent="0.25">
      <c r="B194" s="147" t="s">
        <v>558</v>
      </c>
      <c r="C194" s="325"/>
      <c r="D194" s="327"/>
      <c r="E194" s="327"/>
      <c r="F194" s="327"/>
      <c r="G194" s="329">
        <f>SUM(D194:F194)</f>
        <v>0</v>
      </c>
      <c r="H194" s="328"/>
      <c r="I194" s="327"/>
      <c r="J194" s="326"/>
      <c r="K194" s="62"/>
    </row>
    <row r="195" spans="2:11" ht="21.75" customHeight="1" x14ac:dyDescent="0.25">
      <c r="B195" s="7"/>
      <c r="C195" s="148" t="s">
        <v>552</v>
      </c>
      <c r="D195" s="155">
        <f>SUM(D191:D194)</f>
        <v>83000</v>
      </c>
      <c r="E195" s="155">
        <f>SUM(E191:E194)</f>
        <v>0</v>
      </c>
      <c r="F195" s="155">
        <f>SUM(F191:F194)</f>
        <v>135233.34</v>
      </c>
      <c r="G195" s="155">
        <f>SUM(G191:G194)</f>
        <v>218233.34</v>
      </c>
      <c r="H195" s="140">
        <f>(H191*G191)+(H192*G192)+(H193*G193)+(H194*G194)</f>
        <v>0</v>
      </c>
      <c r="I195" s="207">
        <f>SUM(I191:I194)</f>
        <v>129537.77</v>
      </c>
      <c r="J195" s="325"/>
      <c r="K195" s="16"/>
    </row>
    <row r="196" spans="2:11" ht="15.75" customHeight="1" x14ac:dyDescent="0.25">
      <c r="B196" s="7"/>
      <c r="C196" s="315"/>
      <c r="D196" s="322"/>
      <c r="E196" s="322"/>
      <c r="F196" s="322"/>
      <c r="G196" s="322"/>
      <c r="H196" s="322"/>
      <c r="I196" s="322"/>
      <c r="J196" s="315"/>
      <c r="K196" s="16"/>
    </row>
    <row r="197" spans="2:11" ht="15.75" customHeight="1" x14ac:dyDescent="0.25">
      <c r="B197" s="7"/>
      <c r="C197" s="315"/>
      <c r="D197" s="322"/>
      <c r="E197" s="322"/>
      <c r="F197" s="322"/>
      <c r="G197" s="322"/>
      <c r="H197" s="322"/>
      <c r="I197" s="322"/>
      <c r="J197" s="315"/>
      <c r="K197" s="16"/>
    </row>
    <row r="198" spans="2:11" ht="15.75" customHeight="1" x14ac:dyDescent="0.25">
      <c r="B198" s="7"/>
      <c r="C198" s="315"/>
      <c r="D198" s="322"/>
      <c r="E198" s="322"/>
      <c r="F198" s="322"/>
      <c r="G198" s="322"/>
      <c r="H198" s="322"/>
      <c r="I198" s="322"/>
      <c r="J198" s="315"/>
      <c r="K198" s="16"/>
    </row>
    <row r="199" spans="2:11" ht="15.75" customHeight="1" x14ac:dyDescent="0.25">
      <c r="B199" s="7"/>
      <c r="C199" s="315"/>
      <c r="D199" s="322"/>
      <c r="E199" s="322"/>
      <c r="F199" s="322"/>
      <c r="G199" s="322"/>
      <c r="H199" s="322"/>
      <c r="I199" s="322"/>
      <c r="J199" s="315"/>
      <c r="K199" s="16"/>
    </row>
    <row r="200" spans="2:11" ht="15.75" customHeight="1" x14ac:dyDescent="0.25">
      <c r="B200" s="7"/>
      <c r="C200" s="315"/>
      <c r="D200" s="322"/>
      <c r="E200" s="322"/>
      <c r="F200" s="322"/>
      <c r="G200" s="322"/>
      <c r="H200" s="322"/>
      <c r="I200" s="322"/>
      <c r="J200" s="315"/>
      <c r="K200" s="16"/>
    </row>
    <row r="201" spans="2:11" ht="15.75" customHeight="1" x14ac:dyDescent="0.25">
      <c r="B201" s="7"/>
      <c r="C201" s="315"/>
      <c r="D201" s="322"/>
      <c r="E201" s="322"/>
      <c r="F201" s="322"/>
      <c r="G201" s="322"/>
      <c r="H201" s="322"/>
      <c r="I201" s="322"/>
      <c r="J201" s="315"/>
      <c r="K201" s="16"/>
    </row>
    <row r="202" spans="2:11" ht="15.75" customHeight="1" thickBot="1" x14ac:dyDescent="0.3">
      <c r="B202" s="7"/>
      <c r="C202" s="315"/>
      <c r="D202" s="322"/>
      <c r="E202" s="322"/>
      <c r="F202" s="322"/>
      <c r="G202" s="322"/>
      <c r="H202" s="322"/>
      <c r="I202" s="322"/>
      <c r="J202" s="315"/>
      <c r="K202" s="16"/>
    </row>
    <row r="203" spans="2:11" ht="15.75" x14ac:dyDescent="0.25">
      <c r="B203" s="7"/>
      <c r="C203" s="244" t="s">
        <v>19</v>
      </c>
      <c r="D203" s="245"/>
      <c r="E203" s="245"/>
      <c r="F203" s="245"/>
      <c r="G203" s="246"/>
      <c r="H203" s="16"/>
      <c r="I203" s="322"/>
      <c r="J203" s="16"/>
    </row>
    <row r="204" spans="2:11" ht="40.5" customHeight="1" x14ac:dyDescent="0.25">
      <c r="B204" s="7"/>
      <c r="C204" s="324"/>
      <c r="D204" s="140" t="s">
        <v>548</v>
      </c>
      <c r="E204" s="140" t="s">
        <v>549</v>
      </c>
      <c r="F204" s="140" t="s">
        <v>550</v>
      </c>
      <c r="G204" s="236" t="s">
        <v>65</v>
      </c>
      <c r="H204" s="315"/>
      <c r="I204" s="322"/>
      <c r="J204" s="16"/>
    </row>
    <row r="205" spans="2:11" ht="24.75" customHeight="1" x14ac:dyDescent="0.25">
      <c r="B205" s="7"/>
      <c r="C205" s="323"/>
      <c r="D205" s="130">
        <f>D13</f>
        <v>0</v>
      </c>
      <c r="E205" s="130">
        <f>E13</f>
        <v>0</v>
      </c>
      <c r="F205" s="130">
        <f>F13</f>
        <v>0</v>
      </c>
      <c r="G205" s="237"/>
      <c r="H205" s="315"/>
      <c r="I205" s="322"/>
      <c r="J205" s="16"/>
    </row>
    <row r="206" spans="2:11" ht="41.25" customHeight="1" x14ac:dyDescent="0.25">
      <c r="B206" s="321"/>
      <c r="C206" s="320" t="s">
        <v>64</v>
      </c>
      <c r="D206" s="319">
        <f>SUM(D24+D34+D44+D54+D72+D84+D94+D104+D116+D126+D136+D146+D158+D168+D178+D188+D195)</f>
        <v>335579</v>
      </c>
      <c r="E206" s="319">
        <f>SUM(E24+E34+E44+E54+E72+E84+E94+E104+E116+E126+E136+E146+E158+E168+E178+E188+E195)</f>
        <v>312400</v>
      </c>
      <c r="F206" s="319">
        <f>SUM(F24+F34+F44+F54+F72+F84+F94+F104+F116+F126+F136+F146+F158+F168+F178+F188+F195)</f>
        <v>499634.26</v>
      </c>
      <c r="G206" s="318">
        <f>SUM(D206:F206)</f>
        <v>1147613.26</v>
      </c>
      <c r="H206" s="315"/>
      <c r="I206" s="317"/>
      <c r="J206" s="314"/>
    </row>
    <row r="207" spans="2:11" ht="51.75" customHeight="1" x14ac:dyDescent="0.25">
      <c r="B207" s="316"/>
      <c r="C207" s="320" t="s">
        <v>9</v>
      </c>
      <c r="D207" s="319">
        <f>D206*0.07</f>
        <v>23490.530000000002</v>
      </c>
      <c r="E207" s="319">
        <f>E206*0.07</f>
        <v>21868.000000000004</v>
      </c>
      <c r="F207" s="319">
        <f>F206*0.07</f>
        <v>34974.398200000003</v>
      </c>
      <c r="G207" s="318">
        <f>G206*0.07</f>
        <v>80332.928200000009</v>
      </c>
      <c r="H207" s="316"/>
      <c r="I207" s="317"/>
      <c r="J207" s="313"/>
    </row>
    <row r="208" spans="2:11" ht="51.75" customHeight="1" thickBot="1" x14ac:dyDescent="0.3">
      <c r="B208" s="316"/>
      <c r="C208" s="38" t="s">
        <v>65</v>
      </c>
      <c r="D208" s="123">
        <f>SUM(D206:D207)</f>
        <v>359069.53</v>
      </c>
      <c r="E208" s="123">
        <f>SUM(E206:E207)</f>
        <v>334268</v>
      </c>
      <c r="F208" s="123">
        <f>SUM(F206:F207)</f>
        <v>534608.65820000006</v>
      </c>
      <c r="G208" s="144">
        <f>SUM(G206:G207)</f>
        <v>1227946.1882</v>
      </c>
      <c r="H208" s="316"/>
      <c r="J208" s="313"/>
    </row>
    <row r="209" spans="2:11" ht="42" customHeight="1" x14ac:dyDescent="0.25">
      <c r="B209" s="316"/>
      <c r="I209" s="204"/>
      <c r="J209" s="4"/>
      <c r="K209" s="313"/>
    </row>
    <row r="210" spans="2:11" s="46" customFormat="1" ht="29.25" customHeight="1" thickBot="1" x14ac:dyDescent="0.3">
      <c r="B210" s="315"/>
      <c r="C210" s="40"/>
      <c r="D210" s="41"/>
      <c r="E210" s="41"/>
      <c r="F210" s="41"/>
      <c r="G210" s="41"/>
      <c r="H210" s="41"/>
      <c r="I210" s="208"/>
      <c r="J210" s="16"/>
      <c r="K210" s="314"/>
    </row>
    <row r="211" spans="2:11" ht="23.25" customHeight="1" x14ac:dyDescent="0.25">
      <c r="B211" s="313"/>
      <c r="C211" s="228" t="s">
        <v>29</v>
      </c>
      <c r="D211" s="229"/>
      <c r="E211" s="230"/>
      <c r="F211" s="230"/>
      <c r="G211" s="230"/>
      <c r="H211" s="231"/>
      <c r="I211" s="208"/>
      <c r="J211" s="313"/>
      <c r="K211" s="47"/>
    </row>
    <row r="212" spans="2:11" ht="41.25" customHeight="1" x14ac:dyDescent="0.25">
      <c r="B212" s="313"/>
      <c r="C212" s="119"/>
      <c r="D212" s="120" t="s">
        <v>548</v>
      </c>
      <c r="E212" s="120" t="s">
        <v>549</v>
      </c>
      <c r="F212" s="120" t="s">
        <v>550</v>
      </c>
      <c r="G212" s="238" t="s">
        <v>65</v>
      </c>
      <c r="H212" s="240" t="s">
        <v>31</v>
      </c>
      <c r="I212" s="208"/>
      <c r="J212" s="313"/>
      <c r="K212" s="47"/>
    </row>
    <row r="213" spans="2:11" ht="27.75" customHeight="1" x14ac:dyDescent="0.25">
      <c r="B213" s="313"/>
      <c r="C213" s="119"/>
      <c r="D213" s="120">
        <f>D13</f>
        <v>0</v>
      </c>
      <c r="E213" s="120">
        <f>E13</f>
        <v>0</v>
      </c>
      <c r="F213" s="120">
        <f>F13</f>
        <v>0</v>
      </c>
      <c r="G213" s="239"/>
      <c r="H213" s="241"/>
      <c r="I213" s="202"/>
      <c r="J213" s="313"/>
      <c r="K213" s="47"/>
    </row>
    <row r="214" spans="2:11" ht="55.5" customHeight="1" x14ac:dyDescent="0.25">
      <c r="B214" s="313"/>
      <c r="C214" s="37" t="s">
        <v>30</v>
      </c>
      <c r="D214" s="121">
        <f>$D$208*H214</f>
        <v>251348.671</v>
      </c>
      <c r="E214" s="122">
        <f>$E$208*H214</f>
        <v>233987.59999999998</v>
      </c>
      <c r="F214" s="122">
        <f>$F$208*H214</f>
        <v>374226.06074000004</v>
      </c>
      <c r="G214" s="122">
        <f>SUM(D214:F214)</f>
        <v>859562.33174000005</v>
      </c>
      <c r="H214" s="166">
        <v>0.7</v>
      </c>
      <c r="I214" s="202"/>
      <c r="J214" s="313"/>
      <c r="K214" s="47"/>
    </row>
    <row r="215" spans="2:11" ht="57.75" customHeight="1" x14ac:dyDescent="0.25">
      <c r="B215" s="227"/>
      <c r="C215" s="149" t="s">
        <v>32</v>
      </c>
      <c r="D215" s="121">
        <f>$D$208*H215</f>
        <v>107720.85900000001</v>
      </c>
      <c r="E215" s="122">
        <f>$E$208*H215</f>
        <v>100280.4</v>
      </c>
      <c r="F215" s="122">
        <f>$F$208*H215</f>
        <v>160382.59746000002</v>
      </c>
      <c r="G215" s="150">
        <f>SUM(D215:F215)</f>
        <v>368383.85646000004</v>
      </c>
      <c r="H215" s="167">
        <v>0.3</v>
      </c>
      <c r="I215" s="205"/>
      <c r="J215" s="47"/>
      <c r="K215" s="47"/>
    </row>
    <row r="216" spans="2:11" ht="57.75" customHeight="1" x14ac:dyDescent="0.25">
      <c r="B216" s="227"/>
      <c r="C216" s="149" t="s">
        <v>562</v>
      </c>
      <c r="D216" s="121">
        <f>$D$208*H216</f>
        <v>0</v>
      </c>
      <c r="E216" s="122">
        <f>$E$208*H216</f>
        <v>0</v>
      </c>
      <c r="F216" s="122">
        <f>$F$208*H216</f>
        <v>0</v>
      </c>
      <c r="G216" s="150">
        <f>SUM(D216:F216)</f>
        <v>0</v>
      </c>
      <c r="H216" s="168">
        <v>0</v>
      </c>
      <c r="I216" s="209"/>
      <c r="J216" s="47"/>
      <c r="K216" s="47"/>
    </row>
    <row r="217" spans="2:11" ht="38.25" customHeight="1" thickBot="1" x14ac:dyDescent="0.3">
      <c r="B217" s="227"/>
      <c r="C217" s="38" t="s">
        <v>557</v>
      </c>
      <c r="D217" s="123">
        <f>SUM(D214:D216)</f>
        <v>359069.53</v>
      </c>
      <c r="E217" s="123">
        <f>SUM(E214:E216)</f>
        <v>334268</v>
      </c>
      <c r="F217" s="123">
        <f>SUM(F214:F216)</f>
        <v>534608.65820000006</v>
      </c>
      <c r="G217" s="123">
        <f>SUM(G214:G216)</f>
        <v>1227946.1882000002</v>
      </c>
      <c r="H217" s="124">
        <f>SUM(H214:H216)</f>
        <v>1</v>
      </c>
      <c r="I217" s="206"/>
      <c r="J217" s="47"/>
      <c r="K217" s="47"/>
    </row>
    <row r="218" spans="2:11" ht="21.75" customHeight="1" thickBot="1" x14ac:dyDescent="0.3">
      <c r="B218" s="227"/>
      <c r="C218" s="3"/>
      <c r="D218" s="8"/>
      <c r="E218" s="8"/>
      <c r="F218" s="8"/>
      <c r="G218" s="8"/>
      <c r="H218" s="8"/>
      <c r="I218" s="206"/>
      <c r="J218" s="47"/>
      <c r="K218" s="47"/>
    </row>
    <row r="219" spans="2:11" ht="49.5" customHeight="1" x14ac:dyDescent="0.25">
      <c r="B219" s="227"/>
      <c r="C219" s="125" t="s">
        <v>574</v>
      </c>
      <c r="D219" s="126">
        <f>SUM(H24,H34,H44,H54,H72,H84,H94,H104,H116,H126,H136,H146,H158,H168,H178,H188,H195)*1.07</f>
        <v>0</v>
      </c>
      <c r="E219" s="41"/>
      <c r="F219" s="41"/>
      <c r="G219" s="41"/>
      <c r="H219" s="212" t="s">
        <v>576</v>
      </c>
      <c r="I219" s="213">
        <f>SUM(I195,I188,I178,I168,I158,I146,I136,I126,I116,I104,I94,I84,I72,I54,I44,I34,I24)</f>
        <v>778829.6399999999</v>
      </c>
      <c r="J219" s="47"/>
      <c r="K219" s="47"/>
    </row>
    <row r="220" spans="2:11" ht="28.5" customHeight="1" thickBot="1" x14ac:dyDescent="0.3">
      <c r="B220" s="227"/>
      <c r="C220" s="127" t="s">
        <v>16</v>
      </c>
      <c r="D220" s="194">
        <f>D219/G208</f>
        <v>0</v>
      </c>
      <c r="E220" s="52"/>
      <c r="F220" s="52"/>
      <c r="G220" s="52"/>
      <c r="H220" s="214" t="s">
        <v>577</v>
      </c>
      <c r="I220" s="215">
        <f>I219/G206</f>
        <v>0.67865165656939164</v>
      </c>
      <c r="J220" s="47"/>
      <c r="K220" s="47"/>
    </row>
    <row r="221" spans="2:11" ht="28.5" customHeight="1" x14ac:dyDescent="0.25">
      <c r="B221" s="227"/>
      <c r="C221" s="242"/>
      <c r="D221" s="243"/>
      <c r="E221" s="53"/>
      <c r="F221" s="53"/>
      <c r="G221" s="53"/>
      <c r="J221" s="47"/>
      <c r="K221" s="47"/>
    </row>
    <row r="222" spans="2:11" ht="32.25" customHeight="1" x14ac:dyDescent="0.25">
      <c r="B222" s="227"/>
      <c r="C222" s="127" t="s">
        <v>575</v>
      </c>
      <c r="D222" s="128">
        <f>SUM(D193:F194)*1.07</f>
        <v>0</v>
      </c>
      <c r="E222" s="54"/>
      <c r="F222" s="54"/>
      <c r="G222" s="54"/>
      <c r="J222" s="47"/>
      <c r="K222" s="47"/>
    </row>
    <row r="223" spans="2:11" ht="23.25" customHeight="1" x14ac:dyDescent="0.25">
      <c r="B223" s="227"/>
      <c r="C223" s="127" t="s">
        <v>17</v>
      </c>
      <c r="D223" s="194">
        <f>D222/G208</f>
        <v>0</v>
      </c>
      <c r="E223" s="54"/>
      <c r="F223" s="54"/>
      <c r="G223" s="54"/>
      <c r="I223" s="198"/>
      <c r="J223" s="47"/>
      <c r="K223" s="47"/>
    </row>
    <row r="224" spans="2:11" ht="66.75" customHeight="1" thickBot="1" x14ac:dyDescent="0.3">
      <c r="B224" s="227"/>
      <c r="C224" s="232" t="s">
        <v>571</v>
      </c>
      <c r="D224" s="233"/>
      <c r="E224" s="42"/>
      <c r="F224" s="42"/>
      <c r="G224" s="42"/>
      <c r="H224" s="47"/>
      <c r="J224" s="47"/>
      <c r="K224" s="47"/>
    </row>
    <row r="225" spans="1:11" ht="55.5" customHeight="1" x14ac:dyDescent="0.25">
      <c r="B225" s="227"/>
      <c r="K225" s="46"/>
    </row>
    <row r="226" spans="1:11" ht="42.75" customHeight="1" x14ac:dyDescent="0.25">
      <c r="B226" s="227"/>
      <c r="J226" s="47"/>
    </row>
    <row r="227" spans="1:11" ht="21.75" customHeight="1" x14ac:dyDescent="0.25">
      <c r="B227" s="227"/>
      <c r="J227" s="47"/>
    </row>
    <row r="228" spans="1:11" ht="21.75" customHeight="1" x14ac:dyDescent="0.25">
      <c r="A228" s="47"/>
      <c r="B228" s="227"/>
    </row>
    <row r="229" spans="1:11" s="47" customFormat="1" ht="23.25" customHeight="1" x14ac:dyDescent="0.25">
      <c r="A229" s="45"/>
      <c r="B229" s="227"/>
      <c r="C229" s="45"/>
      <c r="D229" s="45"/>
      <c r="E229" s="45"/>
      <c r="F229" s="45"/>
      <c r="G229" s="45"/>
      <c r="H229" s="45"/>
      <c r="I229" s="196"/>
      <c r="J229" s="45"/>
      <c r="K229" s="45"/>
    </row>
    <row r="230" spans="1:11" ht="23.25" customHeight="1" x14ac:dyDescent="0.25"/>
    <row r="231" spans="1:11" ht="21.75" customHeight="1" x14ac:dyDescent="0.25"/>
    <row r="232" spans="1:11" ht="16.5" customHeight="1" x14ac:dyDescent="0.25"/>
    <row r="233" spans="1:11" ht="29.25" customHeight="1" x14ac:dyDescent="0.25"/>
    <row r="234" spans="1:11" ht="24.75" customHeight="1" x14ac:dyDescent="0.25"/>
    <row r="235" spans="1:11" ht="33" customHeight="1" x14ac:dyDescent="0.25"/>
    <row r="237" spans="1:11" ht="15" customHeight="1" x14ac:dyDescent="0.25"/>
    <row r="238" spans="1:11" ht="25.5" customHeight="1" x14ac:dyDescent="0.25"/>
  </sheetData>
  <sheetProtection formatCells="0" formatColumns="0" formatRows="0"/>
  <mergeCells count="32">
    <mergeCell ref="C179:J179"/>
    <mergeCell ref="B215:B229"/>
    <mergeCell ref="C211:H211"/>
    <mergeCell ref="C224:D224"/>
    <mergeCell ref="C204:C205"/>
    <mergeCell ref="G204:G205"/>
    <mergeCell ref="G212:G213"/>
    <mergeCell ref="H212:H213"/>
    <mergeCell ref="C221:D221"/>
    <mergeCell ref="C203:G203"/>
    <mergeCell ref="B2:E2"/>
    <mergeCell ref="B9:H9"/>
    <mergeCell ref="C25:J25"/>
    <mergeCell ref="C15:J15"/>
    <mergeCell ref="C35:J35"/>
    <mergeCell ref="C169:J169"/>
    <mergeCell ref="C137:J137"/>
    <mergeCell ref="C45:J45"/>
    <mergeCell ref="C14:J14"/>
    <mergeCell ref="B6:J6"/>
    <mergeCell ref="C56:J56"/>
    <mergeCell ref="C57:J57"/>
    <mergeCell ref="C159:J159"/>
    <mergeCell ref="C149:J149"/>
    <mergeCell ref="C73:J73"/>
    <mergeCell ref="C85:J85"/>
    <mergeCell ref="C95:J95"/>
    <mergeCell ref="C107:J107"/>
    <mergeCell ref="C106:J106"/>
    <mergeCell ref="C117:J117"/>
    <mergeCell ref="C127:J127"/>
    <mergeCell ref="C148:J148"/>
  </mergeCells>
  <conditionalFormatting sqref="D220">
    <cfRule type="cellIs" dxfId="26" priority="3" operator="lessThan">
      <formula>0.15</formula>
    </cfRule>
  </conditionalFormatting>
  <conditionalFormatting sqref="D223">
    <cfRule type="cellIs" dxfId="25" priority="2" operator="lessThan">
      <formula>0.05</formula>
    </cfRule>
  </conditionalFormatting>
  <conditionalFormatting sqref="H217 I216">
    <cfRule type="cellIs" dxfId="24" priority="1" operator="greaterThan">
      <formula>1</formula>
    </cfRule>
  </conditionalFormatting>
  <dataValidations count="7">
    <dataValidation allowBlank="1" showErrorMessage="1" prompt="% Towards Gender Equality and Women's Empowerment Must be Higher than 15%_x000a_" sqref="D222:G222" xr:uid="{8C6643DA-1D03-44FB-AC1F-C4CB706ED3AA}"/>
    <dataValidation allowBlank="1" showInputMessage="1" showErrorMessage="1" prompt="Insert name of recipient agency here _x000a_" sqref="D13:G13" xr:uid="{6F27C540-9DBA-46EE-AEC3-C6AACF4159B5}"/>
    <dataValidation allowBlank="1" showInputMessage="1" showErrorMessage="1" prompt="Insert *text* description of Activity here" sqref="C16 C26 C36 C46 C58 C74:C76 C86 C96 C108 C118 C128 C138 C150 C160 C170 C180" xr:uid="{E7A390F5-03DD-4A67-B842-17326B4F2DA4}"/>
    <dataValidation allowBlank="1" showInputMessage="1" showErrorMessage="1" prompt="Insert *text* description of Output here" sqref="C15 C25 C35 C45 C57 C73 C85 C95 C107 C117 C127 C137 C149 C159 C169 C179" xr:uid="{31AC9CA6-D499-4711-A99F-BECD0A64F3A8}"/>
    <dataValidation allowBlank="1" showInputMessage="1" showErrorMessage="1" prompt="Insert *text* description of Outcome here" sqref="C14:J14 C56:J56 C106:J106 C148:J148" xr:uid="{89ACADD6-F982-42D9-AC8D-CCF9750605B2}"/>
    <dataValidation allowBlank="1" showInputMessage="1" showErrorMessage="1" prompt="M&amp;E Budget Cannot be Less than 5%_x000a_" sqref="D223:G223" xr:uid="{53928C0A-D548-4B6B-97FC-07D38B0E5FA7}"/>
    <dataValidation allowBlank="1" showInputMessage="1" showErrorMessage="1" prompt="% Towards Gender Equality and Women's Empowerment Must be Higher than 15%_x000a_" sqref="D220:G220" xr:uid="{E72508C7-C8DD-46A5-878C-E4FA07CAB6AF}"/>
  </dataValidations>
  <pageMargins left="0.7" right="0.7" top="0.75" bottom="0.75" header="0.3" footer="0.3"/>
  <pageSetup scale="74" orientation="landscape"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1415-3066-48BD-98DB-65FA0E100FC0}">
  <sheetPr>
    <tabColor theme="0"/>
  </sheetPr>
  <dimension ref="B1:N254"/>
  <sheetViews>
    <sheetView showGridLines="0" showZeros="0" zoomScale="60" zoomScaleNormal="60" workbookViewId="0"/>
  </sheetViews>
  <sheetFormatPr defaultColWidth="9.140625" defaultRowHeight="15.75" x14ac:dyDescent="0.25"/>
  <cols>
    <col min="1" max="1" width="4.42578125" style="348" customWidth="1"/>
    <col min="2" max="2" width="3.28515625" style="348" customWidth="1"/>
    <col min="3" max="3" width="51.42578125" style="348" customWidth="1"/>
    <col min="4" max="4" width="34.28515625" style="350" customWidth="1"/>
    <col min="5" max="5" width="35" style="350" customWidth="1"/>
    <col min="6" max="6" width="34" style="350" customWidth="1"/>
    <col min="7" max="7" width="25.7109375" style="348" customWidth="1"/>
    <col min="8" max="8" width="21.42578125" style="348" customWidth="1"/>
    <col min="9" max="9" width="16.85546875" style="348" customWidth="1"/>
    <col min="10" max="10" width="19.42578125" style="348" customWidth="1"/>
    <col min="11" max="11" width="19" style="348" customWidth="1"/>
    <col min="12" max="12" width="26" style="348" customWidth="1"/>
    <col min="13" max="13" width="21.140625" style="348" customWidth="1"/>
    <col min="14" max="14" width="7" style="349" customWidth="1"/>
    <col min="15" max="15" width="24.28515625" style="348" customWidth="1"/>
    <col min="16" max="16" width="26.42578125" style="348" customWidth="1"/>
    <col min="17" max="17" width="30.140625" style="348" customWidth="1"/>
    <col min="18" max="18" width="33" style="348" customWidth="1"/>
    <col min="19" max="20" width="22.7109375" style="348" customWidth="1"/>
    <col min="21" max="21" width="23.42578125" style="348" customWidth="1"/>
    <col min="22" max="22" width="32.140625" style="348" customWidth="1"/>
    <col min="23" max="23" width="9.140625" style="348"/>
    <col min="24" max="24" width="17.7109375" style="348" customWidth="1"/>
    <col min="25" max="25" width="26.42578125" style="348" customWidth="1"/>
    <col min="26" max="26" width="22.42578125" style="348" customWidth="1"/>
    <col min="27" max="27" width="29.7109375" style="348" customWidth="1"/>
    <col min="28" max="28" width="23.42578125" style="348" customWidth="1"/>
    <col min="29" max="29" width="18.42578125" style="348" customWidth="1"/>
    <col min="30" max="30" width="17.42578125" style="348" customWidth="1"/>
    <col min="31" max="31" width="25.140625" style="348" customWidth="1"/>
    <col min="32" max="16384" width="9.140625" style="348"/>
  </cols>
  <sheetData>
    <row r="1" spans="2:14" ht="24" customHeight="1" x14ac:dyDescent="0.25">
      <c r="L1" s="25"/>
      <c r="M1" s="6"/>
      <c r="N1" s="348"/>
    </row>
    <row r="2" spans="2:14" ht="46.5" x14ac:dyDescent="0.7">
      <c r="C2" s="247" t="s">
        <v>546</v>
      </c>
      <c r="D2" s="247"/>
      <c r="E2" s="247"/>
      <c r="F2" s="247"/>
      <c r="G2" s="43"/>
      <c r="H2" s="44"/>
      <c r="I2" s="44"/>
      <c r="L2" s="25"/>
      <c r="M2" s="6"/>
      <c r="N2" s="348"/>
    </row>
    <row r="3" spans="2:14" ht="24" customHeight="1" x14ac:dyDescent="0.25">
      <c r="C3" s="48"/>
      <c r="D3" s="45"/>
      <c r="E3" s="45"/>
      <c r="F3" s="45"/>
      <c r="G3" s="45"/>
      <c r="H3" s="45"/>
      <c r="I3" s="45"/>
      <c r="L3" s="25"/>
      <c r="M3" s="6"/>
      <c r="N3" s="348"/>
    </row>
    <row r="4" spans="2:14" ht="24" customHeight="1" thickBot="1" x14ac:dyDescent="0.3">
      <c r="C4" s="48"/>
      <c r="D4" s="45"/>
      <c r="E4" s="45"/>
      <c r="F4" s="45"/>
      <c r="G4" s="45"/>
      <c r="H4" s="45"/>
      <c r="I4" s="45"/>
      <c r="L4" s="25"/>
      <c r="M4" s="6"/>
      <c r="N4" s="348"/>
    </row>
    <row r="5" spans="2:14" ht="30" customHeight="1" x14ac:dyDescent="0.55000000000000004">
      <c r="C5" s="282" t="s">
        <v>15</v>
      </c>
      <c r="D5" s="283"/>
      <c r="E5" s="283"/>
      <c r="F5" s="283"/>
      <c r="G5" s="284"/>
      <c r="J5" s="25"/>
      <c r="K5" s="6"/>
      <c r="N5" s="348"/>
    </row>
    <row r="6" spans="2:14" ht="24" customHeight="1" x14ac:dyDescent="0.25">
      <c r="C6" s="268" t="s">
        <v>547</v>
      </c>
      <c r="D6" s="269"/>
      <c r="E6" s="269"/>
      <c r="F6" s="269"/>
      <c r="G6" s="270"/>
      <c r="J6" s="25"/>
      <c r="K6" s="6"/>
      <c r="N6" s="348"/>
    </row>
    <row r="7" spans="2:14" ht="24" customHeight="1" x14ac:dyDescent="0.25">
      <c r="C7" s="268"/>
      <c r="D7" s="269"/>
      <c r="E7" s="269"/>
      <c r="F7" s="269"/>
      <c r="G7" s="270"/>
      <c r="J7" s="25"/>
      <c r="K7" s="6"/>
      <c r="N7" s="348"/>
    </row>
    <row r="8" spans="2:14" ht="24" customHeight="1" thickBot="1" x14ac:dyDescent="0.3">
      <c r="C8" s="271"/>
      <c r="D8" s="272"/>
      <c r="E8" s="272"/>
      <c r="F8" s="272"/>
      <c r="G8" s="273"/>
      <c r="J8" s="25"/>
      <c r="K8" s="6"/>
      <c r="N8" s="348"/>
    </row>
    <row r="9" spans="2:14" ht="24" customHeight="1" thickBot="1" x14ac:dyDescent="0.3">
      <c r="C9" s="58"/>
      <c r="D9" s="58"/>
      <c r="E9" s="58"/>
      <c r="F9" s="58"/>
      <c r="L9" s="25"/>
      <c r="M9" s="6"/>
      <c r="N9" s="348"/>
    </row>
    <row r="10" spans="2:14" ht="24" customHeight="1" thickBot="1" x14ac:dyDescent="0.3">
      <c r="C10" s="277" t="s">
        <v>178</v>
      </c>
      <c r="D10" s="278"/>
      <c r="E10" s="278"/>
      <c r="F10" s="279"/>
      <c r="L10" s="25"/>
      <c r="M10" s="6"/>
      <c r="N10" s="348"/>
    </row>
    <row r="11" spans="2:14" ht="24" customHeight="1" x14ac:dyDescent="0.25">
      <c r="C11" s="58"/>
      <c r="D11" s="58"/>
      <c r="E11" s="58"/>
      <c r="F11" s="58"/>
      <c r="L11" s="25"/>
      <c r="M11" s="6"/>
      <c r="N11" s="348"/>
    </row>
    <row r="12" spans="2:14" ht="24" customHeight="1" x14ac:dyDescent="0.25">
      <c r="C12" s="58"/>
      <c r="D12" s="129" t="s">
        <v>33</v>
      </c>
      <c r="E12" s="129" t="s">
        <v>179</v>
      </c>
      <c r="F12" s="129" t="s">
        <v>180</v>
      </c>
      <c r="G12" s="280" t="s">
        <v>65</v>
      </c>
      <c r="L12" s="25"/>
      <c r="M12" s="6"/>
      <c r="N12" s="348"/>
    </row>
    <row r="13" spans="2:14" ht="24" customHeight="1" x14ac:dyDescent="0.25">
      <c r="C13" s="58"/>
      <c r="D13" s="130">
        <f>'1) Budget Table HONDURAS'!D13</f>
        <v>0</v>
      </c>
      <c r="E13" s="130">
        <f>'1) Budget Table HONDURAS'!E13</f>
        <v>0</v>
      </c>
      <c r="F13" s="130">
        <f>'1) Budget Table HONDURAS'!F13</f>
        <v>0</v>
      </c>
      <c r="G13" s="281"/>
      <c r="L13" s="25"/>
      <c r="M13" s="6"/>
      <c r="N13" s="348"/>
    </row>
    <row r="14" spans="2:14" ht="24" customHeight="1" x14ac:dyDescent="0.25">
      <c r="B14" s="263" t="s">
        <v>189</v>
      </c>
      <c r="C14" s="264"/>
      <c r="D14" s="264"/>
      <c r="E14" s="264"/>
      <c r="F14" s="264"/>
      <c r="G14" s="265"/>
      <c r="L14" s="25"/>
      <c r="M14" s="6"/>
      <c r="N14" s="348"/>
    </row>
    <row r="15" spans="2:14" ht="22.5" customHeight="1" x14ac:dyDescent="0.25">
      <c r="C15" s="263" t="s">
        <v>186</v>
      </c>
      <c r="D15" s="264"/>
      <c r="E15" s="264"/>
      <c r="F15" s="264"/>
      <c r="G15" s="265"/>
      <c r="L15" s="25"/>
      <c r="M15" s="6"/>
      <c r="N15" s="348"/>
    </row>
    <row r="16" spans="2:14" ht="24.75" customHeight="1" thickBot="1" x14ac:dyDescent="0.3">
      <c r="C16" s="77" t="s">
        <v>185</v>
      </c>
      <c r="D16" s="78">
        <f>'1) Budget Table HONDURAS'!D24</f>
        <v>219079</v>
      </c>
      <c r="E16" s="78">
        <f>'1) Budget Table HONDURAS'!E24</f>
        <v>0</v>
      </c>
      <c r="F16" s="78">
        <f>'1) Budget Table HONDURAS'!F24</f>
        <v>0</v>
      </c>
      <c r="G16" s="79">
        <f>SUM(D16:F16)</f>
        <v>219079</v>
      </c>
      <c r="L16" s="25"/>
      <c r="M16" s="6"/>
      <c r="N16" s="348"/>
    </row>
    <row r="17" spans="3:14" ht="21.75" customHeight="1" x14ac:dyDescent="0.25">
      <c r="C17" s="75" t="s">
        <v>10</v>
      </c>
      <c r="D17" s="221"/>
      <c r="E17" s="362"/>
      <c r="F17" s="362"/>
      <c r="G17" s="76">
        <f>SUM(D17:F17)</f>
        <v>0</v>
      </c>
      <c r="N17" s="348"/>
    </row>
    <row r="18" spans="3:14" x14ac:dyDescent="0.25">
      <c r="C18" s="63" t="s">
        <v>11</v>
      </c>
      <c r="D18" s="222"/>
      <c r="E18" s="336"/>
      <c r="F18" s="336"/>
      <c r="G18" s="74">
        <f>SUM(D18:F18)</f>
        <v>0</v>
      </c>
      <c r="N18" s="348"/>
    </row>
    <row r="19" spans="3:14" ht="15.75" customHeight="1" x14ac:dyDescent="0.25">
      <c r="C19" s="63" t="s">
        <v>12</v>
      </c>
      <c r="D19" s="222"/>
      <c r="E19" s="222"/>
      <c r="F19" s="222"/>
      <c r="G19" s="74">
        <f>SUM(D19:F19)</f>
        <v>0</v>
      </c>
      <c r="N19" s="348"/>
    </row>
    <row r="20" spans="3:14" x14ac:dyDescent="0.25">
      <c r="C20" s="64" t="s">
        <v>13</v>
      </c>
      <c r="D20" s="222"/>
      <c r="E20" s="222"/>
      <c r="F20" s="222"/>
      <c r="G20" s="74">
        <f>SUM(D20:F20)</f>
        <v>0</v>
      </c>
      <c r="N20" s="348"/>
    </row>
    <row r="21" spans="3:14" x14ac:dyDescent="0.25">
      <c r="C21" s="63" t="s">
        <v>18</v>
      </c>
      <c r="D21" s="222"/>
      <c r="E21" s="222"/>
      <c r="F21" s="222"/>
      <c r="G21" s="74">
        <f>SUM(D21:F21)</f>
        <v>0</v>
      </c>
      <c r="N21" s="348"/>
    </row>
    <row r="22" spans="3:14" ht="21.75" customHeight="1" x14ac:dyDescent="0.25">
      <c r="C22" s="63" t="s">
        <v>14</v>
      </c>
      <c r="D22" s="222"/>
      <c r="E22" s="222"/>
      <c r="F22" s="222"/>
      <c r="G22" s="74">
        <f>SUM(D22:F22)</f>
        <v>0</v>
      </c>
      <c r="N22" s="348"/>
    </row>
    <row r="23" spans="3:14" ht="21.75" customHeight="1" x14ac:dyDescent="0.25">
      <c r="C23" s="63" t="s">
        <v>184</v>
      </c>
      <c r="D23" s="222"/>
      <c r="E23" s="222"/>
      <c r="F23" s="222"/>
      <c r="G23" s="74">
        <f>SUM(D23:F23)</f>
        <v>0</v>
      </c>
      <c r="N23" s="348"/>
    </row>
    <row r="24" spans="3:14" ht="15.75" customHeight="1" x14ac:dyDescent="0.25">
      <c r="C24" s="68" t="s">
        <v>187</v>
      </c>
      <c r="D24" s="80">
        <f>SUM(D17:D23)</f>
        <v>0</v>
      </c>
      <c r="E24" s="80">
        <f>SUM(E17:E23)</f>
        <v>0</v>
      </c>
      <c r="F24" s="80">
        <f>SUM(F17:F23)</f>
        <v>0</v>
      </c>
      <c r="G24" s="156">
        <f>SUM(D24:F24)</f>
        <v>0</v>
      </c>
      <c r="N24" s="348"/>
    </row>
    <row r="25" spans="3:14" s="350" customFormat="1" x14ac:dyDescent="0.25">
      <c r="C25" s="84"/>
      <c r="D25" s="85"/>
      <c r="E25" s="85"/>
      <c r="F25" s="85"/>
      <c r="G25" s="157"/>
    </row>
    <row r="26" spans="3:14" x14ac:dyDescent="0.25">
      <c r="C26" s="263" t="s">
        <v>190</v>
      </c>
      <c r="D26" s="264"/>
      <c r="E26" s="264"/>
      <c r="F26" s="264"/>
      <c r="G26" s="265"/>
      <c r="N26" s="348"/>
    </row>
    <row r="27" spans="3:14" ht="27" customHeight="1" thickBot="1" x14ac:dyDescent="0.3">
      <c r="C27" s="77" t="s">
        <v>185</v>
      </c>
      <c r="D27" s="78">
        <f>'1) Budget Table HONDURAS'!D34</f>
        <v>33500</v>
      </c>
      <c r="E27" s="78">
        <f>'1) Budget Table HONDURAS'!E34</f>
        <v>0</v>
      </c>
      <c r="F27" s="78">
        <f>'1) Budget Table HONDURAS'!F34</f>
        <v>153444</v>
      </c>
      <c r="G27" s="79">
        <f>SUM(D27:F27)</f>
        <v>186944</v>
      </c>
      <c r="N27" s="348"/>
    </row>
    <row r="28" spans="3:14" x14ac:dyDescent="0.25">
      <c r="C28" s="75" t="s">
        <v>10</v>
      </c>
      <c r="D28" s="221"/>
      <c r="E28" s="362"/>
      <c r="F28" s="362"/>
      <c r="G28" s="76">
        <f>SUM(D28:F28)</f>
        <v>0</v>
      </c>
      <c r="N28" s="348"/>
    </row>
    <row r="29" spans="3:14" x14ac:dyDescent="0.25">
      <c r="C29" s="63" t="s">
        <v>11</v>
      </c>
      <c r="D29" s="222"/>
      <c r="E29" s="336"/>
      <c r="F29" s="336"/>
      <c r="G29" s="74">
        <f>SUM(D29:F29)</f>
        <v>0</v>
      </c>
      <c r="N29" s="348"/>
    </row>
    <row r="30" spans="3:14" ht="31.5" x14ac:dyDescent="0.25">
      <c r="C30" s="63" t="s">
        <v>12</v>
      </c>
      <c r="D30" s="222"/>
      <c r="E30" s="222"/>
      <c r="F30" s="222"/>
      <c r="G30" s="74">
        <f>SUM(D30:F30)</f>
        <v>0</v>
      </c>
      <c r="N30" s="348"/>
    </row>
    <row r="31" spans="3:14" x14ac:dyDescent="0.25">
      <c r="C31" s="64" t="s">
        <v>13</v>
      </c>
      <c r="D31" s="222"/>
      <c r="E31" s="222"/>
      <c r="F31" s="222"/>
      <c r="G31" s="74">
        <f>SUM(D31:F31)</f>
        <v>0</v>
      </c>
      <c r="N31" s="348"/>
    </row>
    <row r="32" spans="3:14" x14ac:dyDescent="0.25">
      <c r="C32" s="63" t="s">
        <v>18</v>
      </c>
      <c r="D32" s="222"/>
      <c r="E32" s="222"/>
      <c r="F32" s="222"/>
      <c r="G32" s="74">
        <f>SUM(D32:F32)</f>
        <v>0</v>
      </c>
      <c r="N32" s="348"/>
    </row>
    <row r="33" spans="3:14" x14ac:dyDescent="0.25">
      <c r="C33" s="63" t="s">
        <v>14</v>
      </c>
      <c r="D33" s="222"/>
      <c r="E33" s="222"/>
      <c r="F33" s="222"/>
      <c r="G33" s="74">
        <f>SUM(D33:F33)</f>
        <v>0</v>
      </c>
      <c r="N33" s="348"/>
    </row>
    <row r="34" spans="3:14" x14ac:dyDescent="0.25">
      <c r="C34" s="63" t="s">
        <v>184</v>
      </c>
      <c r="D34" s="222"/>
      <c r="E34" s="222"/>
      <c r="F34" s="222"/>
      <c r="G34" s="74">
        <f>SUM(D34:F34)</f>
        <v>0</v>
      </c>
      <c r="N34" s="348"/>
    </row>
    <row r="35" spans="3:14" x14ac:dyDescent="0.25">
      <c r="C35" s="68" t="s">
        <v>187</v>
      </c>
      <c r="D35" s="80">
        <f>SUM(D28:D34)</f>
        <v>0</v>
      </c>
      <c r="E35" s="80">
        <f>SUM(E28:E34)</f>
        <v>0</v>
      </c>
      <c r="F35" s="80">
        <f>SUM(F28:F34)</f>
        <v>0</v>
      </c>
      <c r="G35" s="74">
        <f>SUM(D35:F35)</f>
        <v>0</v>
      </c>
      <c r="N35" s="348"/>
    </row>
    <row r="36" spans="3:14" s="350" customFormat="1" x14ac:dyDescent="0.25">
      <c r="C36" s="84"/>
      <c r="D36" s="85"/>
      <c r="E36" s="85"/>
      <c r="F36" s="85"/>
      <c r="G36" s="86"/>
    </row>
    <row r="37" spans="3:14" x14ac:dyDescent="0.25">
      <c r="C37" s="263" t="s">
        <v>191</v>
      </c>
      <c r="D37" s="264"/>
      <c r="E37" s="264"/>
      <c r="F37" s="264"/>
      <c r="G37" s="265"/>
      <c r="N37" s="348"/>
    </row>
    <row r="38" spans="3:14" ht="21.75" customHeight="1" thickBot="1" x14ac:dyDescent="0.3">
      <c r="C38" s="77" t="s">
        <v>185</v>
      </c>
      <c r="D38" s="78">
        <f>'1) Budget Table HONDURAS'!D44</f>
        <v>0</v>
      </c>
      <c r="E38" s="78">
        <f>'1) Budget Table HONDURAS'!E44</f>
        <v>0</v>
      </c>
      <c r="F38" s="78">
        <f>'1) Budget Table HONDURAS'!F44</f>
        <v>0</v>
      </c>
      <c r="G38" s="79">
        <f>SUM(D38:F38)</f>
        <v>0</v>
      </c>
      <c r="N38" s="348"/>
    </row>
    <row r="39" spans="3:14" x14ac:dyDescent="0.25">
      <c r="C39" s="75" t="s">
        <v>10</v>
      </c>
      <c r="D39" s="221"/>
      <c r="E39" s="362"/>
      <c r="F39" s="362"/>
      <c r="G39" s="76">
        <f>SUM(D39:F39)</f>
        <v>0</v>
      </c>
      <c r="N39" s="348"/>
    </row>
    <row r="40" spans="3:14" s="350" customFormat="1" ht="15.75" customHeight="1" x14ac:dyDescent="0.25">
      <c r="C40" s="63" t="s">
        <v>11</v>
      </c>
      <c r="D40" s="222"/>
      <c r="E40" s="336"/>
      <c r="F40" s="336"/>
      <c r="G40" s="74">
        <f>SUM(D40:F40)</f>
        <v>0</v>
      </c>
    </row>
    <row r="41" spans="3:14" s="350" customFormat="1" ht="31.5" x14ac:dyDescent="0.25">
      <c r="C41" s="63" t="s">
        <v>12</v>
      </c>
      <c r="D41" s="222"/>
      <c r="E41" s="222"/>
      <c r="F41" s="222"/>
      <c r="G41" s="74">
        <f>SUM(D41:F41)</f>
        <v>0</v>
      </c>
    </row>
    <row r="42" spans="3:14" s="350" customFormat="1" x14ac:dyDescent="0.25">
      <c r="C42" s="64" t="s">
        <v>13</v>
      </c>
      <c r="D42" s="222">
        <v>0</v>
      </c>
      <c r="E42" s="222"/>
      <c r="F42" s="222"/>
      <c r="G42" s="74">
        <f>SUM(D42:F42)</f>
        <v>0</v>
      </c>
    </row>
    <row r="43" spans="3:14" x14ac:dyDescent="0.25">
      <c r="C43" s="63" t="s">
        <v>18</v>
      </c>
      <c r="D43" s="222">
        <v>0</v>
      </c>
      <c r="E43" s="222"/>
      <c r="F43" s="222"/>
      <c r="G43" s="74">
        <f>SUM(D43:F43)</f>
        <v>0</v>
      </c>
      <c r="N43" s="348"/>
    </row>
    <row r="44" spans="3:14" x14ac:dyDescent="0.25">
      <c r="C44" s="63" t="s">
        <v>14</v>
      </c>
      <c r="D44" s="222"/>
      <c r="E44" s="222"/>
      <c r="F44" s="222"/>
      <c r="G44" s="74">
        <f>SUM(D44:F44)</f>
        <v>0</v>
      </c>
      <c r="N44" s="348"/>
    </row>
    <row r="45" spans="3:14" x14ac:dyDescent="0.25">
      <c r="C45" s="63" t="s">
        <v>184</v>
      </c>
      <c r="D45" s="222"/>
      <c r="E45" s="222"/>
      <c r="F45" s="222"/>
      <c r="G45" s="74">
        <f>SUM(D45:F45)</f>
        <v>0</v>
      </c>
      <c r="N45" s="348"/>
    </row>
    <row r="46" spans="3:14" x14ac:dyDescent="0.25">
      <c r="C46" s="68" t="s">
        <v>187</v>
      </c>
      <c r="D46" s="80">
        <f>SUM(D39:D45)</f>
        <v>0</v>
      </c>
      <c r="E46" s="80">
        <f>SUM(E39:E45)</f>
        <v>0</v>
      </c>
      <c r="F46" s="80">
        <f>SUM(F39:F45)</f>
        <v>0</v>
      </c>
      <c r="G46" s="74">
        <f>SUM(D46:F46)</f>
        <v>0</v>
      </c>
      <c r="N46" s="348"/>
    </row>
    <row r="47" spans="3:14" x14ac:dyDescent="0.25">
      <c r="C47" s="263" t="s">
        <v>192</v>
      </c>
      <c r="D47" s="264"/>
      <c r="E47" s="264"/>
      <c r="F47" s="264"/>
      <c r="G47" s="265"/>
      <c r="N47" s="348"/>
    </row>
    <row r="48" spans="3:14" s="350" customFormat="1" x14ac:dyDescent="0.25">
      <c r="C48" s="81"/>
      <c r="D48" s="82"/>
      <c r="E48" s="82"/>
      <c r="F48" s="82"/>
      <c r="G48" s="83"/>
    </row>
    <row r="49" spans="2:14" ht="20.25" customHeight="1" thickBot="1" x14ac:dyDescent="0.3">
      <c r="C49" s="77" t="s">
        <v>185</v>
      </c>
      <c r="D49" s="78">
        <f>'1) Budget Table HONDURAS'!D54</f>
        <v>0</v>
      </c>
      <c r="E49" s="78">
        <f>'1) Budget Table HONDURAS'!E54</f>
        <v>0</v>
      </c>
      <c r="F49" s="78">
        <f>'1) Budget Table HONDURAS'!F54</f>
        <v>0</v>
      </c>
      <c r="G49" s="79">
        <f>SUM(D49:F49)</f>
        <v>0</v>
      </c>
      <c r="N49" s="348"/>
    </row>
    <row r="50" spans="2:14" x14ac:dyDescent="0.25">
      <c r="C50" s="75" t="s">
        <v>10</v>
      </c>
      <c r="D50" s="221"/>
      <c r="E50" s="362"/>
      <c r="F50" s="362"/>
      <c r="G50" s="76">
        <f>SUM(D50:F50)</f>
        <v>0</v>
      </c>
      <c r="N50" s="348"/>
    </row>
    <row r="51" spans="2:14" ht="15.75" customHeight="1" x14ac:dyDescent="0.25">
      <c r="C51" s="63" t="s">
        <v>11</v>
      </c>
      <c r="D51" s="222"/>
      <c r="E51" s="336"/>
      <c r="F51" s="336"/>
      <c r="G51" s="74">
        <f>SUM(D51:F51)</f>
        <v>0</v>
      </c>
      <c r="N51" s="348"/>
    </row>
    <row r="52" spans="2:14" ht="32.25" customHeight="1" x14ac:dyDescent="0.25">
      <c r="C52" s="63" t="s">
        <v>12</v>
      </c>
      <c r="D52" s="222"/>
      <c r="E52" s="222"/>
      <c r="F52" s="222"/>
      <c r="G52" s="74">
        <f>SUM(D52:F52)</f>
        <v>0</v>
      </c>
      <c r="N52" s="348"/>
    </row>
    <row r="53" spans="2:14" s="350" customFormat="1" x14ac:dyDescent="0.25">
      <c r="C53" s="64" t="s">
        <v>13</v>
      </c>
      <c r="D53" s="222"/>
      <c r="E53" s="222"/>
      <c r="F53" s="222"/>
      <c r="G53" s="74">
        <f>SUM(D53:F53)</f>
        <v>0</v>
      </c>
    </row>
    <row r="54" spans="2:14" x14ac:dyDescent="0.25">
      <c r="C54" s="63" t="s">
        <v>18</v>
      </c>
      <c r="D54" s="222"/>
      <c r="E54" s="222"/>
      <c r="F54" s="222"/>
      <c r="G54" s="74">
        <f>SUM(D54:F54)</f>
        <v>0</v>
      </c>
      <c r="N54" s="348"/>
    </row>
    <row r="55" spans="2:14" x14ac:dyDescent="0.25">
      <c r="C55" s="63" t="s">
        <v>14</v>
      </c>
      <c r="D55" s="222"/>
      <c r="E55" s="222"/>
      <c r="F55" s="222"/>
      <c r="G55" s="74">
        <f>SUM(D55:F55)</f>
        <v>0</v>
      </c>
      <c r="N55" s="348"/>
    </row>
    <row r="56" spans="2:14" x14ac:dyDescent="0.25">
      <c r="C56" s="63" t="s">
        <v>184</v>
      </c>
      <c r="D56" s="222"/>
      <c r="E56" s="222"/>
      <c r="F56" s="222"/>
      <c r="G56" s="74">
        <f>SUM(D56:F56)</f>
        <v>0</v>
      </c>
      <c r="N56" s="348"/>
    </row>
    <row r="57" spans="2:14" ht="21" customHeight="1" x14ac:dyDescent="0.25">
      <c r="C57" s="68" t="s">
        <v>187</v>
      </c>
      <c r="D57" s="80">
        <f>SUM(D50:D56)</f>
        <v>0</v>
      </c>
      <c r="E57" s="80">
        <f>SUM(E50:E56)</f>
        <v>0</v>
      </c>
      <c r="F57" s="80">
        <f>SUM(F50:F56)</f>
        <v>0</v>
      </c>
      <c r="G57" s="74">
        <f>SUM(D57:F57)</f>
        <v>0</v>
      </c>
      <c r="N57" s="348"/>
    </row>
    <row r="58" spans="2:14" s="350" customFormat="1" ht="22.5" customHeight="1" x14ac:dyDescent="0.25">
      <c r="C58" s="87"/>
      <c r="D58" s="85"/>
      <c r="E58" s="85"/>
      <c r="F58" s="85"/>
      <c r="G58" s="86"/>
    </row>
    <row r="59" spans="2:14" x14ac:dyDescent="0.25">
      <c r="B59" s="263" t="s">
        <v>193</v>
      </c>
      <c r="C59" s="264"/>
      <c r="D59" s="264"/>
      <c r="E59" s="264"/>
      <c r="F59" s="264"/>
      <c r="G59" s="265"/>
      <c r="N59" s="348"/>
    </row>
    <row r="60" spans="2:14" x14ac:dyDescent="0.25">
      <c r="C60" s="263" t="s">
        <v>194</v>
      </c>
      <c r="D60" s="264"/>
      <c r="E60" s="264"/>
      <c r="F60" s="264"/>
      <c r="G60" s="265"/>
      <c r="N60" s="348"/>
    </row>
    <row r="61" spans="2:14" ht="24" customHeight="1" thickBot="1" x14ac:dyDescent="0.3">
      <c r="C61" s="77" t="s">
        <v>185</v>
      </c>
      <c r="D61" s="78">
        <f>'1) Budget Table HONDURAS'!D72</f>
        <v>0</v>
      </c>
      <c r="E61" s="78">
        <f>'1) Budget Table HONDURAS'!E72</f>
        <v>240579.32</v>
      </c>
      <c r="F61" s="78">
        <f>'1) Budget Table HONDURAS'!F72</f>
        <v>0</v>
      </c>
      <c r="G61" s="79">
        <f>SUM(D61:F61)</f>
        <v>240579.32</v>
      </c>
      <c r="N61" s="348"/>
    </row>
    <row r="62" spans="2:14" ht="15.75" customHeight="1" x14ac:dyDescent="0.25">
      <c r="C62" s="75" t="s">
        <v>10</v>
      </c>
      <c r="D62" s="221"/>
      <c r="E62" s="362"/>
      <c r="F62" s="362"/>
      <c r="G62" s="76">
        <f>SUM(D62:F62)</f>
        <v>0</v>
      </c>
      <c r="N62" s="348"/>
    </row>
    <row r="63" spans="2:14" ht="15.75" customHeight="1" x14ac:dyDescent="0.25">
      <c r="C63" s="63" t="s">
        <v>11</v>
      </c>
      <c r="D63" s="222"/>
      <c r="E63" s="336"/>
      <c r="F63" s="336"/>
      <c r="G63" s="74">
        <f>SUM(D63:F63)</f>
        <v>0</v>
      </c>
      <c r="N63" s="348"/>
    </row>
    <row r="64" spans="2:14" ht="15.75" customHeight="1" x14ac:dyDescent="0.25">
      <c r="C64" s="63" t="s">
        <v>12</v>
      </c>
      <c r="D64" s="222"/>
      <c r="E64" s="222"/>
      <c r="F64" s="222"/>
      <c r="G64" s="74">
        <f>SUM(D64:F64)</f>
        <v>0</v>
      </c>
      <c r="N64" s="348"/>
    </row>
    <row r="65" spans="2:14" ht="18.75" customHeight="1" x14ac:dyDescent="0.25">
      <c r="C65" s="64" t="s">
        <v>13</v>
      </c>
      <c r="D65" s="222"/>
      <c r="E65" s="222"/>
      <c r="F65" s="222"/>
      <c r="G65" s="74">
        <f>SUM(D65:F65)</f>
        <v>0</v>
      </c>
      <c r="N65" s="348"/>
    </row>
    <row r="66" spans="2:14" x14ac:dyDescent="0.25">
      <c r="C66" s="63" t="s">
        <v>18</v>
      </c>
      <c r="D66" s="222"/>
      <c r="E66" s="222"/>
      <c r="F66" s="222"/>
      <c r="G66" s="74">
        <f>SUM(D66:F66)</f>
        <v>0</v>
      </c>
      <c r="N66" s="348"/>
    </row>
    <row r="67" spans="2:14" s="350" customFormat="1" ht="21.75" customHeight="1" x14ac:dyDescent="0.25">
      <c r="B67" s="348"/>
      <c r="C67" s="63" t="s">
        <v>14</v>
      </c>
      <c r="D67" s="222"/>
      <c r="E67" s="222"/>
      <c r="F67" s="222"/>
      <c r="G67" s="74">
        <f>SUM(D67:F67)</f>
        <v>0</v>
      </c>
    </row>
    <row r="68" spans="2:14" s="350" customFormat="1" x14ac:dyDescent="0.25">
      <c r="B68" s="348"/>
      <c r="C68" s="63" t="s">
        <v>184</v>
      </c>
      <c r="D68" s="222"/>
      <c r="E68" s="222"/>
      <c r="F68" s="222"/>
      <c r="G68" s="74">
        <f>SUM(D68:F68)</f>
        <v>0</v>
      </c>
    </row>
    <row r="69" spans="2:14" x14ac:dyDescent="0.25">
      <c r="C69" s="68" t="s">
        <v>187</v>
      </c>
      <c r="D69" s="80">
        <f>SUM(D62:D68)</f>
        <v>0</v>
      </c>
      <c r="E69" s="80">
        <f>SUM(E62:E68)</f>
        <v>0</v>
      </c>
      <c r="F69" s="80">
        <f>SUM(F62:F68)</f>
        <v>0</v>
      </c>
      <c r="G69" s="74">
        <f>SUM(D69:F69)</f>
        <v>0</v>
      </c>
      <c r="N69" s="348"/>
    </row>
    <row r="70" spans="2:14" s="350" customFormat="1" x14ac:dyDescent="0.25">
      <c r="C70" s="84"/>
      <c r="D70" s="85"/>
      <c r="E70" s="85"/>
      <c r="F70" s="85"/>
      <c r="G70" s="86"/>
    </row>
    <row r="71" spans="2:14" x14ac:dyDescent="0.25">
      <c r="B71" s="350"/>
      <c r="C71" s="263" t="s">
        <v>76</v>
      </c>
      <c r="D71" s="264"/>
      <c r="E71" s="264"/>
      <c r="F71" s="264"/>
      <c r="G71" s="265"/>
      <c r="N71" s="348"/>
    </row>
    <row r="72" spans="2:14" ht="21.75" customHeight="1" thickBot="1" x14ac:dyDescent="0.3">
      <c r="C72" s="77" t="s">
        <v>185</v>
      </c>
      <c r="D72" s="78">
        <f>'1) Budget Table HONDURAS'!D84</f>
        <v>0</v>
      </c>
      <c r="E72" s="78">
        <f>'1) Budget Table HONDURAS'!E84</f>
        <v>71820.680000000008</v>
      </c>
      <c r="F72" s="78">
        <f>'1) Budget Table HONDURAS'!F84</f>
        <v>0</v>
      </c>
      <c r="G72" s="79">
        <f>SUM(D72:F72)</f>
        <v>71820.680000000008</v>
      </c>
      <c r="N72" s="348"/>
    </row>
    <row r="73" spans="2:14" ht="15.75" customHeight="1" x14ac:dyDescent="0.25">
      <c r="C73" s="75" t="s">
        <v>10</v>
      </c>
      <c r="D73" s="221"/>
      <c r="E73" s="362"/>
      <c r="F73" s="362"/>
      <c r="G73" s="76">
        <f>SUM(D73:F73)</f>
        <v>0</v>
      </c>
      <c r="N73" s="348"/>
    </row>
    <row r="74" spans="2:14" ht="15.75" customHeight="1" x14ac:dyDescent="0.25">
      <c r="C74" s="63" t="s">
        <v>11</v>
      </c>
      <c r="D74" s="222"/>
      <c r="E74" s="336"/>
      <c r="F74" s="336"/>
      <c r="G74" s="74">
        <f>SUM(D74:F74)</f>
        <v>0</v>
      </c>
      <c r="N74" s="348"/>
    </row>
    <row r="75" spans="2:14" ht="15.75" customHeight="1" x14ac:dyDescent="0.25">
      <c r="C75" s="63" t="s">
        <v>12</v>
      </c>
      <c r="D75" s="222"/>
      <c r="E75" s="222"/>
      <c r="F75" s="222"/>
      <c r="G75" s="74">
        <f>SUM(D75:F75)</f>
        <v>0</v>
      </c>
      <c r="N75" s="348"/>
    </row>
    <row r="76" spans="2:14" x14ac:dyDescent="0.25">
      <c r="C76" s="64" t="s">
        <v>13</v>
      </c>
      <c r="D76" s="222"/>
      <c r="E76" s="222"/>
      <c r="F76" s="222"/>
      <c r="G76" s="74">
        <f>SUM(D76:F76)</f>
        <v>0</v>
      </c>
      <c r="N76" s="348"/>
    </row>
    <row r="77" spans="2:14" x14ac:dyDescent="0.25">
      <c r="C77" s="63" t="s">
        <v>18</v>
      </c>
      <c r="D77" s="222"/>
      <c r="E77" s="222"/>
      <c r="F77" s="222"/>
      <c r="G77" s="74">
        <f>SUM(D77:F77)</f>
        <v>0</v>
      </c>
      <c r="N77" s="348"/>
    </row>
    <row r="78" spans="2:14" x14ac:dyDescent="0.25">
      <c r="C78" s="63" t="s">
        <v>14</v>
      </c>
      <c r="D78" s="222"/>
      <c r="E78" s="222"/>
      <c r="F78" s="222"/>
      <c r="G78" s="74">
        <f>SUM(D78:F78)</f>
        <v>0</v>
      </c>
      <c r="N78" s="348"/>
    </row>
    <row r="79" spans="2:14" x14ac:dyDescent="0.25">
      <c r="C79" s="63" t="s">
        <v>184</v>
      </c>
      <c r="D79" s="222"/>
      <c r="E79" s="222"/>
      <c r="F79" s="222"/>
      <c r="G79" s="74">
        <f>SUM(D79:F79)</f>
        <v>0</v>
      </c>
      <c r="N79" s="348"/>
    </row>
    <row r="80" spans="2:14" x14ac:dyDescent="0.25">
      <c r="C80" s="68" t="s">
        <v>187</v>
      </c>
      <c r="D80" s="80">
        <f>SUM(D73:D79)</f>
        <v>0</v>
      </c>
      <c r="E80" s="80">
        <f>SUM(E73:E79)</f>
        <v>0</v>
      </c>
      <c r="F80" s="80">
        <f>SUM(F73:F79)</f>
        <v>0</v>
      </c>
      <c r="G80" s="74">
        <f>SUM(D80:F80)</f>
        <v>0</v>
      </c>
      <c r="N80" s="348"/>
    </row>
    <row r="81" spans="2:14" s="350" customFormat="1" x14ac:dyDescent="0.25">
      <c r="C81" s="84"/>
      <c r="D81" s="85"/>
      <c r="E81" s="85"/>
      <c r="F81" s="85"/>
      <c r="G81" s="86"/>
    </row>
    <row r="82" spans="2:14" x14ac:dyDescent="0.25">
      <c r="C82" s="263" t="s">
        <v>85</v>
      </c>
      <c r="D82" s="264"/>
      <c r="E82" s="264"/>
      <c r="F82" s="264"/>
      <c r="G82" s="265"/>
      <c r="N82" s="348"/>
    </row>
    <row r="83" spans="2:14" ht="21.75" customHeight="1" thickBot="1" x14ac:dyDescent="0.3">
      <c r="B83" s="350"/>
      <c r="C83" s="77" t="s">
        <v>185</v>
      </c>
      <c r="D83" s="78">
        <f>'1) Budget Table HONDURAS'!D94</f>
        <v>0</v>
      </c>
      <c r="E83" s="78">
        <f>'1) Budget Table HONDURAS'!E94</f>
        <v>0</v>
      </c>
      <c r="F83" s="78">
        <f>'1) Budget Table HONDURAS'!F94</f>
        <v>0</v>
      </c>
      <c r="G83" s="79">
        <f>SUM(D83:F83)</f>
        <v>0</v>
      </c>
      <c r="N83" s="348"/>
    </row>
    <row r="84" spans="2:14" ht="18" customHeight="1" x14ac:dyDescent="0.25">
      <c r="C84" s="75" t="s">
        <v>10</v>
      </c>
      <c r="D84" s="221"/>
      <c r="E84" s="362"/>
      <c r="F84" s="362"/>
      <c r="G84" s="76">
        <f>SUM(D84:F84)</f>
        <v>0</v>
      </c>
      <c r="N84" s="348"/>
    </row>
    <row r="85" spans="2:14" ht="15.75" customHeight="1" x14ac:dyDescent="0.25">
      <c r="C85" s="63" t="s">
        <v>11</v>
      </c>
      <c r="D85" s="222"/>
      <c r="E85" s="336"/>
      <c r="F85" s="336"/>
      <c r="G85" s="74">
        <f>SUM(D85:F85)</f>
        <v>0</v>
      </c>
      <c r="N85" s="348"/>
    </row>
    <row r="86" spans="2:14" s="350" customFormat="1" ht="15.75" customHeight="1" x14ac:dyDescent="0.25">
      <c r="B86" s="348"/>
      <c r="C86" s="63" t="s">
        <v>12</v>
      </c>
      <c r="D86" s="222"/>
      <c r="E86" s="222"/>
      <c r="F86" s="222"/>
      <c r="G86" s="74">
        <f>SUM(D86:F86)</f>
        <v>0</v>
      </c>
    </row>
    <row r="87" spans="2:14" x14ac:dyDescent="0.25">
      <c r="B87" s="350"/>
      <c r="C87" s="64" t="s">
        <v>13</v>
      </c>
      <c r="D87" s="222"/>
      <c r="E87" s="222"/>
      <c r="F87" s="222"/>
      <c r="G87" s="74">
        <f>SUM(D87:F87)</f>
        <v>0</v>
      </c>
      <c r="N87" s="348"/>
    </row>
    <row r="88" spans="2:14" x14ac:dyDescent="0.25">
      <c r="B88" s="350"/>
      <c r="C88" s="63" t="s">
        <v>18</v>
      </c>
      <c r="D88" s="222"/>
      <c r="E88" s="222"/>
      <c r="F88" s="222"/>
      <c r="G88" s="74">
        <f>SUM(D88:F88)</f>
        <v>0</v>
      </c>
      <c r="N88" s="348"/>
    </row>
    <row r="89" spans="2:14" x14ac:dyDescent="0.25">
      <c r="B89" s="350"/>
      <c r="C89" s="63" t="s">
        <v>14</v>
      </c>
      <c r="D89" s="222"/>
      <c r="E89" s="222"/>
      <c r="F89" s="222"/>
      <c r="G89" s="74">
        <f>SUM(D89:F89)</f>
        <v>0</v>
      </c>
      <c r="N89" s="348"/>
    </row>
    <row r="90" spans="2:14" x14ac:dyDescent="0.25">
      <c r="C90" s="63" t="s">
        <v>184</v>
      </c>
      <c r="D90" s="222"/>
      <c r="E90" s="222"/>
      <c r="F90" s="222"/>
      <c r="G90" s="74">
        <f>SUM(D90:F90)</f>
        <v>0</v>
      </c>
      <c r="N90" s="348"/>
    </row>
    <row r="91" spans="2:14" x14ac:dyDescent="0.25">
      <c r="C91" s="68" t="s">
        <v>187</v>
      </c>
      <c r="D91" s="80">
        <f>SUM(D84:D90)</f>
        <v>0</v>
      </c>
      <c r="E91" s="80">
        <f>SUM(E84:E90)</f>
        <v>0</v>
      </c>
      <c r="F91" s="80">
        <f>SUM(F84:F90)</f>
        <v>0</v>
      </c>
      <c r="G91" s="74">
        <f>SUM(D91:F91)</f>
        <v>0</v>
      </c>
      <c r="N91" s="348"/>
    </row>
    <row r="92" spans="2:14" s="350" customFormat="1" x14ac:dyDescent="0.25">
      <c r="C92" s="84"/>
      <c r="D92" s="85"/>
      <c r="E92" s="85"/>
      <c r="F92" s="85"/>
      <c r="G92" s="86"/>
    </row>
    <row r="93" spans="2:14" x14ac:dyDescent="0.25">
      <c r="C93" s="263" t="s">
        <v>102</v>
      </c>
      <c r="D93" s="264"/>
      <c r="E93" s="264"/>
      <c r="F93" s="264"/>
      <c r="G93" s="265"/>
      <c r="N93" s="348"/>
    </row>
    <row r="94" spans="2:14" ht="21.75" customHeight="1" thickBot="1" x14ac:dyDescent="0.3">
      <c r="C94" s="77" t="s">
        <v>185</v>
      </c>
      <c r="D94" s="78">
        <f>'1) Budget Table HONDURAS'!D104</f>
        <v>0</v>
      </c>
      <c r="E94" s="78">
        <f>'1) Budget Table HONDURAS'!E104</f>
        <v>0</v>
      </c>
      <c r="F94" s="78">
        <f>'1) Budget Table HONDURAS'!F104</f>
        <v>0</v>
      </c>
      <c r="G94" s="79">
        <f>SUM(D94:F94)</f>
        <v>0</v>
      </c>
      <c r="N94" s="348"/>
    </row>
    <row r="95" spans="2:14" ht="15.75" customHeight="1" x14ac:dyDescent="0.25">
      <c r="C95" s="75" t="s">
        <v>10</v>
      </c>
      <c r="D95" s="221"/>
      <c r="E95" s="362"/>
      <c r="F95" s="362"/>
      <c r="G95" s="76">
        <f>SUM(D95:F95)</f>
        <v>0</v>
      </c>
      <c r="N95" s="348"/>
    </row>
    <row r="96" spans="2:14" ht="15.75" customHeight="1" x14ac:dyDescent="0.25">
      <c r="B96" s="350"/>
      <c r="C96" s="63" t="s">
        <v>11</v>
      </c>
      <c r="D96" s="222"/>
      <c r="E96" s="336"/>
      <c r="F96" s="336"/>
      <c r="G96" s="74">
        <f>SUM(D96:F96)</f>
        <v>0</v>
      </c>
      <c r="N96" s="348"/>
    </row>
    <row r="97" spans="2:14" ht="15.75" customHeight="1" x14ac:dyDescent="0.25">
      <c r="C97" s="63" t="s">
        <v>12</v>
      </c>
      <c r="D97" s="222"/>
      <c r="E97" s="222"/>
      <c r="F97" s="222"/>
      <c r="G97" s="74">
        <f>SUM(D97:F97)</f>
        <v>0</v>
      </c>
      <c r="N97" s="348"/>
    </row>
    <row r="98" spans="2:14" x14ac:dyDescent="0.25">
      <c r="C98" s="64" t="s">
        <v>13</v>
      </c>
      <c r="D98" s="222"/>
      <c r="E98" s="222"/>
      <c r="F98" s="222"/>
      <c r="G98" s="74">
        <f>SUM(D98:F98)</f>
        <v>0</v>
      </c>
      <c r="N98" s="348"/>
    </row>
    <row r="99" spans="2:14" x14ac:dyDescent="0.25">
      <c r="C99" s="63" t="s">
        <v>18</v>
      </c>
      <c r="D99" s="222"/>
      <c r="E99" s="222"/>
      <c r="F99" s="222"/>
      <c r="G99" s="74">
        <f>SUM(D99:F99)</f>
        <v>0</v>
      </c>
      <c r="N99" s="348"/>
    </row>
    <row r="100" spans="2:14" ht="25.5" customHeight="1" x14ac:dyDescent="0.25">
      <c r="C100" s="63" t="s">
        <v>14</v>
      </c>
      <c r="D100" s="222"/>
      <c r="E100" s="222"/>
      <c r="F100" s="222"/>
      <c r="G100" s="74">
        <f>SUM(D100:F100)</f>
        <v>0</v>
      </c>
      <c r="N100" s="348"/>
    </row>
    <row r="101" spans="2:14" x14ac:dyDescent="0.25">
      <c r="B101" s="350"/>
      <c r="C101" s="63" t="s">
        <v>184</v>
      </c>
      <c r="D101" s="222"/>
      <c r="E101" s="222"/>
      <c r="F101" s="222"/>
      <c r="G101" s="74">
        <f>SUM(D101:F101)</f>
        <v>0</v>
      </c>
      <c r="N101" s="348"/>
    </row>
    <row r="102" spans="2:14" ht="15.75" customHeight="1" x14ac:dyDescent="0.25">
      <c r="C102" s="68" t="s">
        <v>187</v>
      </c>
      <c r="D102" s="80">
        <f>SUM(D95:D101)</f>
        <v>0</v>
      </c>
      <c r="E102" s="80">
        <f>SUM(E95:E101)</f>
        <v>0</v>
      </c>
      <c r="F102" s="80">
        <f>SUM(F95:F101)</f>
        <v>0</v>
      </c>
      <c r="G102" s="74">
        <f>SUM(D102:F102)</f>
        <v>0</v>
      </c>
      <c r="N102" s="348"/>
    </row>
    <row r="103" spans="2:14" ht="25.5" customHeight="1" x14ac:dyDescent="0.25">
      <c r="D103" s="349"/>
      <c r="E103" s="349"/>
      <c r="F103" s="349"/>
      <c r="G103" s="349"/>
      <c r="N103" s="348"/>
    </row>
    <row r="104" spans="2:14" x14ac:dyDescent="0.25">
      <c r="B104" s="263" t="s">
        <v>195</v>
      </c>
      <c r="C104" s="264"/>
      <c r="D104" s="264"/>
      <c r="E104" s="264"/>
      <c r="F104" s="264"/>
      <c r="G104" s="265"/>
      <c r="N104" s="348"/>
    </row>
    <row r="105" spans="2:14" x14ac:dyDescent="0.25">
      <c r="C105" s="263" t="s">
        <v>104</v>
      </c>
      <c r="D105" s="264"/>
      <c r="E105" s="264"/>
      <c r="F105" s="264"/>
      <c r="G105" s="265"/>
      <c r="N105" s="348"/>
    </row>
    <row r="106" spans="2:14" ht="22.5" customHeight="1" thickBot="1" x14ac:dyDescent="0.3">
      <c r="C106" s="77" t="s">
        <v>185</v>
      </c>
      <c r="D106" s="78">
        <f>'1) Budget Table HONDURAS'!D116</f>
        <v>0</v>
      </c>
      <c r="E106" s="78">
        <f>'1) Budget Table HONDURAS'!E116</f>
        <v>0</v>
      </c>
      <c r="F106" s="78">
        <f>'1) Budget Table HONDURAS'!F116</f>
        <v>36000</v>
      </c>
      <c r="G106" s="79">
        <f>SUM(D106:F106)</f>
        <v>36000</v>
      </c>
      <c r="N106" s="348"/>
    </row>
    <row r="107" spans="2:14" x14ac:dyDescent="0.25">
      <c r="C107" s="75" t="s">
        <v>10</v>
      </c>
      <c r="D107" s="221"/>
      <c r="E107" s="362"/>
      <c r="F107" s="362"/>
      <c r="G107" s="76">
        <f>SUM(D107:F107)</f>
        <v>0</v>
      </c>
      <c r="N107" s="348"/>
    </row>
    <row r="108" spans="2:14" x14ac:dyDescent="0.25">
      <c r="C108" s="63" t="s">
        <v>11</v>
      </c>
      <c r="D108" s="222"/>
      <c r="E108" s="336"/>
      <c r="F108" s="336"/>
      <c r="G108" s="74">
        <f>SUM(D108:F108)</f>
        <v>0</v>
      </c>
      <c r="N108" s="348"/>
    </row>
    <row r="109" spans="2:14" ht="15.75" customHeight="1" x14ac:dyDescent="0.25">
      <c r="C109" s="63" t="s">
        <v>12</v>
      </c>
      <c r="D109" s="222"/>
      <c r="E109" s="222"/>
      <c r="F109" s="222"/>
      <c r="G109" s="74">
        <f>SUM(D109:F109)</f>
        <v>0</v>
      </c>
      <c r="N109" s="348"/>
    </row>
    <row r="110" spans="2:14" x14ac:dyDescent="0.25">
      <c r="C110" s="64" t="s">
        <v>13</v>
      </c>
      <c r="D110" s="222"/>
      <c r="E110" s="222"/>
      <c r="F110" s="222"/>
      <c r="G110" s="74">
        <f>SUM(D110:F110)</f>
        <v>0</v>
      </c>
      <c r="N110" s="348"/>
    </row>
    <row r="111" spans="2:14" x14ac:dyDescent="0.25">
      <c r="C111" s="63" t="s">
        <v>18</v>
      </c>
      <c r="D111" s="222"/>
      <c r="E111" s="222"/>
      <c r="F111" s="222"/>
      <c r="G111" s="74">
        <f>SUM(D111:F111)</f>
        <v>0</v>
      </c>
      <c r="N111" s="348"/>
    </row>
    <row r="112" spans="2:14" x14ac:dyDescent="0.25">
      <c r="C112" s="63" t="s">
        <v>14</v>
      </c>
      <c r="D112" s="222"/>
      <c r="E112" s="222"/>
      <c r="F112" s="222"/>
      <c r="G112" s="74">
        <f>SUM(D112:F112)</f>
        <v>0</v>
      </c>
      <c r="N112" s="348"/>
    </row>
    <row r="113" spans="3:14" x14ac:dyDescent="0.25">
      <c r="C113" s="63" t="s">
        <v>184</v>
      </c>
      <c r="D113" s="222"/>
      <c r="E113" s="222"/>
      <c r="F113" s="222"/>
      <c r="G113" s="74">
        <f>SUM(D113:F113)</f>
        <v>0</v>
      </c>
      <c r="N113" s="348"/>
    </row>
    <row r="114" spans="3:14" x14ac:dyDescent="0.25">
      <c r="C114" s="68" t="s">
        <v>187</v>
      </c>
      <c r="D114" s="80">
        <f>SUM(D107:D113)</f>
        <v>0</v>
      </c>
      <c r="E114" s="80">
        <f>SUM(E107:E113)</f>
        <v>0</v>
      </c>
      <c r="F114" s="80">
        <f>SUM(F107:F113)</f>
        <v>0</v>
      </c>
      <c r="G114" s="74">
        <f>SUM(D114:F114)</f>
        <v>0</v>
      </c>
      <c r="N114" s="348"/>
    </row>
    <row r="115" spans="3:14" s="350" customFormat="1" x14ac:dyDescent="0.25">
      <c r="C115" s="84"/>
      <c r="D115" s="85"/>
      <c r="E115" s="85"/>
      <c r="F115" s="85"/>
      <c r="G115" s="86"/>
    </row>
    <row r="116" spans="3:14" ht="15.75" customHeight="1" x14ac:dyDescent="0.25">
      <c r="C116" s="263" t="s">
        <v>196</v>
      </c>
      <c r="D116" s="264"/>
      <c r="E116" s="264"/>
      <c r="F116" s="264"/>
      <c r="G116" s="265"/>
      <c r="N116" s="348"/>
    </row>
    <row r="117" spans="3:14" ht="21.75" customHeight="1" thickBot="1" x14ac:dyDescent="0.3">
      <c r="C117" s="77" t="s">
        <v>185</v>
      </c>
      <c r="D117" s="78">
        <f>'1) Budget Table HONDURAS'!D126</f>
        <v>0</v>
      </c>
      <c r="E117" s="78">
        <f>'1) Budget Table HONDURAS'!E126</f>
        <v>0</v>
      </c>
      <c r="F117" s="78">
        <f>'1) Budget Table HONDURAS'!F126</f>
        <v>60000</v>
      </c>
      <c r="G117" s="79">
        <f>SUM(D117:F117)</f>
        <v>60000</v>
      </c>
      <c r="N117" s="348"/>
    </row>
    <row r="118" spans="3:14" x14ac:dyDescent="0.25">
      <c r="C118" s="75" t="s">
        <v>10</v>
      </c>
      <c r="D118" s="221"/>
      <c r="E118" s="362"/>
      <c r="F118" s="362"/>
      <c r="G118" s="76">
        <f>SUM(D118:F118)</f>
        <v>0</v>
      </c>
      <c r="N118" s="348"/>
    </row>
    <row r="119" spans="3:14" x14ac:dyDescent="0.25">
      <c r="C119" s="63" t="s">
        <v>11</v>
      </c>
      <c r="D119" s="222"/>
      <c r="E119" s="336"/>
      <c r="F119" s="336"/>
      <c r="G119" s="74">
        <f>SUM(D119:F119)</f>
        <v>0</v>
      </c>
      <c r="N119" s="348"/>
    </row>
    <row r="120" spans="3:14" ht="31.5" x14ac:dyDescent="0.25">
      <c r="C120" s="63" t="s">
        <v>12</v>
      </c>
      <c r="D120" s="222"/>
      <c r="E120" s="222"/>
      <c r="F120" s="222"/>
      <c r="G120" s="74">
        <f>SUM(D120:F120)</f>
        <v>0</v>
      </c>
      <c r="N120" s="348"/>
    </row>
    <row r="121" spans="3:14" x14ac:dyDescent="0.25">
      <c r="C121" s="64" t="s">
        <v>13</v>
      </c>
      <c r="D121" s="222"/>
      <c r="E121" s="222"/>
      <c r="F121" s="222"/>
      <c r="G121" s="74">
        <f>SUM(D121:F121)</f>
        <v>0</v>
      </c>
      <c r="N121" s="348"/>
    </row>
    <row r="122" spans="3:14" x14ac:dyDescent="0.25">
      <c r="C122" s="63" t="s">
        <v>18</v>
      </c>
      <c r="D122" s="222"/>
      <c r="E122" s="222"/>
      <c r="F122" s="222"/>
      <c r="G122" s="74">
        <f>SUM(D122:F122)</f>
        <v>0</v>
      </c>
      <c r="N122" s="348"/>
    </row>
    <row r="123" spans="3:14" x14ac:dyDescent="0.25">
      <c r="C123" s="63" t="s">
        <v>14</v>
      </c>
      <c r="D123" s="222"/>
      <c r="E123" s="222"/>
      <c r="F123" s="222"/>
      <c r="G123" s="74">
        <f>SUM(D123:F123)</f>
        <v>0</v>
      </c>
      <c r="N123" s="348"/>
    </row>
    <row r="124" spans="3:14" x14ac:dyDescent="0.25">
      <c r="C124" s="63" t="s">
        <v>184</v>
      </c>
      <c r="D124" s="222"/>
      <c r="E124" s="222"/>
      <c r="F124" s="222"/>
      <c r="G124" s="74">
        <f>SUM(D124:F124)</f>
        <v>0</v>
      </c>
      <c r="N124" s="348"/>
    </row>
    <row r="125" spans="3:14" x14ac:dyDescent="0.25">
      <c r="C125" s="68" t="s">
        <v>187</v>
      </c>
      <c r="D125" s="80">
        <f>SUM(D118:D124)</f>
        <v>0</v>
      </c>
      <c r="E125" s="80">
        <f>SUM(E118:E124)</f>
        <v>0</v>
      </c>
      <c r="F125" s="80">
        <f>SUM(F118:F124)</f>
        <v>0</v>
      </c>
      <c r="G125" s="74">
        <f>SUM(D125:F125)</f>
        <v>0</v>
      </c>
      <c r="N125" s="348"/>
    </row>
    <row r="126" spans="3:14" s="350" customFormat="1" x14ac:dyDescent="0.25">
      <c r="C126" s="84"/>
      <c r="D126" s="85"/>
      <c r="E126" s="85"/>
      <c r="F126" s="85"/>
      <c r="G126" s="86"/>
    </row>
    <row r="127" spans="3:14" x14ac:dyDescent="0.25">
      <c r="C127" s="263" t="s">
        <v>121</v>
      </c>
      <c r="D127" s="264"/>
      <c r="E127" s="264"/>
      <c r="F127" s="264"/>
      <c r="G127" s="265"/>
      <c r="N127" s="348"/>
    </row>
    <row r="128" spans="3:14" ht="21" customHeight="1" thickBot="1" x14ac:dyDescent="0.3">
      <c r="C128" s="77" t="s">
        <v>185</v>
      </c>
      <c r="D128" s="78">
        <f>'1) Budget Table HONDURAS'!D136</f>
        <v>0</v>
      </c>
      <c r="E128" s="78">
        <f>'1) Budget Table HONDURAS'!E136</f>
        <v>0</v>
      </c>
      <c r="F128" s="78">
        <f>'1) Budget Table HONDURAS'!F136</f>
        <v>114956.92</v>
      </c>
      <c r="G128" s="79">
        <f>SUM(D128:F128)</f>
        <v>114956.92</v>
      </c>
      <c r="N128" s="348"/>
    </row>
    <row r="129" spans="3:14" x14ac:dyDescent="0.25">
      <c r="C129" s="75" t="s">
        <v>10</v>
      </c>
      <c r="D129" s="221"/>
      <c r="E129" s="362"/>
      <c r="F129" s="362"/>
      <c r="G129" s="76">
        <f>SUM(D129:F129)</f>
        <v>0</v>
      </c>
      <c r="N129" s="348"/>
    </row>
    <row r="130" spans="3:14" x14ac:dyDescent="0.25">
      <c r="C130" s="63" t="s">
        <v>11</v>
      </c>
      <c r="D130" s="222"/>
      <c r="E130" s="336"/>
      <c r="F130" s="336"/>
      <c r="G130" s="74">
        <f>SUM(D130:F130)</f>
        <v>0</v>
      </c>
      <c r="N130" s="348"/>
    </row>
    <row r="131" spans="3:14" ht="31.5" x14ac:dyDescent="0.25">
      <c r="C131" s="63" t="s">
        <v>12</v>
      </c>
      <c r="D131" s="222"/>
      <c r="E131" s="222"/>
      <c r="F131" s="222"/>
      <c r="G131" s="74">
        <f>SUM(D131:F131)</f>
        <v>0</v>
      </c>
      <c r="N131" s="348"/>
    </row>
    <row r="132" spans="3:14" x14ac:dyDescent="0.25">
      <c r="C132" s="64" t="s">
        <v>13</v>
      </c>
      <c r="D132" s="222"/>
      <c r="E132" s="222"/>
      <c r="F132" s="222"/>
      <c r="G132" s="74">
        <f>SUM(D132:F132)</f>
        <v>0</v>
      </c>
      <c r="N132" s="348"/>
    </row>
    <row r="133" spans="3:14" x14ac:dyDescent="0.25">
      <c r="C133" s="63" t="s">
        <v>18</v>
      </c>
      <c r="D133" s="222"/>
      <c r="E133" s="222"/>
      <c r="F133" s="222"/>
      <c r="G133" s="74">
        <f>SUM(D133:F133)</f>
        <v>0</v>
      </c>
      <c r="N133" s="348"/>
    </row>
    <row r="134" spans="3:14" x14ac:dyDescent="0.25">
      <c r="C134" s="63" t="s">
        <v>14</v>
      </c>
      <c r="D134" s="222"/>
      <c r="E134" s="222"/>
      <c r="F134" s="222"/>
      <c r="G134" s="74">
        <f>SUM(D134:F134)</f>
        <v>0</v>
      </c>
      <c r="N134" s="348"/>
    </row>
    <row r="135" spans="3:14" x14ac:dyDescent="0.25">
      <c r="C135" s="63" t="s">
        <v>184</v>
      </c>
      <c r="D135" s="222"/>
      <c r="E135" s="222"/>
      <c r="F135" s="222"/>
      <c r="G135" s="74">
        <f>SUM(D135:F135)</f>
        <v>0</v>
      </c>
      <c r="N135" s="348"/>
    </row>
    <row r="136" spans="3:14" x14ac:dyDescent="0.25">
      <c r="C136" s="68" t="s">
        <v>187</v>
      </c>
      <c r="D136" s="80">
        <f>SUM(D129:D135)</f>
        <v>0</v>
      </c>
      <c r="E136" s="80">
        <f>SUM(E129:E135)</f>
        <v>0</v>
      </c>
      <c r="F136" s="80">
        <f>SUM(F129:F135)</f>
        <v>0</v>
      </c>
      <c r="G136" s="74">
        <f>SUM(D136:F136)</f>
        <v>0</v>
      </c>
      <c r="N136" s="348"/>
    </row>
    <row r="137" spans="3:14" s="350" customFormat="1" x14ac:dyDescent="0.25">
      <c r="C137" s="84"/>
      <c r="D137" s="85"/>
      <c r="E137" s="85"/>
      <c r="F137" s="85"/>
      <c r="G137" s="86"/>
    </row>
    <row r="138" spans="3:14" x14ac:dyDescent="0.25">
      <c r="C138" s="263" t="s">
        <v>130</v>
      </c>
      <c r="D138" s="264"/>
      <c r="E138" s="264"/>
      <c r="F138" s="264"/>
      <c r="G138" s="265"/>
      <c r="N138" s="348"/>
    </row>
    <row r="139" spans="3:14" ht="24" customHeight="1" thickBot="1" x14ac:dyDescent="0.3">
      <c r="C139" s="77" t="s">
        <v>185</v>
      </c>
      <c r="D139" s="78">
        <f>'1) Budget Table HONDURAS'!D146</f>
        <v>0</v>
      </c>
      <c r="E139" s="78">
        <f>'1) Budget Table HONDURAS'!E146</f>
        <v>0</v>
      </c>
      <c r="F139" s="78">
        <f>'1) Budget Table HONDURAS'!F146</f>
        <v>0</v>
      </c>
      <c r="G139" s="79">
        <f>SUM(D139:F139)</f>
        <v>0</v>
      </c>
      <c r="N139" s="348"/>
    </row>
    <row r="140" spans="3:14" ht="15.75" customHeight="1" x14ac:dyDescent="0.25">
      <c r="C140" s="75" t="s">
        <v>10</v>
      </c>
      <c r="D140" s="221"/>
      <c r="E140" s="362"/>
      <c r="F140" s="362"/>
      <c r="G140" s="76">
        <f>SUM(D140:F140)</f>
        <v>0</v>
      </c>
      <c r="N140" s="348"/>
    </row>
    <row r="141" spans="3:14" s="349" customFormat="1" x14ac:dyDescent="0.25">
      <c r="C141" s="63" t="s">
        <v>11</v>
      </c>
      <c r="D141" s="222"/>
      <c r="E141" s="336"/>
      <c r="F141" s="336"/>
      <c r="G141" s="74">
        <f>SUM(D141:F141)</f>
        <v>0</v>
      </c>
    </row>
    <row r="142" spans="3:14" s="349" customFormat="1" ht="15.75" customHeight="1" x14ac:dyDescent="0.25">
      <c r="C142" s="63" t="s">
        <v>12</v>
      </c>
      <c r="D142" s="222"/>
      <c r="E142" s="222"/>
      <c r="F142" s="222"/>
      <c r="G142" s="74">
        <f>SUM(D142:F142)</f>
        <v>0</v>
      </c>
    </row>
    <row r="143" spans="3:14" s="349" customFormat="1" x14ac:dyDescent="0.25">
      <c r="C143" s="64" t="s">
        <v>13</v>
      </c>
      <c r="D143" s="222"/>
      <c r="E143" s="222"/>
      <c r="F143" s="222"/>
      <c r="G143" s="74">
        <f>SUM(D143:F143)</f>
        <v>0</v>
      </c>
    </row>
    <row r="144" spans="3:14" s="349" customFormat="1" x14ac:dyDescent="0.25">
      <c r="C144" s="63" t="s">
        <v>18</v>
      </c>
      <c r="D144" s="222"/>
      <c r="E144" s="222"/>
      <c r="F144" s="222"/>
      <c r="G144" s="74">
        <f>SUM(D144:F144)</f>
        <v>0</v>
      </c>
    </row>
    <row r="145" spans="2:7" s="349" customFormat="1" ht="15.75" customHeight="1" x14ac:dyDescent="0.25">
      <c r="C145" s="63" t="s">
        <v>14</v>
      </c>
      <c r="D145" s="222"/>
      <c r="E145" s="222"/>
      <c r="F145" s="222"/>
      <c r="G145" s="74">
        <f>SUM(D145:F145)</f>
        <v>0</v>
      </c>
    </row>
    <row r="146" spans="2:7" s="349" customFormat="1" x14ac:dyDescent="0.25">
      <c r="C146" s="63" t="s">
        <v>184</v>
      </c>
      <c r="D146" s="222"/>
      <c r="E146" s="222"/>
      <c r="F146" s="222"/>
      <c r="G146" s="74">
        <f>SUM(D146:F146)</f>
        <v>0</v>
      </c>
    </row>
    <row r="147" spans="2:7" s="349" customFormat="1" x14ac:dyDescent="0.25">
      <c r="C147" s="68" t="s">
        <v>187</v>
      </c>
      <c r="D147" s="80">
        <f>SUM(D140:D146)</f>
        <v>0</v>
      </c>
      <c r="E147" s="80">
        <f>SUM(E140:E146)</f>
        <v>0</v>
      </c>
      <c r="F147" s="80">
        <f>SUM(F140:F146)</f>
        <v>0</v>
      </c>
      <c r="G147" s="74">
        <f>SUM(D147:F147)</f>
        <v>0</v>
      </c>
    </row>
    <row r="148" spans="2:7" s="349" customFormat="1" x14ac:dyDescent="0.25">
      <c r="C148" s="348"/>
      <c r="D148" s="350"/>
      <c r="E148" s="350"/>
      <c r="F148" s="350"/>
      <c r="G148" s="348"/>
    </row>
    <row r="149" spans="2:7" s="349" customFormat="1" x14ac:dyDescent="0.25">
      <c r="B149" s="263" t="s">
        <v>197</v>
      </c>
      <c r="C149" s="264"/>
      <c r="D149" s="264"/>
      <c r="E149" s="264"/>
      <c r="F149" s="264"/>
      <c r="G149" s="265"/>
    </row>
    <row r="150" spans="2:7" s="349" customFormat="1" x14ac:dyDescent="0.25">
      <c r="B150" s="348"/>
      <c r="C150" s="263" t="s">
        <v>140</v>
      </c>
      <c r="D150" s="264"/>
      <c r="E150" s="264"/>
      <c r="F150" s="264"/>
      <c r="G150" s="265"/>
    </row>
    <row r="151" spans="2:7" s="349" customFormat="1" ht="24" customHeight="1" thickBot="1" x14ac:dyDescent="0.3">
      <c r="B151" s="348"/>
      <c r="C151" s="77" t="s">
        <v>185</v>
      </c>
      <c r="D151" s="78">
        <f>'1) Budget Table HONDURAS'!D158</f>
        <v>0</v>
      </c>
      <c r="E151" s="78">
        <f>'1) Budget Table HONDURAS'!E158</f>
        <v>0</v>
      </c>
      <c r="F151" s="78">
        <f>'1) Budget Table HONDURAS'!F158</f>
        <v>0</v>
      </c>
      <c r="G151" s="79">
        <f>SUM(D151:F151)</f>
        <v>0</v>
      </c>
    </row>
    <row r="152" spans="2:7" s="349" customFormat="1" ht="24.75" customHeight="1" x14ac:dyDescent="0.25">
      <c r="B152" s="348"/>
      <c r="C152" s="75" t="s">
        <v>10</v>
      </c>
      <c r="D152" s="221"/>
      <c r="E152" s="362"/>
      <c r="F152" s="362"/>
      <c r="G152" s="76">
        <f>SUM(D152:F152)</f>
        <v>0</v>
      </c>
    </row>
    <row r="153" spans="2:7" s="349" customFormat="1" ht="15.75" customHeight="1" x14ac:dyDescent="0.25">
      <c r="B153" s="348"/>
      <c r="C153" s="63" t="s">
        <v>11</v>
      </c>
      <c r="D153" s="222"/>
      <c r="E153" s="336"/>
      <c r="F153" s="336"/>
      <c r="G153" s="74">
        <f>SUM(D153:F153)</f>
        <v>0</v>
      </c>
    </row>
    <row r="154" spans="2:7" s="349" customFormat="1" ht="15.75" customHeight="1" x14ac:dyDescent="0.25">
      <c r="B154" s="348"/>
      <c r="C154" s="63" t="s">
        <v>12</v>
      </c>
      <c r="D154" s="222"/>
      <c r="E154" s="222"/>
      <c r="F154" s="222"/>
      <c r="G154" s="74">
        <f>SUM(D154:F154)</f>
        <v>0</v>
      </c>
    </row>
    <row r="155" spans="2:7" s="349" customFormat="1" ht="15.75" customHeight="1" x14ac:dyDescent="0.25">
      <c r="B155" s="348"/>
      <c r="C155" s="64" t="s">
        <v>13</v>
      </c>
      <c r="D155" s="222"/>
      <c r="E155" s="222"/>
      <c r="F155" s="222"/>
      <c r="G155" s="74">
        <f>SUM(D155:F155)</f>
        <v>0</v>
      </c>
    </row>
    <row r="156" spans="2:7" s="349" customFormat="1" ht="15.75" customHeight="1" x14ac:dyDescent="0.25">
      <c r="B156" s="348"/>
      <c r="C156" s="63" t="s">
        <v>18</v>
      </c>
      <c r="D156" s="222"/>
      <c r="E156" s="222"/>
      <c r="F156" s="222"/>
      <c r="G156" s="74">
        <f>SUM(D156:F156)</f>
        <v>0</v>
      </c>
    </row>
    <row r="157" spans="2:7" s="349" customFormat="1" ht="15.75" customHeight="1" x14ac:dyDescent="0.25">
      <c r="B157" s="348"/>
      <c r="C157" s="63" t="s">
        <v>14</v>
      </c>
      <c r="D157" s="222"/>
      <c r="E157" s="222"/>
      <c r="F157" s="222"/>
      <c r="G157" s="74">
        <f>SUM(D157:F157)</f>
        <v>0</v>
      </c>
    </row>
    <row r="158" spans="2:7" s="349" customFormat="1" ht="15.75" customHeight="1" x14ac:dyDescent="0.25">
      <c r="B158" s="348"/>
      <c r="C158" s="63" t="s">
        <v>184</v>
      </c>
      <c r="D158" s="222"/>
      <c r="E158" s="222"/>
      <c r="F158" s="222"/>
      <c r="G158" s="74">
        <f>SUM(D158:F158)</f>
        <v>0</v>
      </c>
    </row>
    <row r="159" spans="2:7" s="349" customFormat="1" ht="15.75" customHeight="1" x14ac:dyDescent="0.25">
      <c r="B159" s="348"/>
      <c r="C159" s="68" t="s">
        <v>187</v>
      </c>
      <c r="D159" s="80">
        <f>SUM(D152:D158)</f>
        <v>0</v>
      </c>
      <c r="E159" s="80">
        <f>SUM(E152:E158)</f>
        <v>0</v>
      </c>
      <c r="F159" s="80">
        <f>SUM(F152:F158)</f>
        <v>0</v>
      </c>
      <c r="G159" s="74">
        <f>SUM(D159:F159)</f>
        <v>0</v>
      </c>
    </row>
    <row r="160" spans="2:7" s="350" customFormat="1" ht="15.75" customHeight="1" x14ac:dyDescent="0.25">
      <c r="C160" s="84"/>
      <c r="D160" s="85"/>
      <c r="E160" s="85"/>
      <c r="F160" s="85"/>
      <c r="G160" s="86"/>
    </row>
    <row r="161" spans="3:7" s="349" customFormat="1" ht="15.75" customHeight="1" x14ac:dyDescent="0.25">
      <c r="C161" s="263" t="s">
        <v>149</v>
      </c>
      <c r="D161" s="264"/>
      <c r="E161" s="264"/>
      <c r="F161" s="264"/>
      <c r="G161" s="265"/>
    </row>
    <row r="162" spans="3:7" s="349" customFormat="1" ht="21" customHeight="1" thickBot="1" x14ac:dyDescent="0.3">
      <c r="C162" s="77" t="s">
        <v>185</v>
      </c>
      <c r="D162" s="78">
        <f>'1) Budget Table HONDURAS'!D168</f>
        <v>0</v>
      </c>
      <c r="E162" s="78">
        <f>'1) Budget Table HONDURAS'!E168</f>
        <v>0</v>
      </c>
      <c r="F162" s="78">
        <f>'1) Budget Table HONDURAS'!F168</f>
        <v>0</v>
      </c>
      <c r="G162" s="79">
        <f>SUM(D162:F162)</f>
        <v>0</v>
      </c>
    </row>
    <row r="163" spans="3:7" s="349" customFormat="1" ht="15.75" customHeight="1" x14ac:dyDescent="0.25">
      <c r="C163" s="75" t="s">
        <v>10</v>
      </c>
      <c r="D163" s="221"/>
      <c r="E163" s="362"/>
      <c r="F163" s="362"/>
      <c r="G163" s="76">
        <f>SUM(D163:F163)</f>
        <v>0</v>
      </c>
    </row>
    <row r="164" spans="3:7" s="349" customFormat="1" ht="15.75" customHeight="1" x14ac:dyDescent="0.25">
      <c r="C164" s="63" t="s">
        <v>11</v>
      </c>
      <c r="D164" s="222"/>
      <c r="E164" s="336"/>
      <c r="F164" s="336"/>
      <c r="G164" s="74">
        <f>SUM(D164:F164)</f>
        <v>0</v>
      </c>
    </row>
    <row r="165" spans="3:7" s="349" customFormat="1" ht="15.75" customHeight="1" x14ac:dyDescent="0.25">
      <c r="C165" s="63" t="s">
        <v>12</v>
      </c>
      <c r="D165" s="222"/>
      <c r="E165" s="222"/>
      <c r="F165" s="222"/>
      <c r="G165" s="74">
        <f>SUM(D165:F165)</f>
        <v>0</v>
      </c>
    </row>
    <row r="166" spans="3:7" s="349" customFormat="1" ht="15.75" customHeight="1" x14ac:dyDescent="0.25">
      <c r="C166" s="64" t="s">
        <v>13</v>
      </c>
      <c r="D166" s="222"/>
      <c r="E166" s="222"/>
      <c r="F166" s="222"/>
      <c r="G166" s="74">
        <f>SUM(D166:F166)</f>
        <v>0</v>
      </c>
    </row>
    <row r="167" spans="3:7" s="349" customFormat="1" ht="15.75" customHeight="1" x14ac:dyDescent="0.25">
      <c r="C167" s="63" t="s">
        <v>18</v>
      </c>
      <c r="D167" s="222"/>
      <c r="E167" s="222"/>
      <c r="F167" s="222"/>
      <c r="G167" s="74">
        <f>SUM(D167:F167)</f>
        <v>0</v>
      </c>
    </row>
    <row r="168" spans="3:7" s="349" customFormat="1" ht="15.75" customHeight="1" x14ac:dyDescent="0.25">
      <c r="C168" s="63" t="s">
        <v>14</v>
      </c>
      <c r="D168" s="222"/>
      <c r="E168" s="222"/>
      <c r="F168" s="222"/>
      <c r="G168" s="74">
        <f>SUM(D168:F168)</f>
        <v>0</v>
      </c>
    </row>
    <row r="169" spans="3:7" s="349" customFormat="1" ht="15.75" customHeight="1" x14ac:dyDescent="0.25">
      <c r="C169" s="63" t="s">
        <v>184</v>
      </c>
      <c r="D169" s="222"/>
      <c r="E169" s="222"/>
      <c r="F169" s="222"/>
      <c r="G169" s="74">
        <f>SUM(D169:F169)</f>
        <v>0</v>
      </c>
    </row>
    <row r="170" spans="3:7" s="349" customFormat="1" ht="15.75" customHeight="1" x14ac:dyDescent="0.25">
      <c r="C170" s="68" t="s">
        <v>187</v>
      </c>
      <c r="D170" s="80">
        <f>SUM(D163:D169)</f>
        <v>0</v>
      </c>
      <c r="E170" s="80">
        <f>SUM(E163:E169)</f>
        <v>0</v>
      </c>
      <c r="F170" s="80">
        <f>SUM(F163:F169)</f>
        <v>0</v>
      </c>
      <c r="G170" s="74">
        <f>SUM(D170:F170)</f>
        <v>0</v>
      </c>
    </row>
    <row r="171" spans="3:7" s="350" customFormat="1" ht="15.75" customHeight="1" x14ac:dyDescent="0.25">
      <c r="C171" s="84"/>
      <c r="D171" s="85"/>
      <c r="E171" s="85"/>
      <c r="F171" s="85"/>
      <c r="G171" s="86"/>
    </row>
    <row r="172" spans="3:7" s="349" customFormat="1" ht="15.75" customHeight="1" x14ac:dyDescent="0.25">
      <c r="C172" s="263" t="s">
        <v>158</v>
      </c>
      <c r="D172" s="264"/>
      <c r="E172" s="264"/>
      <c r="F172" s="264"/>
      <c r="G172" s="265"/>
    </row>
    <row r="173" spans="3:7" s="349" customFormat="1" ht="19.5" customHeight="1" thickBot="1" x14ac:dyDescent="0.3">
      <c r="C173" s="77" t="s">
        <v>185</v>
      </c>
      <c r="D173" s="78">
        <f>'1) Budget Table HONDURAS'!D178</f>
        <v>0</v>
      </c>
      <c r="E173" s="78">
        <f>'1) Budget Table HONDURAS'!E178</f>
        <v>0</v>
      </c>
      <c r="F173" s="78">
        <f>'1) Budget Table HONDURAS'!F178</f>
        <v>0</v>
      </c>
      <c r="G173" s="79">
        <f>SUM(D173:F173)</f>
        <v>0</v>
      </c>
    </row>
    <row r="174" spans="3:7" s="349" customFormat="1" ht="15.75" customHeight="1" x14ac:dyDescent="0.25">
      <c r="C174" s="75" t="s">
        <v>10</v>
      </c>
      <c r="D174" s="221"/>
      <c r="E174" s="362"/>
      <c r="F174" s="362"/>
      <c r="G174" s="76">
        <f>SUM(D174:F174)</f>
        <v>0</v>
      </c>
    </row>
    <row r="175" spans="3:7" s="349" customFormat="1" ht="15.75" customHeight="1" x14ac:dyDescent="0.25">
      <c r="C175" s="63" t="s">
        <v>11</v>
      </c>
      <c r="D175" s="222"/>
      <c r="E175" s="336"/>
      <c r="F175" s="336"/>
      <c r="G175" s="74">
        <f>SUM(D175:F175)</f>
        <v>0</v>
      </c>
    </row>
    <row r="176" spans="3:7" s="349" customFormat="1" ht="15.75" customHeight="1" x14ac:dyDescent="0.25">
      <c r="C176" s="63" t="s">
        <v>12</v>
      </c>
      <c r="D176" s="222"/>
      <c r="E176" s="222"/>
      <c r="F176" s="222"/>
      <c r="G176" s="74">
        <f>SUM(D176:F176)</f>
        <v>0</v>
      </c>
    </row>
    <row r="177" spans="3:7" s="349" customFormat="1" ht="15.75" customHeight="1" x14ac:dyDescent="0.25">
      <c r="C177" s="64" t="s">
        <v>13</v>
      </c>
      <c r="D177" s="222"/>
      <c r="E177" s="222"/>
      <c r="F177" s="222"/>
      <c r="G177" s="74">
        <f>SUM(D177:F177)</f>
        <v>0</v>
      </c>
    </row>
    <row r="178" spans="3:7" s="349" customFormat="1" ht="15.75" customHeight="1" x14ac:dyDescent="0.25">
      <c r="C178" s="63" t="s">
        <v>18</v>
      </c>
      <c r="D178" s="222"/>
      <c r="E178" s="222"/>
      <c r="F178" s="222"/>
      <c r="G178" s="74">
        <f>SUM(D178:F178)</f>
        <v>0</v>
      </c>
    </row>
    <row r="179" spans="3:7" s="349" customFormat="1" ht="15.75" customHeight="1" x14ac:dyDescent="0.25">
      <c r="C179" s="63" t="s">
        <v>14</v>
      </c>
      <c r="D179" s="222"/>
      <c r="E179" s="222"/>
      <c r="F179" s="222"/>
      <c r="G179" s="74">
        <f>SUM(D179:F179)</f>
        <v>0</v>
      </c>
    </row>
    <row r="180" spans="3:7" s="349" customFormat="1" ht="15.75" customHeight="1" x14ac:dyDescent="0.25">
      <c r="C180" s="63" t="s">
        <v>184</v>
      </c>
      <c r="D180" s="222"/>
      <c r="E180" s="222"/>
      <c r="F180" s="222"/>
      <c r="G180" s="74">
        <f>SUM(D180:F180)</f>
        <v>0</v>
      </c>
    </row>
    <row r="181" spans="3:7" s="349" customFormat="1" ht="15.75" customHeight="1" x14ac:dyDescent="0.25">
      <c r="C181" s="68" t="s">
        <v>187</v>
      </c>
      <c r="D181" s="80">
        <f>SUM(D174:D180)</f>
        <v>0</v>
      </c>
      <c r="E181" s="80">
        <f>SUM(E174:E180)</f>
        <v>0</v>
      </c>
      <c r="F181" s="80">
        <f>SUM(F174:F180)</f>
        <v>0</v>
      </c>
      <c r="G181" s="74">
        <f>SUM(D181:F181)</f>
        <v>0</v>
      </c>
    </row>
    <row r="182" spans="3:7" s="350" customFormat="1" ht="15.75" customHeight="1" x14ac:dyDescent="0.25">
      <c r="C182" s="84"/>
      <c r="D182" s="85"/>
      <c r="E182" s="85"/>
      <c r="F182" s="85"/>
      <c r="G182" s="86"/>
    </row>
    <row r="183" spans="3:7" s="349" customFormat="1" ht="15.75" customHeight="1" x14ac:dyDescent="0.25">
      <c r="C183" s="263" t="s">
        <v>167</v>
      </c>
      <c r="D183" s="264"/>
      <c r="E183" s="264"/>
      <c r="F183" s="264"/>
      <c r="G183" s="265"/>
    </row>
    <row r="184" spans="3:7" s="349" customFormat="1" ht="22.5" customHeight="1" thickBot="1" x14ac:dyDescent="0.3">
      <c r="C184" s="77" t="s">
        <v>185</v>
      </c>
      <c r="D184" s="78">
        <f>'1) Budget Table HONDURAS'!D188</f>
        <v>0</v>
      </c>
      <c r="E184" s="78">
        <f>'1) Budget Table HONDURAS'!E188</f>
        <v>0</v>
      </c>
      <c r="F184" s="78">
        <f>'1) Budget Table HONDURAS'!F188</f>
        <v>0</v>
      </c>
      <c r="G184" s="79">
        <f>SUM(D184:F184)</f>
        <v>0</v>
      </c>
    </row>
    <row r="185" spans="3:7" s="349" customFormat="1" ht="15.75" customHeight="1" x14ac:dyDescent="0.25">
      <c r="C185" s="75" t="s">
        <v>10</v>
      </c>
      <c r="D185" s="221"/>
      <c r="E185" s="362"/>
      <c r="F185" s="362"/>
      <c r="G185" s="76">
        <f>SUM(D185:F185)</f>
        <v>0</v>
      </c>
    </row>
    <row r="186" spans="3:7" s="349" customFormat="1" ht="15.75" customHeight="1" x14ac:dyDescent="0.25">
      <c r="C186" s="63" t="s">
        <v>11</v>
      </c>
      <c r="D186" s="222"/>
      <c r="E186" s="336"/>
      <c r="F186" s="336"/>
      <c r="G186" s="74">
        <f>SUM(D186:F186)</f>
        <v>0</v>
      </c>
    </row>
    <row r="187" spans="3:7" s="349" customFormat="1" ht="15.75" customHeight="1" x14ac:dyDescent="0.25">
      <c r="C187" s="63" t="s">
        <v>12</v>
      </c>
      <c r="D187" s="222"/>
      <c r="E187" s="222"/>
      <c r="F187" s="222"/>
      <c r="G187" s="74">
        <f>SUM(D187:F187)</f>
        <v>0</v>
      </c>
    </row>
    <row r="188" spans="3:7" s="349" customFormat="1" ht="15.75" customHeight="1" x14ac:dyDescent="0.25">
      <c r="C188" s="64" t="s">
        <v>13</v>
      </c>
      <c r="D188" s="222"/>
      <c r="E188" s="222"/>
      <c r="F188" s="222"/>
      <c r="G188" s="74">
        <f>SUM(D188:F188)</f>
        <v>0</v>
      </c>
    </row>
    <row r="189" spans="3:7" s="349" customFormat="1" ht="15.75" customHeight="1" x14ac:dyDescent="0.25">
      <c r="C189" s="63" t="s">
        <v>18</v>
      </c>
      <c r="D189" s="222"/>
      <c r="E189" s="222"/>
      <c r="F189" s="222"/>
      <c r="G189" s="74">
        <f>SUM(D189:F189)</f>
        <v>0</v>
      </c>
    </row>
    <row r="190" spans="3:7" s="349" customFormat="1" ht="15.75" customHeight="1" x14ac:dyDescent="0.25">
      <c r="C190" s="63" t="s">
        <v>14</v>
      </c>
      <c r="D190" s="222"/>
      <c r="E190" s="222"/>
      <c r="F190" s="222"/>
      <c r="G190" s="74">
        <f>SUM(D190:F190)</f>
        <v>0</v>
      </c>
    </row>
    <row r="191" spans="3:7" s="349" customFormat="1" ht="15.75" customHeight="1" x14ac:dyDescent="0.25">
      <c r="C191" s="63" t="s">
        <v>184</v>
      </c>
      <c r="D191" s="222"/>
      <c r="E191" s="222"/>
      <c r="F191" s="222"/>
      <c r="G191" s="74">
        <f>SUM(D191:F191)</f>
        <v>0</v>
      </c>
    </row>
    <row r="192" spans="3:7" s="349" customFormat="1" ht="15.75" customHeight="1" x14ac:dyDescent="0.25">
      <c r="C192" s="68" t="s">
        <v>187</v>
      </c>
      <c r="D192" s="80">
        <f>SUM(D185:D191)</f>
        <v>0</v>
      </c>
      <c r="E192" s="80">
        <f>SUM(E185:E191)</f>
        <v>0</v>
      </c>
      <c r="F192" s="80">
        <f>SUM(F185:F191)</f>
        <v>0</v>
      </c>
      <c r="G192" s="74">
        <f>SUM(D192:F192)</f>
        <v>0</v>
      </c>
    </row>
    <row r="193" spans="3:7" s="349" customFormat="1" ht="15.75" customHeight="1" x14ac:dyDescent="0.25">
      <c r="C193" s="348"/>
      <c r="D193" s="350"/>
      <c r="E193" s="350"/>
      <c r="F193" s="350"/>
      <c r="G193" s="348"/>
    </row>
    <row r="194" spans="3:7" s="349" customFormat="1" ht="15.75" customHeight="1" x14ac:dyDescent="0.25">
      <c r="C194" s="263" t="s">
        <v>555</v>
      </c>
      <c r="D194" s="264"/>
      <c r="E194" s="264"/>
      <c r="F194" s="264"/>
      <c r="G194" s="265"/>
    </row>
    <row r="195" spans="3:7" s="349" customFormat="1" ht="19.5" customHeight="1" thickBot="1" x14ac:dyDescent="0.3">
      <c r="C195" s="77" t="s">
        <v>556</v>
      </c>
      <c r="D195" s="78">
        <f>'1) Budget Table HONDURAS'!D195</f>
        <v>83000</v>
      </c>
      <c r="E195" s="78">
        <f>'1) Budget Table HONDURAS'!E195</f>
        <v>0</v>
      </c>
      <c r="F195" s="78">
        <f>'1) Budget Table HONDURAS'!F195</f>
        <v>135233.34</v>
      </c>
      <c r="G195" s="79">
        <f>SUM(D195:F195)</f>
        <v>218233.34</v>
      </c>
    </row>
    <row r="196" spans="3:7" s="349" customFormat="1" ht="15.75" customHeight="1" x14ac:dyDescent="0.25">
      <c r="C196" s="75" t="s">
        <v>10</v>
      </c>
      <c r="D196" s="221"/>
      <c r="E196" s="362"/>
      <c r="F196" s="362"/>
      <c r="G196" s="76">
        <f>SUM(D196:F196)</f>
        <v>0</v>
      </c>
    </row>
    <row r="197" spans="3:7" s="349" customFormat="1" ht="15.75" customHeight="1" x14ac:dyDescent="0.25">
      <c r="C197" s="63" t="s">
        <v>11</v>
      </c>
      <c r="D197" s="222"/>
      <c r="E197" s="336"/>
      <c r="F197" s="336"/>
      <c r="G197" s="74">
        <f>SUM(D197:F197)</f>
        <v>0</v>
      </c>
    </row>
    <row r="198" spans="3:7" s="349" customFormat="1" ht="15.75" customHeight="1" x14ac:dyDescent="0.25">
      <c r="C198" s="63" t="s">
        <v>12</v>
      </c>
      <c r="D198" s="222"/>
      <c r="E198" s="222"/>
      <c r="F198" s="222"/>
      <c r="G198" s="74">
        <f>SUM(D198:F198)</f>
        <v>0</v>
      </c>
    </row>
    <row r="199" spans="3:7" s="349" customFormat="1" ht="15.75" customHeight="1" x14ac:dyDescent="0.25">
      <c r="C199" s="64" t="s">
        <v>13</v>
      </c>
      <c r="D199" s="222"/>
      <c r="E199" s="222"/>
      <c r="F199" s="222"/>
      <c r="G199" s="74">
        <f>SUM(D199:F199)</f>
        <v>0</v>
      </c>
    </row>
    <row r="200" spans="3:7" s="349" customFormat="1" ht="15.75" customHeight="1" x14ac:dyDescent="0.25">
      <c r="C200" s="63" t="s">
        <v>18</v>
      </c>
      <c r="D200" s="222"/>
      <c r="E200" s="222"/>
      <c r="F200" s="222"/>
      <c r="G200" s="74">
        <f>SUM(D200:F200)</f>
        <v>0</v>
      </c>
    </row>
    <row r="201" spans="3:7" s="349" customFormat="1" ht="15.75" customHeight="1" x14ac:dyDescent="0.25">
      <c r="C201" s="63" t="s">
        <v>14</v>
      </c>
      <c r="D201" s="222"/>
      <c r="E201" s="222"/>
      <c r="F201" s="222"/>
      <c r="G201" s="74">
        <f>SUM(D201:F201)</f>
        <v>0</v>
      </c>
    </row>
    <row r="202" spans="3:7" s="349" customFormat="1" ht="15.75" customHeight="1" x14ac:dyDescent="0.25">
      <c r="C202" s="63" t="s">
        <v>184</v>
      </c>
      <c r="D202" s="222"/>
      <c r="E202" s="222"/>
      <c r="F202" s="222"/>
      <c r="G202" s="74">
        <f>SUM(D202:F202)</f>
        <v>0</v>
      </c>
    </row>
    <row r="203" spans="3:7" s="349" customFormat="1" ht="15.75" customHeight="1" x14ac:dyDescent="0.25">
      <c r="C203" s="68" t="s">
        <v>187</v>
      </c>
      <c r="D203" s="80">
        <f>SUM(D196:D202)</f>
        <v>0</v>
      </c>
      <c r="E203" s="80">
        <f>SUM(E196:E202)</f>
        <v>0</v>
      </c>
      <c r="F203" s="80">
        <f>SUM(F196:F202)</f>
        <v>0</v>
      </c>
      <c r="G203" s="74">
        <f>SUM(D203:F203)</f>
        <v>0</v>
      </c>
    </row>
    <row r="204" spans="3:7" s="349" customFormat="1" ht="15.75" customHeight="1" thickBot="1" x14ac:dyDescent="0.3">
      <c r="C204" s="348"/>
      <c r="D204" s="350"/>
      <c r="E204" s="350"/>
      <c r="F204" s="350"/>
      <c r="G204" s="348"/>
    </row>
    <row r="205" spans="3:7" s="349" customFormat="1" ht="19.5" customHeight="1" thickBot="1" x14ac:dyDescent="0.3">
      <c r="C205" s="274" t="s">
        <v>19</v>
      </c>
      <c r="D205" s="275"/>
      <c r="E205" s="275"/>
      <c r="F205" s="275"/>
      <c r="G205" s="276"/>
    </row>
    <row r="206" spans="3:7" s="349" customFormat="1" ht="19.5" customHeight="1" x14ac:dyDescent="0.25">
      <c r="C206" s="183"/>
      <c r="D206" s="179" t="s">
        <v>548</v>
      </c>
      <c r="E206" s="179" t="s">
        <v>549</v>
      </c>
      <c r="F206" s="179" t="s">
        <v>550</v>
      </c>
      <c r="G206" s="266" t="s">
        <v>19</v>
      </c>
    </row>
    <row r="207" spans="3:7" s="349" customFormat="1" ht="19.5" customHeight="1" x14ac:dyDescent="0.25">
      <c r="C207" s="183"/>
      <c r="D207" s="178">
        <f>'1) Budget Table HONDURAS'!D13</f>
        <v>0</v>
      </c>
      <c r="E207" s="178">
        <f>'1) Budget Table HONDURAS'!E13</f>
        <v>0</v>
      </c>
      <c r="F207" s="178">
        <f>'1) Budget Table HONDURAS'!F13</f>
        <v>0</v>
      </c>
      <c r="G207" s="267"/>
    </row>
    <row r="208" spans="3:7" s="349" customFormat="1" ht="19.5" customHeight="1" x14ac:dyDescent="0.25">
      <c r="C208" s="175" t="s">
        <v>10</v>
      </c>
      <c r="D208" s="361">
        <f>SUM(D185,D174,D163,D152,D140,D129,D118,D107,D95,D84,D73,D62,D50,D39,D28,D17,D196)</f>
        <v>0</v>
      </c>
      <c r="E208" s="361">
        <f>SUM(E185,E174,E163,E152,E140,E129,E118,E107,E95,E84,E73,E62,E50,E39,E28,E17,E196)</f>
        <v>0</v>
      </c>
      <c r="F208" s="361">
        <f>SUM(F185,F174,F163,F152,F140,F129,F118,F107,F95,F84,F73,F62,F50,F39,F28,F17,F196)</f>
        <v>0</v>
      </c>
      <c r="G208" s="180">
        <f>SUM(D208:F208)</f>
        <v>0</v>
      </c>
    </row>
    <row r="209" spans="3:14" s="349" customFormat="1" ht="34.5" customHeight="1" x14ac:dyDescent="0.25">
      <c r="C209" s="175" t="s">
        <v>11</v>
      </c>
      <c r="D209" s="361">
        <f>SUM(D186,D175,D164,D153,D141,D130,D119,D108,D96,D85,D74,D63,D51,D40,D29,D18,D197)</f>
        <v>0</v>
      </c>
      <c r="E209" s="361">
        <f>SUM(E186,E175,E164,E153,E141,E130,E119,E108,E96,E85,E74,E63,E51,E40,E29,E18,E197)</f>
        <v>0</v>
      </c>
      <c r="F209" s="361">
        <f>SUM(F186,F175,F164,F153,F141,F130,F119,F108,F96,F85,F74,F63,F51,F40,F29,F18,F197)</f>
        <v>0</v>
      </c>
      <c r="G209" s="181">
        <f>SUM(D209:F209)</f>
        <v>0</v>
      </c>
    </row>
    <row r="210" spans="3:14" s="349" customFormat="1" ht="48" customHeight="1" x14ac:dyDescent="0.25">
      <c r="C210" s="175" t="s">
        <v>12</v>
      </c>
      <c r="D210" s="361">
        <f>SUM(D187,D176,D165,D154,D142,D131,D120,D109,D97,D86,D75,D64,D52,D41,D30,D19,D198)</f>
        <v>0</v>
      </c>
      <c r="E210" s="361">
        <f>SUM(E187,E176,E165,E154,E142,E131,E120,E109,E97,E86,E75,E64,E52,E41,E30,E19,E198)</f>
        <v>0</v>
      </c>
      <c r="F210" s="361">
        <f>SUM(F187,F176,F165,F154,F142,F131,F120,F109,F97,F86,F75,F64,F52,F41,F30,F19,F198)</f>
        <v>0</v>
      </c>
      <c r="G210" s="181">
        <f>SUM(D210:F210)</f>
        <v>0</v>
      </c>
    </row>
    <row r="211" spans="3:14" s="349" customFormat="1" ht="33" customHeight="1" x14ac:dyDescent="0.25">
      <c r="C211" s="177" t="s">
        <v>13</v>
      </c>
      <c r="D211" s="361">
        <f>SUM(D188,D177,D166,D155,D143,D132,D121,D110,D98,D87,D76,D65,D53,D42,D31,D20,D199)</f>
        <v>0</v>
      </c>
      <c r="E211" s="361">
        <f>SUM(E188,E177,E166,E155,E143,E132,E121,E110,E98,E87,E76,E65,E53,E42,E31,E20,E199)</f>
        <v>0</v>
      </c>
      <c r="F211" s="361">
        <f>SUM(F188,F177,F166,F155,F143,F132,F121,F110,F98,F87,F76,F65,F53,F42,F31,F20,F199)</f>
        <v>0</v>
      </c>
      <c r="G211" s="181">
        <f>SUM(D211:F211)</f>
        <v>0</v>
      </c>
    </row>
    <row r="212" spans="3:14" s="349" customFormat="1" ht="21" customHeight="1" x14ac:dyDescent="0.25">
      <c r="C212" s="175" t="s">
        <v>18</v>
      </c>
      <c r="D212" s="361">
        <f>SUM(D189,D178,D167,D156,D144,D133,D122,D111,D99,D88,D77,D66,D54,D43,D32,D21,D200)</f>
        <v>0</v>
      </c>
      <c r="E212" s="361">
        <f>SUM(E189,E178,E167,E156,E144,E133,E122,E111,E99,E88,E77,E66,E54,E43,E32,E21,E200)</f>
        <v>0</v>
      </c>
      <c r="F212" s="361">
        <f>SUM(F189,F178,F167,F156,F144,F133,F122,F111,F99,F88,F77,F66,F54,F43,F32,F21,F200)</f>
        <v>0</v>
      </c>
      <c r="G212" s="181">
        <f>SUM(D212:F212)</f>
        <v>0</v>
      </c>
      <c r="H212" s="322"/>
      <c r="I212" s="322"/>
      <c r="J212" s="322"/>
      <c r="K212" s="322"/>
      <c r="L212" s="322"/>
      <c r="M212" s="356"/>
    </row>
    <row r="213" spans="3:14" s="349" customFormat="1" ht="39.75" customHeight="1" x14ac:dyDescent="0.25">
      <c r="C213" s="175" t="s">
        <v>14</v>
      </c>
      <c r="D213" s="361">
        <f>SUM(D190,D179,D168,D157,D145,D134,D123,D112,D100,D89,D78,D67,D55,D44,D33,D22,D201)</f>
        <v>0</v>
      </c>
      <c r="E213" s="361">
        <f>SUM(E190,E179,E168,E157,E145,E134,E123,E112,E100,E89,E78,E67,E55,E44,E33,E22,E201)</f>
        <v>0</v>
      </c>
      <c r="F213" s="361">
        <f>SUM(F190,F179,F168,F157,F145,F134,F123,F112,F100,F89,F78,F67,F55,F44,F33,F22,F201)</f>
        <v>0</v>
      </c>
      <c r="G213" s="181">
        <f>SUM(D213:F213)</f>
        <v>0</v>
      </c>
      <c r="H213" s="322"/>
      <c r="I213" s="322"/>
      <c r="J213" s="322"/>
      <c r="K213" s="322"/>
      <c r="L213" s="322"/>
      <c r="M213" s="356"/>
    </row>
    <row r="214" spans="3:14" s="349" customFormat="1" ht="23.25" customHeight="1" x14ac:dyDescent="0.25">
      <c r="C214" s="175" t="s">
        <v>184</v>
      </c>
      <c r="D214" s="360">
        <f>SUM(D191,D180,D169,D158,D146,D135,D124,D113,D101,D90,D79,D68,D56,D45,D34,D23,D202)</f>
        <v>0</v>
      </c>
      <c r="E214" s="360">
        <f>SUM(E191,E180,E169,E158,E146,E135,E124,E113,E101,E90,E79,E68,E56,E45,E34,E23,E202)</f>
        <v>0</v>
      </c>
      <c r="F214" s="360">
        <f>SUM(F191,F180,F169,F158,F146,F135,F124,F113,F101,F90,F79,F68,F56,F45,F34,F23,F202)</f>
        <v>0</v>
      </c>
      <c r="G214" s="181">
        <f>SUM(D214:F214)</f>
        <v>0</v>
      </c>
      <c r="H214" s="322"/>
      <c r="I214" s="322"/>
      <c r="J214" s="322"/>
      <c r="K214" s="322"/>
      <c r="L214" s="322"/>
      <c r="M214" s="356"/>
    </row>
    <row r="215" spans="3:14" s="349" customFormat="1" ht="22.5" customHeight="1" x14ac:dyDescent="0.25">
      <c r="C215" s="359" t="s">
        <v>561</v>
      </c>
      <c r="D215" s="358">
        <f>SUM(D208:D214)</f>
        <v>0</v>
      </c>
      <c r="E215" s="358">
        <f>SUM(E208:E214)</f>
        <v>0</v>
      </c>
      <c r="F215" s="358">
        <f>SUM(F208:F214)</f>
        <v>0</v>
      </c>
      <c r="G215" s="357">
        <f>SUM(D215:F215)</f>
        <v>0</v>
      </c>
      <c r="H215" s="322"/>
      <c r="I215" s="322"/>
      <c r="J215" s="322"/>
      <c r="K215" s="322"/>
      <c r="L215" s="322"/>
      <c r="M215" s="356"/>
    </row>
    <row r="216" spans="3:14" s="349" customFormat="1" ht="26.25" customHeight="1" thickBot="1" x14ac:dyDescent="0.3">
      <c r="C216" s="355" t="s">
        <v>559</v>
      </c>
      <c r="D216" s="354">
        <f>D215*0.07</f>
        <v>0</v>
      </c>
      <c r="E216" s="354">
        <f>E215*0.07</f>
        <v>0</v>
      </c>
      <c r="F216" s="354">
        <f>F215*0.07</f>
        <v>0</v>
      </c>
      <c r="G216" s="353">
        <f>G215*0.07</f>
        <v>0</v>
      </c>
      <c r="H216" s="41"/>
      <c r="I216" s="41"/>
      <c r="J216" s="41"/>
      <c r="K216" s="41"/>
      <c r="L216" s="352"/>
      <c r="M216" s="350"/>
    </row>
    <row r="217" spans="3:14" s="349" customFormat="1" ht="23.25" customHeight="1" thickBot="1" x14ac:dyDescent="0.3">
      <c r="C217" s="162" t="s">
        <v>560</v>
      </c>
      <c r="D217" s="163">
        <f>SUM(D215:D216)</f>
        <v>0</v>
      </c>
      <c r="E217" s="163">
        <f>SUM(E215:E216)</f>
        <v>0</v>
      </c>
      <c r="F217" s="163">
        <f>SUM(F215:F216)</f>
        <v>0</v>
      </c>
      <c r="G217" s="94">
        <f>SUM(G215:G216)</f>
        <v>0</v>
      </c>
      <c r="H217" s="41"/>
      <c r="I217" s="41"/>
      <c r="J217" s="41"/>
      <c r="K217" s="41"/>
      <c r="L217" s="352"/>
      <c r="M217" s="350"/>
    </row>
    <row r="218" spans="3:14" ht="15.75" customHeight="1" x14ac:dyDescent="0.25">
      <c r="L218" s="71"/>
    </row>
    <row r="219" spans="3:14" ht="15.75" customHeight="1" x14ac:dyDescent="0.25">
      <c r="H219" s="224"/>
      <c r="I219" s="224"/>
      <c r="L219" s="71"/>
    </row>
    <row r="220" spans="3:14" ht="15.75" customHeight="1" x14ac:dyDescent="0.25">
      <c r="H220" s="224"/>
      <c r="I220" s="224"/>
      <c r="L220" s="349"/>
    </row>
    <row r="221" spans="3:14" ht="40.5" customHeight="1" x14ac:dyDescent="0.25">
      <c r="H221" s="224"/>
      <c r="I221" s="224"/>
      <c r="L221" s="72"/>
    </row>
    <row r="222" spans="3:14" ht="24.75" customHeight="1" x14ac:dyDescent="0.25">
      <c r="H222" s="224"/>
      <c r="I222" s="224"/>
      <c r="L222" s="72"/>
    </row>
    <row r="223" spans="3:14" ht="41.25" customHeight="1" x14ac:dyDescent="0.25">
      <c r="H223" s="351"/>
      <c r="I223" s="224"/>
      <c r="L223" s="72"/>
    </row>
    <row r="224" spans="3:14" ht="51.75" customHeight="1" x14ac:dyDescent="0.25">
      <c r="H224" s="351"/>
      <c r="I224" s="224"/>
      <c r="L224" s="72"/>
      <c r="N224" s="348"/>
    </row>
    <row r="225" spans="3:14" ht="42" customHeight="1" x14ac:dyDescent="0.25">
      <c r="H225" s="224"/>
      <c r="I225" s="224"/>
      <c r="L225" s="72"/>
      <c r="N225" s="348"/>
    </row>
    <row r="226" spans="3:14" s="350" customFormat="1" ht="42" customHeight="1" x14ac:dyDescent="0.25">
      <c r="C226" s="348"/>
      <c r="G226" s="348"/>
      <c r="H226" s="349"/>
      <c r="I226" s="224"/>
      <c r="J226" s="348"/>
      <c r="K226" s="348"/>
      <c r="L226" s="72"/>
      <c r="M226" s="348"/>
    </row>
    <row r="227" spans="3:14" s="350" customFormat="1" ht="42" customHeight="1" x14ac:dyDescent="0.25">
      <c r="C227" s="348"/>
      <c r="G227" s="348"/>
      <c r="H227" s="348"/>
      <c r="I227" s="224"/>
      <c r="J227" s="348"/>
      <c r="K227" s="348"/>
      <c r="L227" s="348"/>
      <c r="M227" s="348"/>
    </row>
    <row r="228" spans="3:14" s="350" customFormat="1" ht="63.75" customHeight="1" x14ac:dyDescent="0.25">
      <c r="C228" s="348"/>
      <c r="G228" s="348"/>
      <c r="H228" s="348"/>
      <c r="I228" s="71"/>
      <c r="J228" s="349"/>
      <c r="K228" s="349"/>
      <c r="L228" s="348"/>
      <c r="M228" s="348"/>
    </row>
    <row r="229" spans="3:14" s="350" customFormat="1" ht="42" customHeight="1" x14ac:dyDescent="0.25">
      <c r="C229" s="348"/>
      <c r="G229" s="348"/>
      <c r="H229" s="348"/>
      <c r="I229" s="348"/>
      <c r="J229" s="348"/>
      <c r="K229" s="348"/>
      <c r="L229" s="348"/>
      <c r="M229" s="71"/>
    </row>
    <row r="230" spans="3:14" ht="23.25" customHeight="1" x14ac:dyDescent="0.25">
      <c r="N230" s="348"/>
    </row>
    <row r="231" spans="3:14" ht="27.75" customHeight="1" x14ac:dyDescent="0.25">
      <c r="L231" s="349"/>
      <c r="N231" s="348"/>
    </row>
    <row r="232" spans="3:14" ht="55.5" customHeight="1" x14ac:dyDescent="0.25">
      <c r="N232" s="348"/>
    </row>
    <row r="233" spans="3:14" ht="57.75" customHeight="1" x14ac:dyDescent="0.25">
      <c r="M233" s="349"/>
      <c r="N233" s="348"/>
    </row>
    <row r="234" spans="3:14" ht="21.75" customHeight="1" x14ac:dyDescent="0.25">
      <c r="N234" s="348"/>
    </row>
    <row r="235" spans="3:14" ht="49.5" customHeight="1" x14ac:dyDescent="0.25">
      <c r="N235" s="348"/>
    </row>
    <row r="236" spans="3:14" ht="28.5" customHeight="1" x14ac:dyDescent="0.25">
      <c r="N236" s="348"/>
    </row>
    <row r="237" spans="3:14" ht="28.5" customHeight="1" x14ac:dyDescent="0.25">
      <c r="N237" s="348"/>
    </row>
    <row r="238" spans="3:14" ht="28.5" customHeight="1" x14ac:dyDescent="0.25">
      <c r="N238" s="348"/>
    </row>
    <row r="239" spans="3:14" ht="23.25" customHeight="1" x14ac:dyDescent="0.25">
      <c r="N239" s="71"/>
    </row>
    <row r="240" spans="3:14" ht="43.5" customHeight="1" x14ac:dyDescent="0.25">
      <c r="N240" s="71"/>
    </row>
    <row r="241" spans="3:14" ht="55.5" customHeight="1" x14ac:dyDescent="0.25">
      <c r="N241" s="348"/>
    </row>
    <row r="242" spans="3:14" ht="42.75" customHeight="1" x14ac:dyDescent="0.25">
      <c r="N242" s="71"/>
    </row>
    <row r="243" spans="3:14" ht="21.75" customHeight="1" x14ac:dyDescent="0.25">
      <c r="N243" s="71"/>
    </row>
    <row r="244" spans="3:14" ht="21.75" customHeight="1" x14ac:dyDescent="0.25">
      <c r="N244" s="71"/>
    </row>
    <row r="245" spans="3:14" s="349" customFormat="1" ht="23.25" customHeight="1" x14ac:dyDescent="0.25">
      <c r="C245" s="348"/>
      <c r="D245" s="350"/>
      <c r="E245" s="350"/>
      <c r="F245" s="350"/>
      <c r="G245" s="348"/>
      <c r="H245" s="348"/>
      <c r="I245" s="348"/>
      <c r="J245" s="348"/>
      <c r="K245" s="348"/>
      <c r="L245" s="348"/>
      <c r="M245" s="348"/>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6:G8"/>
    <mergeCell ref="C161:G161"/>
    <mergeCell ref="C60:G60"/>
    <mergeCell ref="C105:G105"/>
    <mergeCell ref="C116:G116"/>
    <mergeCell ref="C127:G127"/>
    <mergeCell ref="C138:G138"/>
    <mergeCell ref="B149:G149"/>
    <mergeCell ref="C150:G150"/>
    <mergeCell ref="C71:G71"/>
    <mergeCell ref="C37:G37"/>
    <mergeCell ref="C47:G47"/>
    <mergeCell ref="C194:G194"/>
    <mergeCell ref="G206:G207"/>
    <mergeCell ref="C172:G172"/>
    <mergeCell ref="C183:G183"/>
    <mergeCell ref="C205:G205"/>
    <mergeCell ref="C82:G82"/>
    <mergeCell ref="C93:G93"/>
    <mergeCell ref="B104:G104"/>
    <mergeCell ref="C2:F2"/>
    <mergeCell ref="C10:F10"/>
    <mergeCell ref="B14:G14"/>
    <mergeCell ref="C15:G15"/>
    <mergeCell ref="B59:G59"/>
    <mergeCell ref="G12:G13"/>
    <mergeCell ref="C5:G5"/>
    <mergeCell ref="C26:G26"/>
  </mergeCells>
  <conditionalFormatting sqref="G24">
    <cfRule type="cellIs" dxfId="23" priority="17" operator="notEqual">
      <formula>$G$16</formula>
    </cfRule>
  </conditionalFormatting>
  <conditionalFormatting sqref="G35">
    <cfRule type="cellIs" dxfId="22" priority="16" operator="notEqual">
      <formula>$G$27</formula>
    </cfRule>
  </conditionalFormatting>
  <conditionalFormatting sqref="G46">
    <cfRule type="cellIs" dxfId="21" priority="15" operator="notEqual">
      <formula>$G$38</formula>
    </cfRule>
  </conditionalFormatting>
  <conditionalFormatting sqref="G57">
    <cfRule type="cellIs" dxfId="20" priority="14" operator="notEqual">
      <formula>$G$49</formula>
    </cfRule>
  </conditionalFormatting>
  <conditionalFormatting sqref="G69">
    <cfRule type="cellIs" dxfId="19" priority="13" operator="notEqual">
      <formula>$G$61</formula>
    </cfRule>
  </conditionalFormatting>
  <conditionalFormatting sqref="G80">
    <cfRule type="cellIs" dxfId="18" priority="12" operator="notEqual">
      <formula>$G$72</formula>
    </cfRule>
  </conditionalFormatting>
  <conditionalFormatting sqref="G91">
    <cfRule type="cellIs" dxfId="17" priority="11" operator="notEqual">
      <formula>$G$83</formula>
    </cfRule>
  </conditionalFormatting>
  <conditionalFormatting sqref="G102">
    <cfRule type="cellIs" dxfId="16" priority="10" operator="notEqual">
      <formula>$G$94</formula>
    </cfRule>
  </conditionalFormatting>
  <conditionalFormatting sqref="G114">
    <cfRule type="cellIs" dxfId="15" priority="9" operator="notEqual">
      <formula>$G$106</formula>
    </cfRule>
  </conditionalFormatting>
  <conditionalFormatting sqref="G125">
    <cfRule type="cellIs" dxfId="14" priority="8" operator="notEqual">
      <formula>$G$117</formula>
    </cfRule>
  </conditionalFormatting>
  <conditionalFormatting sqref="G136">
    <cfRule type="cellIs" dxfId="13" priority="7" operator="notEqual">
      <formula>$G$128</formula>
    </cfRule>
  </conditionalFormatting>
  <conditionalFormatting sqref="G147">
    <cfRule type="cellIs" dxfId="12" priority="6" operator="notEqual">
      <formula>$G$139</formula>
    </cfRule>
  </conditionalFormatting>
  <conditionalFormatting sqref="G159">
    <cfRule type="cellIs" dxfId="11" priority="5" operator="notEqual">
      <formula>$G$151</formula>
    </cfRule>
  </conditionalFormatting>
  <conditionalFormatting sqref="G170">
    <cfRule type="cellIs" dxfId="10" priority="4" operator="notEqual">
      <formula>$G$162</formula>
    </cfRule>
  </conditionalFormatting>
  <conditionalFormatting sqref="G181">
    <cfRule type="cellIs" dxfId="9" priority="3" operator="notEqual">
      <formula>$G$162</formula>
    </cfRule>
  </conditionalFormatting>
  <conditionalFormatting sqref="G192">
    <cfRule type="cellIs" dxfId="8" priority="2" operator="notEqual">
      <formula>$G$184</formula>
    </cfRule>
  </conditionalFormatting>
  <conditionalFormatting sqref="G203">
    <cfRule type="cellIs" dxfId="7" priority="1" operator="notEqual">
      <formula>$G$195</formula>
    </cfRule>
  </conditionalFormatting>
  <dataValidations count="8">
    <dataValidation allowBlank="1" showInputMessage="1" showErrorMessage="1" prompt="Output totals must match the original total from Table 1, and will show as red if not. " sqref="G24" xr:uid="{CB4E1972-F42E-40FE-9670-1760DDE11E59}"/>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8" operator="notEqual" id="{A325C3B9-9CDD-4FD5-BC18-8D21F8244BEE}">
            <xm:f>'1) Budget Table HONDURAS'!#REF!</xm:f>
            <x14:dxf>
              <font>
                <color rgb="FF9C0006"/>
              </font>
              <fill>
                <patternFill>
                  <bgColor rgb="FFFFC7CE"/>
                </patternFill>
              </fill>
            </x14:dxf>
          </x14:cfRule>
          <xm:sqref>G217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6AFDA-E496-4A78-8B05-705C36CBC45C}">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C0590-49A9-444A-9E2A-2ADB52643DEC}">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570</v>
      </c>
      <c r="C2" s="286"/>
      <c r="D2" s="287"/>
    </row>
    <row r="3" spans="2:4" ht="15.75" thickBot="1" x14ac:dyDescent="0.3">
      <c r="B3" s="288"/>
      <c r="C3" s="289"/>
      <c r="D3" s="290"/>
    </row>
    <row r="4" spans="2:4" ht="15.75" thickBot="1" x14ac:dyDescent="0.3"/>
    <row r="5" spans="2:4" x14ac:dyDescent="0.25">
      <c r="B5" s="296" t="s">
        <v>188</v>
      </c>
      <c r="C5" s="297"/>
      <c r="D5" s="298"/>
    </row>
    <row r="6" spans="2:4" ht="15.75" thickBot="1" x14ac:dyDescent="0.3">
      <c r="B6" s="293"/>
      <c r="C6" s="294"/>
      <c r="D6" s="295"/>
    </row>
    <row r="7" spans="2:4" x14ac:dyDescent="0.25">
      <c r="B7" s="103" t="s">
        <v>198</v>
      </c>
      <c r="C7" s="291">
        <f>SUM('1) Budget Table HONDURAS'!D24:F24,'1) Budget Table HONDURAS'!D34:F34,'1) Budget Table HONDURAS'!D44:F44,'1) Budget Table HONDURAS'!D54:F54)</f>
        <v>406023</v>
      </c>
      <c r="D7" s="292"/>
    </row>
    <row r="8" spans="2:4" x14ac:dyDescent="0.25">
      <c r="B8" s="103" t="s">
        <v>545</v>
      </c>
      <c r="C8" s="299">
        <f>SUM(D10:D14)</f>
        <v>0</v>
      </c>
      <c r="D8" s="300"/>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6" t="s">
        <v>542</v>
      </c>
      <c r="C16" s="297"/>
      <c r="D16" s="298"/>
    </row>
    <row r="17" spans="2:4" ht="15.75" thickBot="1" x14ac:dyDescent="0.3">
      <c r="B17" s="301"/>
      <c r="C17" s="302"/>
      <c r="D17" s="303"/>
    </row>
    <row r="18" spans="2:4" x14ac:dyDescent="0.25">
      <c r="B18" s="103" t="s">
        <v>198</v>
      </c>
      <c r="C18" s="291">
        <f>SUM('1) Budget Table HONDURAS'!D72:F72,'1) Budget Table HONDURAS'!D84:F84,'1) Budget Table HONDURAS'!D94:F94,'1) Budget Table HONDURAS'!D104:F104)</f>
        <v>312400</v>
      </c>
      <c r="D18" s="292"/>
    </row>
    <row r="19" spans="2:4" x14ac:dyDescent="0.25">
      <c r="B19" s="103" t="s">
        <v>545</v>
      </c>
      <c r="C19" s="299">
        <f>SUM(D21:D25)</f>
        <v>0</v>
      </c>
      <c r="D19" s="300"/>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6" t="s">
        <v>543</v>
      </c>
      <c r="C27" s="297"/>
      <c r="D27" s="298"/>
    </row>
    <row r="28" spans="2:4" ht="15.75" thickBot="1" x14ac:dyDescent="0.3">
      <c r="B28" s="293"/>
      <c r="C28" s="294"/>
      <c r="D28" s="295"/>
    </row>
    <row r="29" spans="2:4" x14ac:dyDescent="0.25">
      <c r="B29" s="103" t="s">
        <v>198</v>
      </c>
      <c r="C29" s="291">
        <f>SUM('1) Budget Table HONDURAS'!D116:F116,'1) Budget Table HONDURAS'!D126:F126,'1) Budget Table HONDURAS'!D136:F136,'1) Budget Table HONDURAS'!D146:F146)</f>
        <v>210956.91999999998</v>
      </c>
      <c r="D29" s="292"/>
    </row>
    <row r="30" spans="2:4" x14ac:dyDescent="0.25">
      <c r="B30" s="103" t="s">
        <v>545</v>
      </c>
      <c r="C30" s="299">
        <f>SUM(D32:D36)</f>
        <v>0</v>
      </c>
      <c r="D30" s="300"/>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6" t="s">
        <v>544</v>
      </c>
      <c r="C38" s="297"/>
      <c r="D38" s="298"/>
    </row>
    <row r="39" spans="2:4" ht="15.75" thickBot="1" x14ac:dyDescent="0.3">
      <c r="B39" s="293"/>
      <c r="C39" s="294"/>
      <c r="D39" s="295"/>
    </row>
    <row r="40" spans="2:4" x14ac:dyDescent="0.25">
      <c r="B40" s="103" t="s">
        <v>198</v>
      </c>
      <c r="C40" s="291">
        <f>SUM('1) Budget Table HONDURAS'!D158:F158,'1) Budget Table HONDURAS'!D168:F168,'1) Budget Table HONDURAS'!D178:F178,'1) Budget Table HONDURAS'!D188:F188)</f>
        <v>0</v>
      </c>
      <c r="D40" s="292"/>
    </row>
    <row r="41" spans="2:4" x14ac:dyDescent="0.25">
      <c r="B41" s="103" t="s">
        <v>545</v>
      </c>
      <c r="C41" s="299">
        <f>SUM(D43:D47)</f>
        <v>0</v>
      </c>
      <c r="D41" s="300"/>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B16:D16"/>
    <mergeCell ref="B17:D17"/>
    <mergeCell ref="C18:D18"/>
    <mergeCell ref="B27:D27"/>
    <mergeCell ref="B28:D28"/>
    <mergeCell ref="B2:D3"/>
    <mergeCell ref="C7:D7"/>
    <mergeCell ref="B6:D6"/>
    <mergeCell ref="B5:D5"/>
    <mergeCell ref="C8:D8"/>
    <mergeCell ref="C41:D41"/>
    <mergeCell ref="C29:D29"/>
    <mergeCell ref="B38:D38"/>
    <mergeCell ref="B39:D39"/>
    <mergeCell ref="C40:D40"/>
    <mergeCell ref="C19:D19"/>
    <mergeCell ref="C30:D3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777CB22-5B10-42BE-9A12-0810C4C8B0D2}">
          <x14:formula1>
            <xm:f>'C:\Users\Carlos.Paredes\OneDrive - United Nations Development Programme\M&amp;E\2019\INFORMES\ANUAL\Finales\Trinacional\[Anexo D-TRinacional Honduras Anual 2019.xlsx]Dropdowns'!#REF!</xm:f>
          </x14:formula1>
          <xm:sqref>C10:C14 C21:C25 C32:C36 C43:C47</xm:sqref>
        </x14:dataValidation>
        <x14:dataValidation type="list" allowBlank="1" showInputMessage="1" showErrorMessage="1" xr:uid="{62FAA82D-1219-4AF1-90B6-46166E5347E9}">
          <x14:formula1>
            <xm:f>'C:\Users\Carlos.Paredes\OneDrive - United Nations Development Programme\M&amp;E\2019\INFORMES\ANUAL\Finales\Trinacional\[Anexo D-TRinacional Honduras Anual 2019.xlsx]Sheet2'!#REF!</xm:f>
          </x14:formula1>
          <xm:sqref>B10:B14 B21:B25 B32:B36 B43:B47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4575E-18CD-4CE6-8634-4DE1CB4376E8}">
  <sheetPr>
    <tabColor theme="2" tint="-0.499984740745262"/>
  </sheetPr>
  <dimension ref="B1:F24"/>
  <sheetViews>
    <sheetView showGridLines="0" tabSelected="1"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363" customFormat="1" ht="15.75" x14ac:dyDescent="0.25">
      <c r="B2" s="307" t="s">
        <v>66</v>
      </c>
      <c r="C2" s="308"/>
      <c r="D2" s="308"/>
      <c r="E2" s="308"/>
      <c r="F2" s="309"/>
    </row>
    <row r="3" spans="2:6" s="363" customFormat="1" ht="16.5" thickBot="1" x14ac:dyDescent="0.3">
      <c r="B3" s="310"/>
      <c r="C3" s="311"/>
      <c r="D3" s="311"/>
      <c r="E3" s="311"/>
      <c r="F3" s="312"/>
    </row>
    <row r="4" spans="2:6" s="363" customFormat="1" ht="16.5" thickBot="1" x14ac:dyDescent="0.3"/>
    <row r="5" spans="2:6" s="363" customFormat="1" ht="16.5" thickBot="1" x14ac:dyDescent="0.3">
      <c r="B5" s="274" t="s">
        <v>19</v>
      </c>
      <c r="C5" s="275"/>
      <c r="D5" s="275"/>
      <c r="E5" s="275"/>
      <c r="F5" s="276"/>
    </row>
    <row r="6" spans="2:6" s="363" customFormat="1" ht="15.75" x14ac:dyDescent="0.25">
      <c r="B6" s="183"/>
      <c r="C6" s="179" t="s">
        <v>33</v>
      </c>
      <c r="D6" s="179" t="s">
        <v>179</v>
      </c>
      <c r="E6" s="179" t="s">
        <v>180</v>
      </c>
      <c r="F6" s="266" t="s">
        <v>19</v>
      </c>
    </row>
    <row r="7" spans="2:6" s="363" customFormat="1" ht="15.75" x14ac:dyDescent="0.25">
      <c r="B7" s="183"/>
      <c r="C7" s="178">
        <f>'1) Budget Table HONDURAS'!D13</f>
        <v>0</v>
      </c>
      <c r="D7" s="178">
        <f>'1) Budget Table HONDURAS'!E13</f>
        <v>0</v>
      </c>
      <c r="E7" s="178">
        <f>'1) Budget Table HONDURAS'!F13</f>
        <v>0</v>
      </c>
      <c r="F7" s="267"/>
    </row>
    <row r="8" spans="2:6" s="363" customFormat="1" ht="31.5" x14ac:dyDescent="0.25">
      <c r="B8" s="175" t="s">
        <v>10</v>
      </c>
      <c r="C8" s="361">
        <f>'2) By Category (3)'!D208</f>
        <v>0</v>
      </c>
      <c r="D8" s="361">
        <f>'2) By Category (3)'!E208</f>
        <v>0</v>
      </c>
      <c r="E8" s="361">
        <f>'2) By Category (3)'!F208</f>
        <v>0</v>
      </c>
      <c r="F8" s="180">
        <f>SUM(C8:E8)</f>
        <v>0</v>
      </c>
    </row>
    <row r="9" spans="2:6" s="363" customFormat="1" ht="47.25" x14ac:dyDescent="0.25">
      <c r="B9" s="175" t="s">
        <v>11</v>
      </c>
      <c r="C9" s="361">
        <f>'2) By Category (3)'!D209</f>
        <v>0</v>
      </c>
      <c r="D9" s="361">
        <f>'2) By Category (3)'!E209</f>
        <v>0</v>
      </c>
      <c r="E9" s="361">
        <f>'2) By Category (3)'!F209</f>
        <v>0</v>
      </c>
      <c r="F9" s="181">
        <f>SUM(C9:E9)</f>
        <v>0</v>
      </c>
    </row>
    <row r="10" spans="2:6" s="363" customFormat="1" ht="78.75" x14ac:dyDescent="0.25">
      <c r="B10" s="175" t="s">
        <v>12</v>
      </c>
      <c r="C10" s="361">
        <f>'2) By Category (3)'!D210</f>
        <v>0</v>
      </c>
      <c r="D10" s="361">
        <f>'2) By Category (3)'!E210</f>
        <v>0</v>
      </c>
      <c r="E10" s="361">
        <f>'2) By Category (3)'!F210</f>
        <v>0</v>
      </c>
      <c r="F10" s="181">
        <f>SUM(C10:E10)</f>
        <v>0</v>
      </c>
    </row>
    <row r="11" spans="2:6" s="363" customFormat="1" ht="31.5" x14ac:dyDescent="0.25">
      <c r="B11" s="177" t="s">
        <v>13</v>
      </c>
      <c r="C11" s="361">
        <f>'2) By Category (3)'!D211</f>
        <v>0</v>
      </c>
      <c r="D11" s="361">
        <f>'2) By Category (3)'!E211</f>
        <v>0</v>
      </c>
      <c r="E11" s="361">
        <f>'2) By Category (3)'!F211</f>
        <v>0</v>
      </c>
      <c r="F11" s="181">
        <f>SUM(C11:E11)</f>
        <v>0</v>
      </c>
    </row>
    <row r="12" spans="2:6" s="363" customFormat="1" ht="15.75" x14ac:dyDescent="0.25">
      <c r="B12" s="175" t="s">
        <v>18</v>
      </c>
      <c r="C12" s="361">
        <f>'2) By Category (3)'!D212</f>
        <v>0</v>
      </c>
      <c r="D12" s="361">
        <f>'2) By Category (3)'!E212</f>
        <v>0</v>
      </c>
      <c r="E12" s="361">
        <f>'2) By Category (3)'!F212</f>
        <v>0</v>
      </c>
      <c r="F12" s="181">
        <f>SUM(C12:E12)</f>
        <v>0</v>
      </c>
    </row>
    <row r="13" spans="2:6" s="363" customFormat="1" ht="47.25" x14ac:dyDescent="0.25">
      <c r="B13" s="175" t="s">
        <v>14</v>
      </c>
      <c r="C13" s="361">
        <f>'2) By Category (3)'!D213</f>
        <v>0</v>
      </c>
      <c r="D13" s="361">
        <f>'2) By Category (3)'!E213</f>
        <v>0</v>
      </c>
      <c r="E13" s="361">
        <f>'2) By Category (3)'!F213</f>
        <v>0</v>
      </c>
      <c r="F13" s="181">
        <f>SUM(C13:E13)</f>
        <v>0</v>
      </c>
    </row>
    <row r="14" spans="2:6" s="363" customFormat="1" ht="48" thickBot="1" x14ac:dyDescent="0.3">
      <c r="B14" s="176" t="s">
        <v>184</v>
      </c>
      <c r="C14" s="354">
        <f>'2) By Category (3)'!D214</f>
        <v>0</v>
      </c>
      <c r="D14" s="354">
        <f>'2) By Category (3)'!E214</f>
        <v>0</v>
      </c>
      <c r="E14" s="354">
        <f>'2) By Category (3)'!F214</f>
        <v>0</v>
      </c>
      <c r="F14" s="182">
        <f>SUM(C14:E14)</f>
        <v>0</v>
      </c>
    </row>
    <row r="15" spans="2:6" s="363" customFormat="1" ht="30" customHeight="1" x14ac:dyDescent="0.25">
      <c r="B15" s="364" t="s">
        <v>572</v>
      </c>
      <c r="C15" s="189">
        <f>SUM(C8:C14)</f>
        <v>0</v>
      </c>
      <c r="D15" s="189">
        <f>SUM(D8:D14)</f>
        <v>0</v>
      </c>
      <c r="E15" s="189">
        <f>SUM(E8:E14)</f>
        <v>0</v>
      </c>
      <c r="F15" s="190">
        <f>SUM(C15:E15)</f>
        <v>0</v>
      </c>
    </row>
    <row r="16" spans="2:6" s="363" customFormat="1" ht="19.5" customHeight="1" x14ac:dyDescent="0.25">
      <c r="B16" s="359" t="s">
        <v>559</v>
      </c>
      <c r="C16" s="191">
        <f>C15*0.07</f>
        <v>0</v>
      </c>
      <c r="D16" s="191">
        <f>D15*0.07</f>
        <v>0</v>
      </c>
      <c r="E16" s="191">
        <f>E15*0.07</f>
        <v>0</v>
      </c>
      <c r="F16" s="191">
        <f>F15*0.07</f>
        <v>0</v>
      </c>
    </row>
    <row r="17" spans="2:6" s="363" customFormat="1" ht="25.5" customHeight="1" thickBot="1" x14ac:dyDescent="0.3">
      <c r="B17" s="192" t="s">
        <v>65</v>
      </c>
      <c r="C17" s="193">
        <f>C15+C16</f>
        <v>0</v>
      </c>
      <c r="D17" s="193">
        <f>D15+D16</f>
        <v>0</v>
      </c>
      <c r="E17" s="193">
        <f>E15+E16</f>
        <v>0</v>
      </c>
      <c r="F17" s="193">
        <f>F15+F16</f>
        <v>0</v>
      </c>
    </row>
    <row r="18" spans="2:6" s="363" customFormat="1" ht="16.5" thickBot="1" x14ac:dyDescent="0.3"/>
    <row r="19" spans="2:6" s="363" customFormat="1" ht="15.75" customHeight="1" x14ac:dyDescent="0.25">
      <c r="B19" s="304" t="s">
        <v>29</v>
      </c>
      <c r="C19" s="305"/>
      <c r="D19" s="305"/>
      <c r="E19" s="305"/>
      <c r="F19" s="306"/>
    </row>
    <row r="20" spans="2:6" ht="15.75" x14ac:dyDescent="0.25">
      <c r="B20" s="33"/>
      <c r="C20" s="31" t="s">
        <v>181</v>
      </c>
      <c r="D20" s="31" t="s">
        <v>182</v>
      </c>
      <c r="E20" s="31" t="s">
        <v>183</v>
      </c>
      <c r="F20" s="34" t="s">
        <v>31</v>
      </c>
    </row>
    <row r="21" spans="2:6" ht="15.75" x14ac:dyDescent="0.25">
      <c r="B21" s="33"/>
      <c r="C21" s="31">
        <f>'1) Budget Table HONDURAS'!D13</f>
        <v>0</v>
      </c>
      <c r="D21" s="31">
        <f>'1) Budget Table HONDURAS'!E13</f>
        <v>0</v>
      </c>
      <c r="E21" s="31">
        <f>'1) Budget Table HONDURAS'!F13</f>
        <v>0</v>
      </c>
      <c r="F21" s="34"/>
    </row>
    <row r="22" spans="2:6" ht="23.25" customHeight="1" x14ac:dyDescent="0.25">
      <c r="B22" s="32" t="s">
        <v>30</v>
      </c>
      <c r="C22" s="30">
        <f>'1) Budget Table HONDURAS'!D214</f>
        <v>251348.671</v>
      </c>
      <c r="D22" s="30">
        <f>'1) Budget Table HONDURAS'!E214</f>
        <v>233987.59999999998</v>
      </c>
      <c r="E22" s="30">
        <f>'1) Budget Table HONDURAS'!F214</f>
        <v>374226.06074000004</v>
      </c>
      <c r="F22" s="9">
        <f>'1) Budget Table HONDURAS'!H214</f>
        <v>0.7</v>
      </c>
    </row>
    <row r="23" spans="2:6" ht="24.75" customHeight="1" x14ac:dyDescent="0.25">
      <c r="B23" s="32" t="s">
        <v>32</v>
      </c>
      <c r="C23" s="30">
        <f>'1) Budget Table HONDURAS'!D215</f>
        <v>107720.85900000001</v>
      </c>
      <c r="D23" s="30">
        <f>'1) Budget Table HONDURAS'!E215</f>
        <v>100280.4</v>
      </c>
      <c r="E23" s="30">
        <f>'1) Budget Table HONDURAS'!F215</f>
        <v>160382.59746000002</v>
      </c>
      <c r="F23" s="9">
        <f>'1) Budget Table HONDURAS'!H215</f>
        <v>0.3</v>
      </c>
    </row>
    <row r="24" spans="2:6" ht="24.75" customHeight="1" thickBot="1" x14ac:dyDescent="0.3">
      <c r="B24" s="10" t="s">
        <v>578</v>
      </c>
      <c r="C24" s="35">
        <f>'1) Budget Table HONDURAS'!D216</f>
        <v>0</v>
      </c>
      <c r="D24" s="35">
        <f>'1) Budget Table HONDURAS'!E216</f>
        <v>0</v>
      </c>
      <c r="E24" s="35">
        <f>'1) Budget Table HONDURAS'!F216</f>
        <v>0</v>
      </c>
      <c r="F24" s="11">
        <f>'1) Budget Table HONDURAS'!H216</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Includes all related staff and temporary staff costs including base salary, post adjustment and all staff entitlements." sqref="B8" xr:uid="{685C32D9-A29E-4AB3-A589-E17EED1B2D7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01C5982-1BFE-4F46-8143-06BCB3F95F67}">
            <xm:f>'1) Budget Table HONDURAS'!#REF!</xm:f>
            <x14:dxf>
              <font>
                <color rgb="FF9C0006"/>
              </font>
              <fill>
                <patternFill>
                  <bgColor rgb="FFFFC7CE"/>
                </patternFill>
              </fill>
            </x14:dxf>
          </x14:cfRule>
          <xm:sqref>F17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175" zoomScale="60" zoomScaleNormal="60" workbookViewId="0">
      <selection activeCell="O27" sqref="O27"/>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7" t="s">
        <v>546</v>
      </c>
      <c r="D2" s="247"/>
      <c r="E2" s="247"/>
      <c r="F2" s="247"/>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82" t="s">
        <v>15</v>
      </c>
      <c r="D5" s="283"/>
      <c r="E5" s="283"/>
      <c r="F5" s="283"/>
      <c r="G5" s="284"/>
      <c r="J5" s="25"/>
      <c r="K5" s="6"/>
      <c r="N5" s="65"/>
    </row>
    <row r="6" spans="2:14" ht="24" customHeight="1" x14ac:dyDescent="0.25">
      <c r="C6" s="268" t="s">
        <v>547</v>
      </c>
      <c r="D6" s="269"/>
      <c r="E6" s="269"/>
      <c r="F6" s="269"/>
      <c r="G6" s="270"/>
      <c r="J6" s="25"/>
      <c r="K6" s="6"/>
      <c r="N6" s="65"/>
    </row>
    <row r="7" spans="2:14" ht="24" customHeight="1" x14ac:dyDescent="0.25">
      <c r="C7" s="268"/>
      <c r="D7" s="269"/>
      <c r="E7" s="269"/>
      <c r="F7" s="269"/>
      <c r="G7" s="270"/>
      <c r="J7" s="25"/>
      <c r="K7" s="6"/>
      <c r="N7" s="65"/>
    </row>
    <row r="8" spans="2:14" ht="24" customHeight="1" thickBot="1" x14ac:dyDescent="0.3">
      <c r="C8" s="271"/>
      <c r="D8" s="272"/>
      <c r="E8" s="272"/>
      <c r="F8" s="272"/>
      <c r="G8" s="273"/>
      <c r="J8" s="25"/>
      <c r="K8" s="6"/>
      <c r="N8" s="65"/>
    </row>
    <row r="9" spans="2:14" ht="24" customHeight="1" thickBot="1" x14ac:dyDescent="0.3">
      <c r="C9" s="58"/>
      <c r="D9" s="58"/>
      <c r="E9" s="58"/>
      <c r="F9" s="58"/>
      <c r="L9" s="25"/>
      <c r="M9" s="6"/>
      <c r="N9" s="65"/>
    </row>
    <row r="10" spans="2:14" ht="24" customHeight="1" thickBot="1" x14ac:dyDescent="0.3">
      <c r="C10" s="277" t="s">
        <v>178</v>
      </c>
      <c r="D10" s="278"/>
      <c r="E10" s="278"/>
      <c r="F10" s="279"/>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80" t="s">
        <v>65</v>
      </c>
      <c r="L12" s="25"/>
      <c r="M12" s="6"/>
      <c r="N12" s="65"/>
    </row>
    <row r="13" spans="2:14" ht="24" customHeight="1" x14ac:dyDescent="0.25">
      <c r="C13" s="58"/>
      <c r="D13" s="130">
        <f>'1) Budget Table GTM'!D13</f>
        <v>0</v>
      </c>
      <c r="E13" s="130">
        <f>'1) Budget Table GTM'!E13</f>
        <v>0</v>
      </c>
      <c r="F13" s="130">
        <f>'1) Budget Table GTM'!F13</f>
        <v>0</v>
      </c>
      <c r="G13" s="281"/>
      <c r="L13" s="25"/>
      <c r="M13" s="6"/>
      <c r="N13" s="65"/>
    </row>
    <row r="14" spans="2:14" ht="24" customHeight="1" x14ac:dyDescent="0.25">
      <c r="B14" s="263" t="s">
        <v>189</v>
      </c>
      <c r="C14" s="264"/>
      <c r="D14" s="264"/>
      <c r="E14" s="264"/>
      <c r="F14" s="264"/>
      <c r="G14" s="265"/>
      <c r="L14" s="25"/>
      <c r="M14" s="6"/>
      <c r="N14" s="65"/>
    </row>
    <row r="15" spans="2:14" ht="22.5" customHeight="1" x14ac:dyDescent="0.25">
      <c r="C15" s="263" t="s">
        <v>186</v>
      </c>
      <c r="D15" s="264"/>
      <c r="E15" s="264"/>
      <c r="F15" s="264"/>
      <c r="G15" s="265"/>
      <c r="L15" s="25"/>
      <c r="M15" s="6"/>
      <c r="N15" s="65"/>
    </row>
    <row r="16" spans="2:14" ht="24.75" customHeight="1" thickBot="1" x14ac:dyDescent="0.3">
      <c r="C16" s="77" t="s">
        <v>185</v>
      </c>
      <c r="D16" s="78">
        <f>'1) Budget Table GTM'!D24</f>
        <v>65350</v>
      </c>
      <c r="E16" s="78">
        <f>'1) Budget Table GTM'!E24</f>
        <v>0</v>
      </c>
      <c r="F16" s="78">
        <f>'1) Budget Table GTM'!F24</f>
        <v>0</v>
      </c>
      <c r="G16" s="79">
        <f>SUM(D16:F16)</f>
        <v>65350</v>
      </c>
      <c r="L16" s="25"/>
      <c r="M16" s="6"/>
      <c r="N16" s="65"/>
    </row>
    <row r="17" spans="3:14" ht="21.75" customHeight="1" x14ac:dyDescent="0.25">
      <c r="C17" s="75" t="s">
        <v>10</v>
      </c>
      <c r="D17" s="114"/>
      <c r="E17" s="115"/>
      <c r="F17" s="115"/>
      <c r="G17" s="76">
        <f t="shared" ref="G17:G24" si="0">SUM(D17:F17)</f>
        <v>0</v>
      </c>
      <c r="N17" s="65"/>
    </row>
    <row r="18" spans="3:14" x14ac:dyDescent="0.25">
      <c r="C18" s="63" t="s">
        <v>11</v>
      </c>
      <c r="D18" s="116">
        <v>8000</v>
      </c>
      <c r="E18" s="22"/>
      <c r="F18" s="22"/>
      <c r="G18" s="74">
        <f t="shared" si="0"/>
        <v>8000</v>
      </c>
      <c r="N18" s="65"/>
    </row>
    <row r="19" spans="3:14" ht="15.75" customHeight="1" x14ac:dyDescent="0.25">
      <c r="C19" s="63" t="s">
        <v>12</v>
      </c>
      <c r="D19" s="116"/>
      <c r="E19" s="116"/>
      <c r="F19" s="116"/>
      <c r="G19" s="74">
        <f t="shared" si="0"/>
        <v>0</v>
      </c>
      <c r="N19" s="65"/>
    </row>
    <row r="20" spans="3:14" x14ac:dyDescent="0.25">
      <c r="C20" s="64" t="s">
        <v>13</v>
      </c>
      <c r="D20" s="116">
        <v>31000</v>
      </c>
      <c r="E20" s="116"/>
      <c r="F20" s="116"/>
      <c r="G20" s="74">
        <f t="shared" si="0"/>
        <v>31000</v>
      </c>
      <c r="N20" s="65"/>
    </row>
    <row r="21" spans="3:14" x14ac:dyDescent="0.25">
      <c r="C21" s="63" t="s">
        <v>18</v>
      </c>
      <c r="D21" s="116">
        <v>16350</v>
      </c>
      <c r="E21" s="116"/>
      <c r="F21" s="116"/>
      <c r="G21" s="74">
        <f t="shared" si="0"/>
        <v>16350</v>
      </c>
      <c r="N21" s="65"/>
    </row>
    <row r="22" spans="3:14" ht="21.75" customHeight="1" x14ac:dyDescent="0.25">
      <c r="C22" s="63" t="s">
        <v>14</v>
      </c>
      <c r="D22" s="116">
        <v>10000</v>
      </c>
      <c r="E22" s="116"/>
      <c r="F22" s="116"/>
      <c r="G22" s="74">
        <f t="shared" si="0"/>
        <v>10000</v>
      </c>
      <c r="N22" s="65"/>
    </row>
    <row r="23" spans="3:14" ht="21.75" customHeight="1" x14ac:dyDescent="0.25">
      <c r="C23" s="63" t="s">
        <v>184</v>
      </c>
      <c r="D23" s="116"/>
      <c r="E23" s="116"/>
      <c r="F23" s="116"/>
      <c r="G23" s="74">
        <f t="shared" si="0"/>
        <v>0</v>
      </c>
      <c r="N23" s="65"/>
    </row>
    <row r="24" spans="3:14" ht="15.75" customHeight="1" x14ac:dyDescent="0.25">
      <c r="C24" s="68" t="s">
        <v>187</v>
      </c>
      <c r="D24" s="80">
        <f>SUM(D17:D23)</f>
        <v>65350</v>
      </c>
      <c r="E24" s="80">
        <f>SUM(E17:E23)</f>
        <v>0</v>
      </c>
      <c r="F24" s="80">
        <f>SUM(F17:F23)</f>
        <v>0</v>
      </c>
      <c r="G24" s="156">
        <f t="shared" si="0"/>
        <v>65350</v>
      </c>
      <c r="N24" s="65"/>
    </row>
    <row r="25" spans="3:14" s="67" customFormat="1" x14ac:dyDescent="0.25">
      <c r="C25" s="84"/>
      <c r="D25" s="85"/>
      <c r="E25" s="85"/>
      <c r="F25" s="85"/>
      <c r="G25" s="157"/>
    </row>
    <row r="26" spans="3:14" x14ac:dyDescent="0.25">
      <c r="C26" s="263" t="s">
        <v>190</v>
      </c>
      <c r="D26" s="264"/>
      <c r="E26" s="264"/>
      <c r="F26" s="264"/>
      <c r="G26" s="265"/>
      <c r="N26" s="65"/>
    </row>
    <row r="27" spans="3:14" ht="27" customHeight="1" thickBot="1" x14ac:dyDescent="0.3">
      <c r="C27" s="77" t="s">
        <v>185</v>
      </c>
      <c r="D27" s="78">
        <f>'1) Budget Table GTM'!D34</f>
        <v>65650</v>
      </c>
      <c r="E27" s="78">
        <f>'1) Budget Table GTM'!E34</f>
        <v>0</v>
      </c>
      <c r="F27" s="78">
        <f>'1) Budget Table GTM'!F34</f>
        <v>0</v>
      </c>
      <c r="G27" s="79">
        <f t="shared" ref="G27:G35" si="1">SUM(D27:F27)</f>
        <v>65650</v>
      </c>
      <c r="N27" s="65"/>
    </row>
    <row r="28" spans="3:14" x14ac:dyDescent="0.25">
      <c r="C28" s="75" t="s">
        <v>10</v>
      </c>
      <c r="D28" s="221"/>
      <c r="E28" s="115"/>
      <c r="F28" s="115"/>
      <c r="G28" s="76">
        <f t="shared" si="1"/>
        <v>0</v>
      </c>
      <c r="N28" s="65"/>
    </row>
    <row r="29" spans="3:14" x14ac:dyDescent="0.25">
      <c r="C29" s="63" t="s">
        <v>11</v>
      </c>
      <c r="D29" s="222">
        <v>1500</v>
      </c>
      <c r="E29" s="22"/>
      <c r="F29" s="22"/>
      <c r="G29" s="74">
        <f t="shared" si="1"/>
        <v>1500</v>
      </c>
      <c r="N29" s="65"/>
    </row>
    <row r="30" spans="3:14" ht="31.5" x14ac:dyDescent="0.25">
      <c r="C30" s="63" t="s">
        <v>12</v>
      </c>
      <c r="D30" s="222">
        <v>6000</v>
      </c>
      <c r="E30" s="116"/>
      <c r="F30" s="116"/>
      <c r="G30" s="74">
        <f t="shared" si="1"/>
        <v>6000</v>
      </c>
      <c r="N30" s="65"/>
    </row>
    <row r="31" spans="3:14" x14ac:dyDescent="0.25">
      <c r="C31" s="64" t="s">
        <v>13</v>
      </c>
      <c r="D31" s="222">
        <v>54500</v>
      </c>
      <c r="E31" s="116"/>
      <c r="F31" s="116"/>
      <c r="G31" s="74">
        <f t="shared" si="1"/>
        <v>54500</v>
      </c>
      <c r="N31" s="65"/>
    </row>
    <row r="32" spans="3:14" x14ac:dyDescent="0.25">
      <c r="C32" s="63" t="s">
        <v>18</v>
      </c>
      <c r="D32" s="222">
        <v>3650</v>
      </c>
      <c r="E32" s="116"/>
      <c r="F32" s="116"/>
      <c r="G32" s="74">
        <f>SUM(D32:F32)</f>
        <v>3650</v>
      </c>
      <c r="N32" s="65"/>
    </row>
    <row r="33" spans="3:14" x14ac:dyDescent="0.25">
      <c r="C33" s="63" t="s">
        <v>14</v>
      </c>
      <c r="D33" s="222"/>
      <c r="E33" s="116"/>
      <c r="F33" s="116"/>
      <c r="G33" s="74">
        <f t="shared" si="1"/>
        <v>0</v>
      </c>
      <c r="N33" s="65"/>
    </row>
    <row r="34" spans="3:14" x14ac:dyDescent="0.25">
      <c r="C34" s="63" t="s">
        <v>184</v>
      </c>
      <c r="D34" s="222"/>
      <c r="E34" s="116"/>
      <c r="F34" s="116"/>
      <c r="G34" s="74">
        <f t="shared" si="1"/>
        <v>0</v>
      </c>
      <c r="N34" s="65"/>
    </row>
    <row r="35" spans="3:14" x14ac:dyDescent="0.25">
      <c r="C35" s="68" t="s">
        <v>187</v>
      </c>
      <c r="D35" s="80">
        <f>SUM(D28:D34)</f>
        <v>65650</v>
      </c>
      <c r="E35" s="80">
        <f>SUM(E28:E34)</f>
        <v>0</v>
      </c>
      <c r="F35" s="80">
        <f>SUM(F28:F34)</f>
        <v>0</v>
      </c>
      <c r="G35" s="74">
        <f t="shared" si="1"/>
        <v>65650</v>
      </c>
      <c r="N35" s="65"/>
    </row>
    <row r="36" spans="3:14" s="67" customFormat="1" x14ac:dyDescent="0.25">
      <c r="C36" s="84"/>
      <c r="D36" s="85"/>
      <c r="E36" s="85"/>
      <c r="F36" s="85"/>
      <c r="G36" s="86"/>
    </row>
    <row r="37" spans="3:14" x14ac:dyDescent="0.25">
      <c r="C37" s="263" t="s">
        <v>191</v>
      </c>
      <c r="D37" s="264"/>
      <c r="E37" s="264"/>
      <c r="F37" s="264"/>
      <c r="G37" s="265"/>
      <c r="N37" s="65"/>
    </row>
    <row r="38" spans="3:14" ht="21.75" customHeight="1" thickBot="1" x14ac:dyDescent="0.3">
      <c r="C38" s="77" t="s">
        <v>185</v>
      </c>
      <c r="D38" s="78">
        <f>'1) Budget Table GTM'!D44</f>
        <v>0</v>
      </c>
      <c r="E38" s="78">
        <f>'1) Budget Table GTM'!E44</f>
        <v>0</v>
      </c>
      <c r="F38" s="78">
        <f>'1) Budget Table GTM'!F44</f>
        <v>0</v>
      </c>
      <c r="G38" s="79">
        <f t="shared" ref="G38:G46" si="2">SUM(D38:F38)</f>
        <v>0</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v>0</v>
      </c>
      <c r="E42" s="116"/>
      <c r="F42" s="116"/>
      <c r="G42" s="74">
        <f t="shared" si="2"/>
        <v>0</v>
      </c>
    </row>
    <row r="43" spans="3:14" x14ac:dyDescent="0.25">
      <c r="C43" s="63" t="s">
        <v>18</v>
      </c>
      <c r="D43" s="116">
        <v>0</v>
      </c>
      <c r="E43" s="116"/>
      <c r="F43" s="116"/>
      <c r="G43" s="74">
        <f t="shared" si="2"/>
        <v>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0</v>
      </c>
      <c r="E46" s="80">
        <f>SUM(E39:E45)</f>
        <v>0</v>
      </c>
      <c r="F46" s="80">
        <f>SUM(F39:F45)</f>
        <v>0</v>
      </c>
      <c r="G46" s="74">
        <f t="shared" si="2"/>
        <v>0</v>
      </c>
      <c r="N46" s="65"/>
    </row>
    <row r="47" spans="3:14" x14ac:dyDescent="0.25">
      <c r="C47" s="263" t="s">
        <v>192</v>
      </c>
      <c r="D47" s="264"/>
      <c r="E47" s="264"/>
      <c r="F47" s="264"/>
      <c r="G47" s="265"/>
      <c r="N47" s="65"/>
    </row>
    <row r="48" spans="3:14" s="67" customFormat="1" x14ac:dyDescent="0.25">
      <c r="C48" s="81"/>
      <c r="D48" s="82"/>
      <c r="E48" s="82"/>
      <c r="F48" s="82"/>
      <c r="G48" s="83"/>
    </row>
    <row r="49" spans="2:14" ht="20.25" customHeight="1" thickBot="1" x14ac:dyDescent="0.3">
      <c r="C49" s="77" t="s">
        <v>185</v>
      </c>
      <c r="D49" s="78">
        <f>'1) Budget Table GTM'!D54</f>
        <v>0</v>
      </c>
      <c r="E49" s="78">
        <f>'1) Budget Table GTM'!E54</f>
        <v>0</v>
      </c>
      <c r="F49" s="78">
        <f>'1) Budget Table GTM'!F54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63" t="s">
        <v>193</v>
      </c>
      <c r="C59" s="264"/>
      <c r="D59" s="264"/>
      <c r="E59" s="264"/>
      <c r="F59" s="264"/>
      <c r="G59" s="265"/>
      <c r="N59" s="65"/>
    </row>
    <row r="60" spans="2:14" x14ac:dyDescent="0.25">
      <c r="C60" s="263" t="s">
        <v>194</v>
      </c>
      <c r="D60" s="264"/>
      <c r="E60" s="264"/>
      <c r="F60" s="264"/>
      <c r="G60" s="265"/>
      <c r="N60" s="65"/>
    </row>
    <row r="61" spans="2:14" ht="24" customHeight="1" thickBot="1" x14ac:dyDescent="0.3">
      <c r="C61" s="77" t="s">
        <v>185</v>
      </c>
      <c r="D61" s="78">
        <f>'1) Budget Table GTM'!D66</f>
        <v>0</v>
      </c>
      <c r="E61" s="78">
        <f>'1) Budget Table GTM'!E66</f>
        <v>77200</v>
      </c>
      <c r="F61" s="78">
        <f>'1) Budget Table GTM'!F66</f>
        <v>0</v>
      </c>
      <c r="G61" s="79">
        <f>SUM(D61:F61)</f>
        <v>77200</v>
      </c>
      <c r="N61" s="65"/>
    </row>
    <row r="62" spans="2:14" ht="15.75" customHeight="1" x14ac:dyDescent="0.25">
      <c r="C62" s="75" t="s">
        <v>10</v>
      </c>
      <c r="D62" s="114"/>
      <c r="E62" s="115">
        <v>30000</v>
      </c>
      <c r="F62" s="115"/>
      <c r="G62" s="76">
        <f t="shared" ref="G62:G69" si="4">SUM(D62:F62)</f>
        <v>30000</v>
      </c>
      <c r="N62" s="65"/>
    </row>
    <row r="63" spans="2:14" ht="15.75" customHeight="1" x14ac:dyDescent="0.25">
      <c r="C63" s="63" t="s">
        <v>11</v>
      </c>
      <c r="D63" s="116"/>
      <c r="E63" s="22"/>
      <c r="F63" s="22"/>
      <c r="G63" s="74">
        <f t="shared" si="4"/>
        <v>0</v>
      </c>
      <c r="N63" s="65"/>
    </row>
    <row r="64" spans="2:14" ht="15.75" customHeight="1" x14ac:dyDescent="0.25">
      <c r="C64" s="63" t="s">
        <v>12</v>
      </c>
      <c r="D64" s="116"/>
      <c r="E64" s="116"/>
      <c r="F64" s="116"/>
      <c r="G64" s="74">
        <f t="shared" si="4"/>
        <v>0</v>
      </c>
      <c r="N64" s="65"/>
    </row>
    <row r="65" spans="2:14" ht="18.75" customHeight="1" x14ac:dyDescent="0.25">
      <c r="C65" s="64" t="s">
        <v>13</v>
      </c>
      <c r="D65" s="116"/>
      <c r="E65" s="116"/>
      <c r="F65" s="116"/>
      <c r="G65" s="74">
        <f t="shared" si="4"/>
        <v>0</v>
      </c>
      <c r="N65" s="65"/>
    </row>
    <row r="66" spans="2:14" x14ac:dyDescent="0.25">
      <c r="C66" s="63" t="s">
        <v>18</v>
      </c>
      <c r="D66" s="116"/>
      <c r="E66" s="116">
        <v>22200</v>
      </c>
      <c r="F66" s="116"/>
      <c r="G66" s="74">
        <f t="shared" si="4"/>
        <v>22200</v>
      </c>
      <c r="N66" s="65"/>
    </row>
    <row r="67" spans="2:14" s="67" customFormat="1" ht="21.75" customHeight="1" x14ac:dyDescent="0.25">
      <c r="B67" s="65"/>
      <c r="C67" s="63" t="s">
        <v>14</v>
      </c>
      <c r="D67" s="116"/>
      <c r="E67" s="116"/>
      <c r="F67" s="116"/>
      <c r="G67" s="74">
        <f t="shared" si="4"/>
        <v>0</v>
      </c>
    </row>
    <row r="68" spans="2:14" s="67" customFormat="1" x14ac:dyDescent="0.25">
      <c r="B68" s="65"/>
      <c r="C68" s="63" t="s">
        <v>184</v>
      </c>
      <c r="D68" s="116"/>
      <c r="E68" s="116">
        <v>25000</v>
      </c>
      <c r="F68" s="116"/>
      <c r="G68" s="74">
        <f t="shared" si="4"/>
        <v>25000</v>
      </c>
    </row>
    <row r="69" spans="2:14" x14ac:dyDescent="0.25">
      <c r="C69" s="68" t="s">
        <v>187</v>
      </c>
      <c r="D69" s="80">
        <f>SUM(D62:D68)</f>
        <v>0</v>
      </c>
      <c r="E69" s="80">
        <f>SUM(E62:E68)</f>
        <v>77200</v>
      </c>
      <c r="F69" s="80">
        <f>SUM(F62:F68)</f>
        <v>0</v>
      </c>
      <c r="G69" s="74">
        <f t="shared" si="4"/>
        <v>77200</v>
      </c>
      <c r="N69" s="65"/>
    </row>
    <row r="70" spans="2:14" s="67" customFormat="1" x14ac:dyDescent="0.25">
      <c r="C70" s="84"/>
      <c r="D70" s="85"/>
      <c r="E70" s="85"/>
      <c r="F70" s="85"/>
      <c r="G70" s="86"/>
    </row>
    <row r="71" spans="2:14" x14ac:dyDescent="0.25">
      <c r="B71" s="67"/>
      <c r="C71" s="263" t="s">
        <v>76</v>
      </c>
      <c r="D71" s="264"/>
      <c r="E71" s="264"/>
      <c r="F71" s="264"/>
      <c r="G71" s="265"/>
      <c r="N71" s="65"/>
    </row>
    <row r="72" spans="2:14" ht="21.75" customHeight="1" thickBot="1" x14ac:dyDescent="0.3">
      <c r="C72" s="77" t="s">
        <v>185</v>
      </c>
      <c r="D72" s="78">
        <f>'1) Budget Table GTM'!D76</f>
        <v>0</v>
      </c>
      <c r="E72" s="78">
        <f>'1) Budget Table GTM'!E76</f>
        <v>248636.44</v>
      </c>
      <c r="F72" s="78">
        <f>'1) Budget Table GTM'!F76</f>
        <v>0</v>
      </c>
      <c r="G72" s="79">
        <f t="shared" ref="G72:G80" si="5">SUM(D72:F72)</f>
        <v>248636.44</v>
      </c>
      <c r="N72" s="65"/>
    </row>
    <row r="73" spans="2:14" ht="15.75" customHeight="1" x14ac:dyDescent="0.25">
      <c r="C73" s="75" t="s">
        <v>10</v>
      </c>
      <c r="D73" s="114"/>
      <c r="E73" s="115">
        <v>43065</v>
      </c>
      <c r="F73" s="115"/>
      <c r="G73" s="76">
        <f t="shared" si="5"/>
        <v>43065</v>
      </c>
      <c r="N73" s="65"/>
    </row>
    <row r="74" spans="2:14" ht="15.75" customHeight="1" x14ac:dyDescent="0.25">
      <c r="C74" s="63" t="s">
        <v>11</v>
      </c>
      <c r="D74" s="116"/>
      <c r="E74" s="22"/>
      <c r="F74" s="22"/>
      <c r="G74" s="74">
        <f t="shared" si="5"/>
        <v>0</v>
      </c>
      <c r="N74" s="65"/>
    </row>
    <row r="75" spans="2:14" ht="15.75" customHeight="1" x14ac:dyDescent="0.25">
      <c r="C75" s="63" t="s">
        <v>12</v>
      </c>
      <c r="D75" s="116"/>
      <c r="E75" s="116"/>
      <c r="F75" s="116"/>
      <c r="G75" s="74">
        <f t="shared" si="5"/>
        <v>0</v>
      </c>
      <c r="N75" s="65"/>
    </row>
    <row r="76" spans="2:14" x14ac:dyDescent="0.25">
      <c r="C76" s="64" t="s">
        <v>13</v>
      </c>
      <c r="D76" s="116"/>
      <c r="E76" s="116"/>
      <c r="F76" s="116"/>
      <c r="G76" s="74">
        <f t="shared" si="5"/>
        <v>0</v>
      </c>
      <c r="N76" s="65"/>
    </row>
    <row r="77" spans="2:14" x14ac:dyDescent="0.25">
      <c r="C77" s="63" t="s">
        <v>18</v>
      </c>
      <c r="D77" s="116"/>
      <c r="E77" s="116">
        <v>3105.44</v>
      </c>
      <c r="F77" s="116"/>
      <c r="G77" s="74">
        <f t="shared" si="5"/>
        <v>3105.44</v>
      </c>
      <c r="N77" s="65"/>
    </row>
    <row r="78" spans="2:14" x14ac:dyDescent="0.25">
      <c r="C78" s="63" t="s">
        <v>14</v>
      </c>
      <c r="D78" s="116"/>
      <c r="E78" s="116">
        <v>187466</v>
      </c>
      <c r="F78" s="116"/>
      <c r="G78" s="74">
        <f t="shared" si="5"/>
        <v>187466</v>
      </c>
      <c r="N78" s="65"/>
    </row>
    <row r="79" spans="2:14" x14ac:dyDescent="0.25">
      <c r="C79" s="63" t="s">
        <v>184</v>
      </c>
      <c r="D79" s="116"/>
      <c r="E79" s="116">
        <v>15000</v>
      </c>
      <c r="F79" s="116"/>
      <c r="G79" s="74">
        <f t="shared" si="5"/>
        <v>15000</v>
      </c>
      <c r="N79" s="65"/>
    </row>
    <row r="80" spans="2:14" x14ac:dyDescent="0.25">
      <c r="C80" s="68" t="s">
        <v>187</v>
      </c>
      <c r="D80" s="80">
        <f>SUM(D73:D79)</f>
        <v>0</v>
      </c>
      <c r="E80" s="80">
        <f>SUM(E73:E79)</f>
        <v>248636.44</v>
      </c>
      <c r="F80" s="80">
        <f>SUM(F73:F79)</f>
        <v>0</v>
      </c>
      <c r="G80" s="74">
        <f t="shared" si="5"/>
        <v>248636.44</v>
      </c>
      <c r="N80" s="65"/>
    </row>
    <row r="81" spans="2:14" s="67" customFormat="1" x14ac:dyDescent="0.25">
      <c r="C81" s="84"/>
      <c r="D81" s="85"/>
      <c r="E81" s="85"/>
      <c r="F81" s="85"/>
      <c r="G81" s="86"/>
    </row>
    <row r="82" spans="2:14" x14ac:dyDescent="0.25">
      <c r="C82" s="263" t="s">
        <v>85</v>
      </c>
      <c r="D82" s="264"/>
      <c r="E82" s="264"/>
      <c r="F82" s="264"/>
      <c r="G82" s="265"/>
      <c r="N82" s="65"/>
    </row>
    <row r="83" spans="2:14" ht="21.75" customHeight="1" thickBot="1" x14ac:dyDescent="0.3">
      <c r="B83" s="67"/>
      <c r="C83" s="77" t="s">
        <v>185</v>
      </c>
      <c r="D83" s="78">
        <f>'1) Budget Table GTM'!D86</f>
        <v>0</v>
      </c>
      <c r="E83" s="78">
        <f>'1) Budget Table GTM'!E86</f>
        <v>0</v>
      </c>
      <c r="F83" s="78">
        <f>'1) Budget Table GTM'!F86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63" t="s">
        <v>102</v>
      </c>
      <c r="D93" s="264"/>
      <c r="E93" s="264"/>
      <c r="F93" s="264"/>
      <c r="G93" s="265"/>
      <c r="N93" s="65"/>
    </row>
    <row r="94" spans="2:14" ht="21.75" customHeight="1" thickBot="1" x14ac:dyDescent="0.3">
      <c r="C94" s="77" t="s">
        <v>185</v>
      </c>
      <c r="D94" s="78">
        <f>'1) Budget Table GTM'!D96</f>
        <v>0</v>
      </c>
      <c r="E94" s="78">
        <f>'1) Budget Table GTM'!E96</f>
        <v>0</v>
      </c>
      <c r="F94" s="78">
        <f>'1) Budget Table GTM'!F96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63" t="s">
        <v>195</v>
      </c>
      <c r="C104" s="264"/>
      <c r="D104" s="264"/>
      <c r="E104" s="264"/>
      <c r="F104" s="264"/>
      <c r="G104" s="265"/>
      <c r="N104" s="65"/>
    </row>
    <row r="105" spans="2:14" x14ac:dyDescent="0.25">
      <c r="C105" s="263" t="s">
        <v>104</v>
      </c>
      <c r="D105" s="264"/>
      <c r="E105" s="264"/>
      <c r="F105" s="264"/>
      <c r="G105" s="265"/>
      <c r="N105" s="65"/>
    </row>
    <row r="106" spans="2:14" ht="22.5" customHeight="1" thickBot="1" x14ac:dyDescent="0.3">
      <c r="C106" s="77" t="s">
        <v>185</v>
      </c>
      <c r="D106" s="78">
        <f>'1) Budget Table GTM'!D108</f>
        <v>0</v>
      </c>
      <c r="E106" s="78">
        <f>'1) Budget Table GTM'!E108</f>
        <v>0</v>
      </c>
      <c r="F106" s="78">
        <f>'1) Budget Table GTM'!F108</f>
        <v>20100</v>
      </c>
      <c r="G106" s="79">
        <f>SUM(D106:F106)</f>
        <v>20100</v>
      </c>
      <c r="N106" s="65"/>
    </row>
    <row r="107" spans="2:14" x14ac:dyDescent="0.25">
      <c r="C107" s="75" t="s">
        <v>10</v>
      </c>
      <c r="D107" s="114"/>
      <c r="E107" s="115"/>
      <c r="F107" s="115"/>
      <c r="G107" s="76">
        <f t="shared" ref="G107:G114" si="8">SUM(D107:F107)</f>
        <v>0</v>
      </c>
      <c r="N107" s="65"/>
    </row>
    <row r="108" spans="2:14" x14ac:dyDescent="0.25">
      <c r="C108" s="63" t="s">
        <v>11</v>
      </c>
      <c r="D108" s="116"/>
      <c r="E108" s="22"/>
      <c r="F108" s="22"/>
      <c r="G108" s="74">
        <f t="shared" si="8"/>
        <v>0</v>
      </c>
      <c r="N108" s="65"/>
    </row>
    <row r="109" spans="2:14" ht="15.75" customHeight="1" x14ac:dyDescent="0.25">
      <c r="C109" s="63" t="s">
        <v>12</v>
      </c>
      <c r="D109" s="116"/>
      <c r="E109" s="116"/>
      <c r="F109" s="116"/>
      <c r="G109" s="74">
        <f t="shared" si="8"/>
        <v>0</v>
      </c>
      <c r="N109" s="65"/>
    </row>
    <row r="110" spans="2:14" x14ac:dyDescent="0.25">
      <c r="C110" s="64" t="s">
        <v>13</v>
      </c>
      <c r="D110" s="116"/>
      <c r="E110" s="116"/>
      <c r="F110" s="116"/>
      <c r="G110" s="74">
        <f t="shared" si="8"/>
        <v>0</v>
      </c>
      <c r="N110" s="65"/>
    </row>
    <row r="111" spans="2:14" x14ac:dyDescent="0.25">
      <c r="C111" s="63" t="s">
        <v>18</v>
      </c>
      <c r="D111" s="116"/>
      <c r="E111" s="116"/>
      <c r="F111" s="116"/>
      <c r="G111" s="74">
        <f t="shared" si="8"/>
        <v>0</v>
      </c>
      <c r="N111" s="65"/>
    </row>
    <row r="112" spans="2:14" x14ac:dyDescent="0.25">
      <c r="C112" s="63" t="s">
        <v>14</v>
      </c>
      <c r="D112" s="116"/>
      <c r="E112" s="116"/>
      <c r="F112" s="116">
        <v>20100</v>
      </c>
      <c r="G112" s="74">
        <f t="shared" si="8"/>
        <v>20100</v>
      </c>
      <c r="N112" s="65"/>
    </row>
    <row r="113" spans="3:14" x14ac:dyDescent="0.25">
      <c r="C113" s="63" t="s">
        <v>184</v>
      </c>
      <c r="D113" s="116"/>
      <c r="E113" s="116"/>
      <c r="F113" s="116"/>
      <c r="G113" s="74">
        <f t="shared" si="8"/>
        <v>0</v>
      </c>
      <c r="N113" s="65"/>
    </row>
    <row r="114" spans="3:14" x14ac:dyDescent="0.25">
      <c r="C114" s="68" t="s">
        <v>187</v>
      </c>
      <c r="D114" s="80">
        <f>SUM(D107:D113)</f>
        <v>0</v>
      </c>
      <c r="E114" s="80">
        <f>SUM(E107:E113)</f>
        <v>0</v>
      </c>
      <c r="F114" s="80">
        <f>SUM(F107:F113)</f>
        <v>20100</v>
      </c>
      <c r="G114" s="74">
        <f t="shared" si="8"/>
        <v>20100</v>
      </c>
      <c r="N114" s="65"/>
    </row>
    <row r="115" spans="3:14" s="67" customFormat="1" x14ac:dyDescent="0.25">
      <c r="C115" s="84"/>
      <c r="D115" s="85"/>
      <c r="E115" s="85"/>
      <c r="F115" s="85"/>
      <c r="G115" s="86"/>
    </row>
    <row r="116" spans="3:14" ht="15.75" customHeight="1" x14ac:dyDescent="0.25">
      <c r="C116" s="263" t="s">
        <v>196</v>
      </c>
      <c r="D116" s="264"/>
      <c r="E116" s="264"/>
      <c r="F116" s="264"/>
      <c r="G116" s="265"/>
      <c r="N116" s="65"/>
    </row>
    <row r="117" spans="3:14" ht="21.75" customHeight="1" thickBot="1" x14ac:dyDescent="0.3">
      <c r="C117" s="77" t="s">
        <v>185</v>
      </c>
      <c r="D117" s="78">
        <f>'1) Budget Table GTM'!D118</f>
        <v>0</v>
      </c>
      <c r="E117" s="78">
        <f>'1) Budget Table GTM'!E118</f>
        <v>0</v>
      </c>
      <c r="F117" s="78">
        <f>'1) Budget Table GTM'!F118</f>
        <v>10109.67</v>
      </c>
      <c r="G117" s="79">
        <f t="shared" ref="G117:G125" si="9">SUM(D117:F117)</f>
        <v>10109.67</v>
      </c>
      <c r="N117" s="65"/>
    </row>
    <row r="118" spans="3:14" x14ac:dyDescent="0.25">
      <c r="C118" s="75" t="s">
        <v>10</v>
      </c>
      <c r="D118" s="114"/>
      <c r="E118" s="115"/>
      <c r="F118" s="115"/>
      <c r="G118" s="76">
        <f t="shared" si="9"/>
        <v>0</v>
      </c>
      <c r="N118" s="65"/>
    </row>
    <row r="119" spans="3:14" x14ac:dyDescent="0.25">
      <c r="C119" s="63" t="s">
        <v>11</v>
      </c>
      <c r="D119" s="116"/>
      <c r="E119" s="22"/>
      <c r="F119" s="22"/>
      <c r="G119" s="74">
        <f t="shared" si="9"/>
        <v>0</v>
      </c>
      <c r="N119" s="65"/>
    </row>
    <row r="120" spans="3:14" ht="31.5" x14ac:dyDescent="0.25">
      <c r="C120" s="63" t="s">
        <v>12</v>
      </c>
      <c r="D120" s="116"/>
      <c r="E120" s="116"/>
      <c r="F120" s="116"/>
      <c r="G120" s="74">
        <f t="shared" si="9"/>
        <v>0</v>
      </c>
      <c r="N120" s="65"/>
    </row>
    <row r="121" spans="3:14" x14ac:dyDescent="0.25">
      <c r="C121" s="64" t="s">
        <v>13</v>
      </c>
      <c r="D121" s="116"/>
      <c r="E121" s="116"/>
      <c r="F121" s="116">
        <v>10109.67</v>
      </c>
      <c r="G121" s="74">
        <f t="shared" si="9"/>
        <v>10109.67</v>
      </c>
      <c r="N121" s="65"/>
    </row>
    <row r="122" spans="3:14" x14ac:dyDescent="0.25">
      <c r="C122" s="63" t="s">
        <v>18</v>
      </c>
      <c r="D122" s="116"/>
      <c r="E122" s="116"/>
      <c r="F122" s="116"/>
      <c r="G122" s="74">
        <f t="shared" si="9"/>
        <v>0</v>
      </c>
      <c r="N122" s="65"/>
    </row>
    <row r="123" spans="3:14" x14ac:dyDescent="0.25">
      <c r="C123" s="63" t="s">
        <v>14</v>
      </c>
      <c r="D123" s="116"/>
      <c r="E123" s="116"/>
      <c r="F123" s="116"/>
      <c r="G123" s="74">
        <f t="shared" si="9"/>
        <v>0</v>
      </c>
      <c r="N123" s="65"/>
    </row>
    <row r="124" spans="3:14" x14ac:dyDescent="0.25">
      <c r="C124" s="63" t="s">
        <v>184</v>
      </c>
      <c r="D124" s="116"/>
      <c r="E124" s="116"/>
      <c r="F124" s="116"/>
      <c r="G124" s="74">
        <f t="shared" si="9"/>
        <v>0</v>
      </c>
      <c r="N124" s="65"/>
    </row>
    <row r="125" spans="3:14" x14ac:dyDescent="0.25">
      <c r="C125" s="68" t="s">
        <v>187</v>
      </c>
      <c r="D125" s="80">
        <f>SUM(D118:D124)</f>
        <v>0</v>
      </c>
      <c r="E125" s="80">
        <f>SUM(E118:E124)</f>
        <v>0</v>
      </c>
      <c r="F125" s="80">
        <f>SUM(F118:F124)</f>
        <v>10109.67</v>
      </c>
      <c r="G125" s="74">
        <f t="shared" si="9"/>
        <v>10109.67</v>
      </c>
      <c r="N125" s="65"/>
    </row>
    <row r="126" spans="3:14" s="67" customFormat="1" x14ac:dyDescent="0.25">
      <c r="C126" s="84"/>
      <c r="D126" s="85"/>
      <c r="E126" s="85"/>
      <c r="F126" s="85"/>
      <c r="G126" s="86"/>
    </row>
    <row r="127" spans="3:14" x14ac:dyDescent="0.25">
      <c r="C127" s="263" t="s">
        <v>121</v>
      </c>
      <c r="D127" s="264"/>
      <c r="E127" s="264"/>
      <c r="F127" s="264"/>
      <c r="G127" s="265"/>
      <c r="N127" s="65"/>
    </row>
    <row r="128" spans="3:14" ht="21" customHeight="1" thickBot="1" x14ac:dyDescent="0.3">
      <c r="C128" s="77" t="s">
        <v>185</v>
      </c>
      <c r="D128" s="78">
        <f>'1) Budget Table GTM'!D128</f>
        <v>0</v>
      </c>
      <c r="E128" s="78">
        <f>'1) Budget Table GTM'!E128</f>
        <v>0</v>
      </c>
      <c r="F128" s="78">
        <f>'1) Budget Table GTM'!F128</f>
        <v>188713.56000000003</v>
      </c>
      <c r="G128" s="79">
        <f t="shared" ref="G128:G136" si="10">SUM(D128:F128)</f>
        <v>188713.56000000003</v>
      </c>
      <c r="N128" s="65"/>
    </row>
    <row r="129" spans="3:14" x14ac:dyDescent="0.25">
      <c r="C129" s="75" t="s">
        <v>10</v>
      </c>
      <c r="D129" s="114"/>
      <c r="E129" s="115"/>
      <c r="F129" s="115">
        <v>73300</v>
      </c>
      <c r="G129" s="76">
        <f t="shared" si="10"/>
        <v>73300</v>
      </c>
      <c r="N129" s="65"/>
    </row>
    <row r="130" spans="3:14" x14ac:dyDescent="0.25">
      <c r="C130" s="63" t="s">
        <v>11</v>
      </c>
      <c r="D130" s="116"/>
      <c r="E130" s="22"/>
      <c r="F130" s="22">
        <v>13000</v>
      </c>
      <c r="G130" s="74">
        <f t="shared" si="10"/>
        <v>13000</v>
      </c>
      <c r="N130" s="65"/>
    </row>
    <row r="131" spans="3:14" ht="31.5" x14ac:dyDescent="0.25">
      <c r="C131" s="63" t="s">
        <v>12</v>
      </c>
      <c r="D131" s="116"/>
      <c r="E131" s="116"/>
      <c r="F131" s="116">
        <v>10000</v>
      </c>
      <c r="G131" s="74">
        <f t="shared" si="10"/>
        <v>10000</v>
      </c>
      <c r="N131" s="65"/>
    </row>
    <row r="132" spans="3:14" x14ac:dyDescent="0.25">
      <c r="C132" s="64" t="s">
        <v>13</v>
      </c>
      <c r="D132" s="116"/>
      <c r="E132" s="116"/>
      <c r="F132" s="116">
        <v>65000</v>
      </c>
      <c r="G132" s="74">
        <f t="shared" si="10"/>
        <v>65000</v>
      </c>
      <c r="N132" s="65"/>
    </row>
    <row r="133" spans="3:14" x14ac:dyDescent="0.25">
      <c r="C133" s="63" t="s">
        <v>18</v>
      </c>
      <c r="D133" s="116"/>
      <c r="E133" s="116"/>
      <c r="F133" s="116">
        <v>5425.22</v>
      </c>
      <c r="G133" s="74">
        <f t="shared" si="10"/>
        <v>5425.22</v>
      </c>
      <c r="N133" s="65"/>
    </row>
    <row r="134" spans="3:14" x14ac:dyDescent="0.25">
      <c r="C134" s="63" t="s">
        <v>14</v>
      </c>
      <c r="D134" s="116"/>
      <c r="E134" s="116"/>
      <c r="F134" s="116">
        <v>8000</v>
      </c>
      <c r="G134" s="74">
        <f t="shared" si="10"/>
        <v>8000</v>
      </c>
      <c r="N134" s="65"/>
    </row>
    <row r="135" spans="3:14" x14ac:dyDescent="0.25">
      <c r="C135" s="63" t="s">
        <v>184</v>
      </c>
      <c r="D135" s="116"/>
      <c r="E135" s="116"/>
      <c r="F135" s="116">
        <v>13988.34</v>
      </c>
      <c r="G135" s="74">
        <f t="shared" si="10"/>
        <v>13988.34</v>
      </c>
      <c r="N135" s="65"/>
    </row>
    <row r="136" spans="3:14" x14ac:dyDescent="0.25">
      <c r="C136" s="68" t="s">
        <v>187</v>
      </c>
      <c r="D136" s="80">
        <f>SUM(D129:D135)</f>
        <v>0</v>
      </c>
      <c r="E136" s="80">
        <f>SUM(E129:E135)</f>
        <v>0</v>
      </c>
      <c r="F136" s="80">
        <f>SUM(F129:F135)</f>
        <v>188713.56</v>
      </c>
      <c r="G136" s="74">
        <f t="shared" si="10"/>
        <v>188713.56</v>
      </c>
      <c r="N136" s="65"/>
    </row>
    <row r="137" spans="3:14" s="67" customFormat="1" x14ac:dyDescent="0.25">
      <c r="C137" s="84"/>
      <c r="D137" s="85"/>
      <c r="E137" s="85"/>
      <c r="F137" s="85"/>
      <c r="G137" s="86"/>
    </row>
    <row r="138" spans="3:14" x14ac:dyDescent="0.25">
      <c r="C138" s="263" t="s">
        <v>130</v>
      </c>
      <c r="D138" s="264"/>
      <c r="E138" s="264"/>
      <c r="F138" s="264"/>
      <c r="G138" s="265"/>
      <c r="N138" s="65"/>
    </row>
    <row r="139" spans="3:14" ht="24" customHeight="1" thickBot="1" x14ac:dyDescent="0.3">
      <c r="C139" s="77" t="s">
        <v>185</v>
      </c>
      <c r="D139" s="78">
        <f>'1) Budget Table GTM'!D138</f>
        <v>0</v>
      </c>
      <c r="E139" s="78">
        <f>'1) Budget Table GTM'!E138</f>
        <v>0</v>
      </c>
      <c r="F139" s="78">
        <f>'1) Budget Table GTM'!F138</f>
        <v>23364.48</v>
      </c>
      <c r="G139" s="79">
        <f t="shared" ref="G139:G147" si="11">SUM(D139:F139)</f>
        <v>23364.48</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v>23364.48</v>
      </c>
      <c r="G143" s="74">
        <f t="shared" si="11"/>
        <v>23364.48</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23364.48</v>
      </c>
      <c r="G147" s="74">
        <f t="shared" si="11"/>
        <v>23364.48</v>
      </c>
    </row>
    <row r="148" spans="2:7" s="69" customFormat="1" x14ac:dyDescent="0.25">
      <c r="C148" s="65"/>
      <c r="D148" s="67"/>
      <c r="E148" s="67"/>
      <c r="F148" s="67"/>
      <c r="G148" s="65"/>
    </row>
    <row r="149" spans="2:7" s="69" customFormat="1" x14ac:dyDescent="0.25">
      <c r="B149" s="263" t="s">
        <v>197</v>
      </c>
      <c r="C149" s="264"/>
      <c r="D149" s="264"/>
      <c r="E149" s="264"/>
      <c r="F149" s="264"/>
      <c r="G149" s="265"/>
    </row>
    <row r="150" spans="2:7" s="69" customFormat="1" x14ac:dyDescent="0.25">
      <c r="B150" s="65"/>
      <c r="C150" s="263" t="s">
        <v>140</v>
      </c>
      <c r="D150" s="264"/>
      <c r="E150" s="264"/>
      <c r="F150" s="264"/>
      <c r="G150" s="265"/>
    </row>
    <row r="151" spans="2:7" s="69" customFormat="1" ht="24" customHeight="1" thickBot="1" x14ac:dyDescent="0.3">
      <c r="B151" s="65"/>
      <c r="C151" s="77" t="s">
        <v>185</v>
      </c>
      <c r="D151" s="78">
        <f>'1) Budget Table GTM'!D150</f>
        <v>0</v>
      </c>
      <c r="E151" s="78">
        <f>'1) Budget Table GTM'!E150</f>
        <v>0</v>
      </c>
      <c r="F151" s="78">
        <f>'1) Budget Table GTM'!F150</f>
        <v>0</v>
      </c>
      <c r="G151" s="79">
        <f>SUM(D151:F151)</f>
        <v>0</v>
      </c>
    </row>
    <row r="152" spans="2:7" s="69" customFormat="1" ht="24.75" customHeight="1" x14ac:dyDescent="0.25">
      <c r="B152" s="65"/>
      <c r="C152" s="75" t="s">
        <v>10</v>
      </c>
      <c r="D152" s="114"/>
      <c r="E152" s="115"/>
      <c r="F152" s="115"/>
      <c r="G152" s="76">
        <f t="shared" ref="G152:G159" si="12">SUM(D152:F152)</f>
        <v>0</v>
      </c>
    </row>
    <row r="153" spans="2:7" s="69" customFormat="1" ht="15.75" customHeight="1" x14ac:dyDescent="0.25">
      <c r="B153" s="65"/>
      <c r="C153" s="63" t="s">
        <v>11</v>
      </c>
      <c r="D153" s="116"/>
      <c r="E153" s="22"/>
      <c r="F153" s="22"/>
      <c r="G153" s="74">
        <f t="shared" si="12"/>
        <v>0</v>
      </c>
    </row>
    <row r="154" spans="2:7" s="69" customFormat="1" ht="15.75" customHeight="1" x14ac:dyDescent="0.25">
      <c r="B154" s="65"/>
      <c r="C154" s="63" t="s">
        <v>12</v>
      </c>
      <c r="D154" s="116"/>
      <c r="E154" s="116"/>
      <c r="F154" s="116"/>
      <c r="G154" s="74">
        <f t="shared" si="12"/>
        <v>0</v>
      </c>
    </row>
    <row r="155" spans="2:7" s="69" customFormat="1" ht="15.75" customHeight="1" x14ac:dyDescent="0.25">
      <c r="B155" s="65"/>
      <c r="C155" s="64" t="s">
        <v>13</v>
      </c>
      <c r="D155" s="116"/>
      <c r="E155" s="116"/>
      <c r="F155" s="116"/>
      <c r="G155" s="74">
        <f t="shared" si="12"/>
        <v>0</v>
      </c>
    </row>
    <row r="156" spans="2:7" s="69" customFormat="1" ht="15.75" customHeight="1" x14ac:dyDescent="0.25">
      <c r="B156" s="65"/>
      <c r="C156" s="63" t="s">
        <v>18</v>
      </c>
      <c r="D156" s="116"/>
      <c r="E156" s="116"/>
      <c r="F156" s="116"/>
      <c r="G156" s="74">
        <f t="shared" si="12"/>
        <v>0</v>
      </c>
    </row>
    <row r="157" spans="2:7" s="69" customFormat="1" ht="15.75" customHeight="1" x14ac:dyDescent="0.25">
      <c r="B157" s="65"/>
      <c r="C157" s="63" t="s">
        <v>14</v>
      </c>
      <c r="D157" s="116"/>
      <c r="E157" s="116"/>
      <c r="F157" s="116"/>
      <c r="G157" s="74">
        <f t="shared" si="12"/>
        <v>0</v>
      </c>
    </row>
    <row r="158" spans="2:7" s="69" customFormat="1" ht="15.75" customHeight="1" x14ac:dyDescent="0.25">
      <c r="B158" s="65"/>
      <c r="C158" s="63" t="s">
        <v>184</v>
      </c>
      <c r="D158" s="116"/>
      <c r="E158" s="116"/>
      <c r="F158" s="116"/>
      <c r="G158" s="74">
        <f t="shared" si="12"/>
        <v>0</v>
      </c>
    </row>
    <row r="159" spans="2:7" s="69" customFormat="1" ht="15.75" customHeight="1" x14ac:dyDescent="0.25">
      <c r="B159" s="65"/>
      <c r="C159" s="68" t="s">
        <v>187</v>
      </c>
      <c r="D159" s="80">
        <f>SUM(D152:D158)</f>
        <v>0</v>
      </c>
      <c r="E159" s="80">
        <f>SUM(E152:E158)</f>
        <v>0</v>
      </c>
      <c r="F159" s="80">
        <f>SUM(F152:F158)</f>
        <v>0</v>
      </c>
      <c r="G159" s="74">
        <f t="shared" si="12"/>
        <v>0</v>
      </c>
    </row>
    <row r="160" spans="2:7" s="67" customFormat="1" ht="15.75" customHeight="1" x14ac:dyDescent="0.25">
      <c r="C160" s="84"/>
      <c r="D160" s="85"/>
      <c r="E160" s="85"/>
      <c r="F160" s="85"/>
      <c r="G160" s="86"/>
    </row>
    <row r="161" spans="3:7" s="69" customFormat="1" ht="15.75" customHeight="1" x14ac:dyDescent="0.25">
      <c r="C161" s="263" t="s">
        <v>149</v>
      </c>
      <c r="D161" s="264"/>
      <c r="E161" s="264"/>
      <c r="F161" s="264"/>
      <c r="G161" s="265"/>
    </row>
    <row r="162" spans="3:7" s="69" customFormat="1" ht="21" customHeight="1" thickBot="1" x14ac:dyDescent="0.3">
      <c r="C162" s="77" t="s">
        <v>185</v>
      </c>
      <c r="D162" s="78">
        <f>'1) Budget Table GTM'!D160</f>
        <v>0</v>
      </c>
      <c r="E162" s="78">
        <f>'1) Budget Table GTM'!E160</f>
        <v>0</v>
      </c>
      <c r="F162" s="78">
        <f>'1) Budget Table GTM'!F160</f>
        <v>0</v>
      </c>
      <c r="G162" s="79">
        <f t="shared" ref="G162:G170" si="13">SUM(D162:F162)</f>
        <v>0</v>
      </c>
    </row>
    <row r="163" spans="3:7" s="69" customFormat="1" ht="15.75" customHeight="1" x14ac:dyDescent="0.25">
      <c r="C163" s="75" t="s">
        <v>10</v>
      </c>
      <c r="D163" s="114"/>
      <c r="E163" s="115"/>
      <c r="F163" s="115"/>
      <c r="G163" s="76">
        <f t="shared" si="13"/>
        <v>0</v>
      </c>
    </row>
    <row r="164" spans="3:7" s="69" customFormat="1" ht="15.75" customHeight="1" x14ac:dyDescent="0.25">
      <c r="C164" s="63" t="s">
        <v>11</v>
      </c>
      <c r="D164" s="116"/>
      <c r="E164" s="22"/>
      <c r="F164" s="22"/>
      <c r="G164" s="74">
        <f t="shared" si="13"/>
        <v>0</v>
      </c>
    </row>
    <row r="165" spans="3:7" s="69" customFormat="1" ht="15.75" customHeight="1" x14ac:dyDescent="0.25">
      <c r="C165" s="63" t="s">
        <v>12</v>
      </c>
      <c r="D165" s="116"/>
      <c r="E165" s="116"/>
      <c r="F165" s="116"/>
      <c r="G165" s="74">
        <f t="shared" si="13"/>
        <v>0</v>
      </c>
    </row>
    <row r="166" spans="3:7" s="69" customFormat="1" ht="15.75" customHeight="1" x14ac:dyDescent="0.25">
      <c r="C166" s="64" t="s">
        <v>13</v>
      </c>
      <c r="D166" s="116"/>
      <c r="E166" s="116"/>
      <c r="F166" s="116"/>
      <c r="G166" s="74">
        <f t="shared" si="13"/>
        <v>0</v>
      </c>
    </row>
    <row r="167" spans="3:7" s="69" customFormat="1" ht="15.75" customHeight="1" x14ac:dyDescent="0.25">
      <c r="C167" s="63" t="s">
        <v>18</v>
      </c>
      <c r="D167" s="116"/>
      <c r="E167" s="116"/>
      <c r="F167" s="116"/>
      <c r="G167" s="74">
        <f t="shared" si="13"/>
        <v>0</v>
      </c>
    </row>
    <row r="168" spans="3:7" s="69" customFormat="1" ht="15.75" customHeight="1" x14ac:dyDescent="0.25">
      <c r="C168" s="63" t="s">
        <v>14</v>
      </c>
      <c r="D168" s="116"/>
      <c r="E168" s="116"/>
      <c r="F168" s="116"/>
      <c r="G168" s="74">
        <f t="shared" si="13"/>
        <v>0</v>
      </c>
    </row>
    <row r="169" spans="3:7" s="69" customFormat="1" ht="15.75" customHeight="1" x14ac:dyDescent="0.25">
      <c r="C169" s="63" t="s">
        <v>184</v>
      </c>
      <c r="D169" s="116"/>
      <c r="E169" s="116"/>
      <c r="F169" s="116"/>
      <c r="G169" s="74">
        <f t="shared" si="13"/>
        <v>0</v>
      </c>
    </row>
    <row r="170" spans="3:7" s="69" customFormat="1" ht="15.75" customHeight="1" x14ac:dyDescent="0.25">
      <c r="C170" s="68" t="s">
        <v>187</v>
      </c>
      <c r="D170" s="80">
        <f>SUM(D163:D169)</f>
        <v>0</v>
      </c>
      <c r="E170" s="80">
        <f>SUM(E163:E169)</f>
        <v>0</v>
      </c>
      <c r="F170" s="80">
        <f>SUM(F163:F169)</f>
        <v>0</v>
      </c>
      <c r="G170" s="74">
        <f t="shared" si="13"/>
        <v>0</v>
      </c>
    </row>
    <row r="171" spans="3:7" s="67" customFormat="1" ht="15.75" customHeight="1" x14ac:dyDescent="0.25">
      <c r="C171" s="84"/>
      <c r="D171" s="85"/>
      <c r="E171" s="85"/>
      <c r="F171" s="85"/>
      <c r="G171" s="86"/>
    </row>
    <row r="172" spans="3:7" s="69" customFormat="1" ht="15.75" customHeight="1" x14ac:dyDescent="0.25">
      <c r="C172" s="263" t="s">
        <v>158</v>
      </c>
      <c r="D172" s="264"/>
      <c r="E172" s="264"/>
      <c r="F172" s="264"/>
      <c r="G172" s="265"/>
    </row>
    <row r="173" spans="3:7" s="69" customFormat="1" ht="19.5" customHeight="1" thickBot="1" x14ac:dyDescent="0.3">
      <c r="C173" s="77" t="s">
        <v>185</v>
      </c>
      <c r="D173" s="78">
        <f>'1) Budget Table GTM'!D170</f>
        <v>0</v>
      </c>
      <c r="E173" s="78">
        <f>'1) Budget Table GTM'!E170</f>
        <v>0</v>
      </c>
      <c r="F173" s="78">
        <f>'1) Budget Table GTM'!F170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63" t="s">
        <v>167</v>
      </c>
      <c r="D183" s="264"/>
      <c r="E183" s="264"/>
      <c r="F183" s="264"/>
      <c r="G183" s="265"/>
    </row>
    <row r="184" spans="3:7" s="69" customFormat="1" ht="22.5" customHeight="1" thickBot="1" x14ac:dyDescent="0.3">
      <c r="C184" s="77" t="s">
        <v>185</v>
      </c>
      <c r="D184" s="78">
        <f>'1) Budget Table GTM'!D180</f>
        <v>0</v>
      </c>
      <c r="E184" s="78">
        <f>'1) Budget Table GTM'!E180</f>
        <v>0</v>
      </c>
      <c r="F184" s="78">
        <f>'1) Budget Table GTM'!F180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63" t="s">
        <v>555</v>
      </c>
      <c r="D194" s="264"/>
      <c r="E194" s="264"/>
      <c r="F194" s="264"/>
      <c r="G194" s="265"/>
    </row>
    <row r="195" spans="3:7" s="69" customFormat="1" ht="19.5" customHeight="1" thickBot="1" x14ac:dyDescent="0.3">
      <c r="C195" s="77" t="s">
        <v>556</v>
      </c>
      <c r="D195" s="78">
        <f>'1) Budget Table GTM'!D187</f>
        <v>167130.84</v>
      </c>
      <c r="E195" s="78">
        <f>'1) Budget Table GTM'!E187</f>
        <v>0</v>
      </c>
      <c r="F195" s="78">
        <f>'1) Budget Table GTM'!F187</f>
        <v>61450.61</v>
      </c>
      <c r="G195" s="79">
        <f t="shared" ref="G195:G203" si="16">SUM(D195:F195)</f>
        <v>228581.45</v>
      </c>
    </row>
    <row r="196" spans="3:7" s="69" customFormat="1" ht="15.75" customHeight="1" x14ac:dyDescent="0.25">
      <c r="C196" s="75" t="s">
        <v>10</v>
      </c>
      <c r="D196" s="114">
        <v>140000</v>
      </c>
      <c r="E196" s="115"/>
      <c r="F196" s="115">
        <v>42700</v>
      </c>
      <c r="G196" s="76">
        <f t="shared" si="16"/>
        <v>182700</v>
      </c>
    </row>
    <row r="197" spans="3:7" s="69" customFormat="1" ht="15.75" customHeight="1" x14ac:dyDescent="0.25">
      <c r="C197" s="63" t="s">
        <v>11</v>
      </c>
      <c r="D197" s="116">
        <v>27130.84</v>
      </c>
      <c r="E197" s="22"/>
      <c r="F197" s="22">
        <v>18750.61</v>
      </c>
      <c r="G197" s="74">
        <f t="shared" si="16"/>
        <v>45881.45</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c r="E199" s="116"/>
      <c r="F199" s="116"/>
      <c r="G199" s="74">
        <f t="shared" si="16"/>
        <v>0</v>
      </c>
    </row>
    <row r="200" spans="3:7" s="69" customFormat="1" ht="15.75" customHeight="1" x14ac:dyDescent="0.25">
      <c r="C200" s="63" t="s">
        <v>18</v>
      </c>
      <c r="D200" s="116"/>
      <c r="E200" s="116"/>
      <c r="F200" s="116"/>
      <c r="G200" s="74">
        <f t="shared" si="16"/>
        <v>0</v>
      </c>
    </row>
    <row r="201" spans="3:7" s="69" customFormat="1" ht="15.75" customHeight="1" x14ac:dyDescent="0.25">
      <c r="C201" s="63" t="s">
        <v>14</v>
      </c>
      <c r="D201" s="116"/>
      <c r="E201" s="116"/>
      <c r="F201" s="116"/>
      <c r="G201" s="74">
        <f t="shared" si="16"/>
        <v>0</v>
      </c>
    </row>
    <row r="202" spans="3:7" s="69" customFormat="1" ht="15.75" customHeight="1" x14ac:dyDescent="0.25">
      <c r="C202" s="63" t="s">
        <v>184</v>
      </c>
      <c r="D202" s="116"/>
      <c r="E202" s="116"/>
      <c r="F202" s="116"/>
      <c r="G202" s="74">
        <f t="shared" si="16"/>
        <v>0</v>
      </c>
    </row>
    <row r="203" spans="3:7" s="69" customFormat="1" ht="15.75" customHeight="1" x14ac:dyDescent="0.25">
      <c r="C203" s="68" t="s">
        <v>187</v>
      </c>
      <c r="D203" s="80">
        <f>SUM(D196:D202)</f>
        <v>167130.84</v>
      </c>
      <c r="E203" s="80">
        <f>SUM(E196:E202)</f>
        <v>0</v>
      </c>
      <c r="F203" s="80">
        <f>SUM(F196:F202)</f>
        <v>61450.61</v>
      </c>
      <c r="G203" s="74">
        <f t="shared" si="16"/>
        <v>228581.45</v>
      </c>
    </row>
    <row r="204" spans="3:7" s="69" customFormat="1" ht="15.75" customHeight="1" thickBot="1" x14ac:dyDescent="0.3">
      <c r="C204" s="65"/>
      <c r="D204" s="67"/>
      <c r="E204" s="67"/>
      <c r="F204" s="67"/>
      <c r="G204" s="65"/>
    </row>
    <row r="205" spans="3:7" s="69" customFormat="1" ht="19.5" customHeight="1" thickBot="1" x14ac:dyDescent="0.3">
      <c r="C205" s="274" t="s">
        <v>19</v>
      </c>
      <c r="D205" s="275"/>
      <c r="E205" s="275"/>
      <c r="F205" s="275"/>
      <c r="G205" s="276"/>
    </row>
    <row r="206" spans="3:7" s="69" customFormat="1" ht="19.5" customHeight="1" x14ac:dyDescent="0.25">
      <c r="C206" s="92"/>
      <c r="D206" s="73" t="s">
        <v>548</v>
      </c>
      <c r="E206" s="73" t="s">
        <v>549</v>
      </c>
      <c r="F206" s="73" t="s">
        <v>550</v>
      </c>
      <c r="G206" s="266" t="s">
        <v>19</v>
      </c>
    </row>
    <row r="207" spans="3:7" s="69" customFormat="1" ht="19.5" customHeight="1" x14ac:dyDescent="0.25">
      <c r="C207" s="92"/>
      <c r="D207" s="66">
        <f>'1) Budget Table GTM'!D13</f>
        <v>0</v>
      </c>
      <c r="E207" s="66">
        <f>'1) Budget Table GTM'!E13</f>
        <v>0</v>
      </c>
      <c r="F207" s="66">
        <f>'1) Budget Table GTM'!F13</f>
        <v>0</v>
      </c>
      <c r="G207" s="267"/>
    </row>
    <row r="208" spans="3:7" s="69" customFormat="1" ht="19.5" customHeight="1" x14ac:dyDescent="0.25">
      <c r="C208" s="24" t="s">
        <v>10</v>
      </c>
      <c r="D208" s="93">
        <f>SUM(D185,D174,D163,D152,D140,D129,D118,D107,D95,D84,D73,D62,D50,D39,D28,D17,D196)</f>
        <v>140000</v>
      </c>
      <c r="E208" s="93">
        <f>SUM(E185,E174,E163,E152,E140,E129,E118,E107,E95,E84,E73,E62,E50,E39,E28,E17,E196)</f>
        <v>73065</v>
      </c>
      <c r="F208" s="93">
        <f t="shared" ref="F208" si="17">SUM(F185,F174,F163,F152,F140,F129,F118,F107,F95,F84,F73,F62,F50,F39,F28,F17,F196)</f>
        <v>116000</v>
      </c>
      <c r="G208" s="90">
        <f t="shared" ref="G208:G215" si="18">SUM(D208:F208)</f>
        <v>329065</v>
      </c>
    </row>
    <row r="209" spans="3:14" s="69" customFormat="1" ht="34.5" customHeight="1" x14ac:dyDescent="0.25">
      <c r="C209" s="24" t="s">
        <v>11</v>
      </c>
      <c r="D209" s="93">
        <f>SUM(D186,D175,D164,D153,D141,D130,D119,D108,D96,D85,D74,D63,D51,D40,D29,D18,D197)</f>
        <v>36630.839999999997</v>
      </c>
      <c r="E209" s="93">
        <f t="shared" ref="E209:F209" si="19">SUM(E186,E175,E164,E153,E141,E130,E119,E108,E96,E85,E74,E63,E51,E40,E29,E18,E197)</f>
        <v>0</v>
      </c>
      <c r="F209" s="93">
        <f t="shared" si="19"/>
        <v>31750.61</v>
      </c>
      <c r="G209" s="91">
        <f t="shared" si="18"/>
        <v>68381.45</v>
      </c>
    </row>
    <row r="210" spans="3:14" s="69" customFormat="1" ht="48" customHeight="1" x14ac:dyDescent="0.25">
      <c r="C210" s="24" t="s">
        <v>12</v>
      </c>
      <c r="D210" s="93">
        <f>SUM(D187,D176,D165,D154,D142,D131,D120,D109,D97,D86,D75,D64,D52,D41,D30,D19,D198)</f>
        <v>6000</v>
      </c>
      <c r="E210" s="93">
        <f t="shared" ref="D210:F214" si="20">SUM(E187,E176,E165,E154,E142,E131,E120,E109,E97,E86,E75,E64,E52,E41,E30,E19,E198)</f>
        <v>0</v>
      </c>
      <c r="F210" s="93">
        <f t="shared" si="20"/>
        <v>10000</v>
      </c>
      <c r="G210" s="91">
        <f t="shared" si="18"/>
        <v>16000</v>
      </c>
    </row>
    <row r="211" spans="3:14" s="69" customFormat="1" ht="33" customHeight="1" x14ac:dyDescent="0.25">
      <c r="C211" s="39" t="s">
        <v>13</v>
      </c>
      <c r="D211" s="93">
        <f>SUM(D188,D177,D166,D155,D143,D132,D121,D110,D98,D87,D76,D65,D53,D42,D31,D20,D199)</f>
        <v>85500</v>
      </c>
      <c r="E211" s="93">
        <f t="shared" si="20"/>
        <v>0</v>
      </c>
      <c r="F211" s="93">
        <f t="shared" si="20"/>
        <v>98474.15</v>
      </c>
      <c r="G211" s="91">
        <f t="shared" si="18"/>
        <v>183974.15</v>
      </c>
    </row>
    <row r="212" spans="3:14" s="69" customFormat="1" ht="21" customHeight="1" x14ac:dyDescent="0.25">
      <c r="C212" s="24" t="s">
        <v>18</v>
      </c>
      <c r="D212" s="93">
        <f>SUM(D189,D178,D167,D156,D144,D133,D122,D111,D99,D88,D77,D66,D54,D43,D32,D21,D200)</f>
        <v>20000</v>
      </c>
      <c r="E212" s="93">
        <f t="shared" si="20"/>
        <v>25305.439999999999</v>
      </c>
      <c r="F212" s="93">
        <f t="shared" si="20"/>
        <v>5425.22</v>
      </c>
      <c r="G212" s="91">
        <f t="shared" si="18"/>
        <v>50730.66</v>
      </c>
      <c r="H212" s="28"/>
      <c r="I212" s="28"/>
      <c r="J212" s="28"/>
      <c r="K212" s="28"/>
      <c r="L212" s="28"/>
      <c r="M212" s="27"/>
    </row>
    <row r="213" spans="3:14" s="69" customFormat="1" ht="39.75" customHeight="1" x14ac:dyDescent="0.25">
      <c r="C213" s="24" t="s">
        <v>14</v>
      </c>
      <c r="D213" s="93">
        <f t="shared" si="20"/>
        <v>10000</v>
      </c>
      <c r="E213" s="93">
        <f t="shared" si="20"/>
        <v>187466</v>
      </c>
      <c r="F213" s="93">
        <f t="shared" si="20"/>
        <v>28100</v>
      </c>
      <c r="G213" s="91">
        <f t="shared" si="18"/>
        <v>225566</v>
      </c>
      <c r="H213" s="28"/>
      <c r="I213" s="28"/>
      <c r="J213" s="28"/>
      <c r="K213" s="28"/>
      <c r="L213" s="28"/>
      <c r="M213" s="27"/>
    </row>
    <row r="214" spans="3:14" s="69" customFormat="1" ht="23.25" customHeight="1" x14ac:dyDescent="0.25">
      <c r="C214" s="24" t="s">
        <v>184</v>
      </c>
      <c r="D214" s="158">
        <f t="shared" si="20"/>
        <v>0</v>
      </c>
      <c r="E214" s="158">
        <f t="shared" si="20"/>
        <v>40000</v>
      </c>
      <c r="F214" s="158">
        <f t="shared" si="20"/>
        <v>13988.34</v>
      </c>
      <c r="G214" s="91">
        <f t="shared" si="18"/>
        <v>53988.34</v>
      </c>
      <c r="H214" s="28"/>
      <c r="I214" s="28"/>
      <c r="J214" s="28"/>
      <c r="K214" s="28"/>
      <c r="L214" s="28"/>
      <c r="M214" s="27"/>
    </row>
    <row r="215" spans="3:14" s="69" customFormat="1" ht="22.5" customHeight="1" x14ac:dyDescent="0.25">
      <c r="C215" s="160" t="s">
        <v>561</v>
      </c>
      <c r="D215" s="159">
        <f>SUM(D208:D214)</f>
        <v>298130.83999999997</v>
      </c>
      <c r="E215" s="159">
        <f>SUM(E208:E214)</f>
        <v>325836.44</v>
      </c>
      <c r="F215" s="159">
        <f>SUM(F208:F214)</f>
        <v>303738.32</v>
      </c>
      <c r="G215" s="161">
        <f t="shared" si="18"/>
        <v>927705.60000000009</v>
      </c>
      <c r="H215" s="28"/>
      <c r="I215" s="28"/>
      <c r="J215" s="28"/>
      <c r="K215" s="28"/>
      <c r="L215" s="28"/>
      <c r="M215" s="27"/>
    </row>
    <row r="216" spans="3:14" s="69" customFormat="1" ht="26.25" customHeight="1" thickBot="1" x14ac:dyDescent="0.3">
      <c r="C216" s="164" t="s">
        <v>559</v>
      </c>
      <c r="D216" s="95">
        <f>D215*0.07</f>
        <v>20869.158800000001</v>
      </c>
      <c r="E216" s="95">
        <f t="shared" ref="E216:G216" si="21">E215*0.07</f>
        <v>22808.550800000001</v>
      </c>
      <c r="F216" s="95">
        <f t="shared" si="21"/>
        <v>21261.682400000002</v>
      </c>
      <c r="G216" s="165">
        <f t="shared" si="21"/>
        <v>64939.392000000014</v>
      </c>
      <c r="H216" s="41"/>
      <c r="I216" s="41"/>
      <c r="J216" s="41"/>
      <c r="K216" s="41"/>
      <c r="L216" s="70"/>
      <c r="M216" s="67"/>
    </row>
    <row r="217" spans="3:14" s="69" customFormat="1" ht="23.25" customHeight="1" thickBot="1" x14ac:dyDescent="0.3">
      <c r="C217" s="162" t="s">
        <v>560</v>
      </c>
      <c r="D217" s="163">
        <f>SUM(D215:D216)</f>
        <v>318999.99879999994</v>
      </c>
      <c r="E217" s="163">
        <f t="shared" ref="E217:G217" si="22">SUM(E215:E216)</f>
        <v>348644.99080000003</v>
      </c>
      <c r="F217" s="163">
        <f t="shared" si="22"/>
        <v>325000.0024</v>
      </c>
      <c r="G217" s="94">
        <f t="shared" si="22"/>
        <v>992644.99200000009</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77" priority="18" operator="notEqual">
      <formula>$G$16</formula>
    </cfRule>
  </conditionalFormatting>
  <conditionalFormatting sqref="G35">
    <cfRule type="cellIs" dxfId="76" priority="17" operator="notEqual">
      <formula>$G$27</formula>
    </cfRule>
  </conditionalFormatting>
  <conditionalFormatting sqref="G46">
    <cfRule type="cellIs" dxfId="75" priority="16" operator="notEqual">
      <formula>$G$38</formula>
    </cfRule>
  </conditionalFormatting>
  <conditionalFormatting sqref="G57">
    <cfRule type="cellIs" dxfId="74" priority="15" operator="notEqual">
      <formula>$G$49</formula>
    </cfRule>
  </conditionalFormatting>
  <conditionalFormatting sqref="G69">
    <cfRule type="cellIs" dxfId="73" priority="14" operator="notEqual">
      <formula>$G$61</formula>
    </cfRule>
  </conditionalFormatting>
  <conditionalFormatting sqref="G80">
    <cfRule type="cellIs" dxfId="72" priority="13" operator="notEqual">
      <formula>$G$72</formula>
    </cfRule>
  </conditionalFormatting>
  <conditionalFormatting sqref="G91">
    <cfRule type="cellIs" dxfId="71" priority="12" operator="notEqual">
      <formula>$G$83</formula>
    </cfRule>
  </conditionalFormatting>
  <conditionalFormatting sqref="G102">
    <cfRule type="cellIs" dxfId="70" priority="11" operator="notEqual">
      <formula>$G$94</formula>
    </cfRule>
  </conditionalFormatting>
  <conditionalFormatting sqref="G114">
    <cfRule type="cellIs" dxfId="69" priority="10" operator="notEqual">
      <formula>$G$106</formula>
    </cfRule>
  </conditionalFormatting>
  <conditionalFormatting sqref="G125">
    <cfRule type="cellIs" dxfId="68" priority="9" operator="notEqual">
      <formula>$G$117</formula>
    </cfRule>
  </conditionalFormatting>
  <conditionalFormatting sqref="G136">
    <cfRule type="cellIs" dxfId="67" priority="8" operator="notEqual">
      <formula>$G$128</formula>
    </cfRule>
  </conditionalFormatting>
  <conditionalFormatting sqref="G147">
    <cfRule type="cellIs" dxfId="66" priority="7" operator="notEqual">
      <formula>$G$139</formula>
    </cfRule>
  </conditionalFormatting>
  <conditionalFormatting sqref="G159">
    <cfRule type="cellIs" dxfId="65" priority="6" operator="notEqual">
      <formula>$G$151</formula>
    </cfRule>
  </conditionalFormatting>
  <conditionalFormatting sqref="G170">
    <cfRule type="cellIs" dxfId="64" priority="5" operator="notEqual">
      <formula>$G$162</formula>
    </cfRule>
  </conditionalFormatting>
  <conditionalFormatting sqref="G181">
    <cfRule type="cellIs" dxfId="63" priority="4" operator="notEqual">
      <formula>$G$162</formula>
    </cfRule>
  </conditionalFormatting>
  <conditionalFormatting sqref="G192">
    <cfRule type="cellIs" dxfId="62" priority="3" operator="notEqual">
      <formula>$G$184</formula>
    </cfRule>
  </conditionalFormatting>
  <conditionalFormatting sqref="G203">
    <cfRule type="cellIs" dxfId="61"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GTM'!$G$200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570</v>
      </c>
      <c r="C2" s="286"/>
      <c r="D2" s="287"/>
    </row>
    <row r="3" spans="2:4" ht="15.75" thickBot="1" x14ac:dyDescent="0.3">
      <c r="B3" s="288"/>
      <c r="C3" s="289"/>
      <c r="D3" s="290"/>
    </row>
    <row r="4" spans="2:4" ht="15.75" thickBot="1" x14ac:dyDescent="0.3"/>
    <row r="5" spans="2:4" x14ac:dyDescent="0.25">
      <c r="B5" s="296" t="s">
        <v>188</v>
      </c>
      <c r="C5" s="297"/>
      <c r="D5" s="298"/>
    </row>
    <row r="6" spans="2:4" ht="15.75" thickBot="1" x14ac:dyDescent="0.3">
      <c r="B6" s="293"/>
      <c r="C6" s="294"/>
      <c r="D6" s="295"/>
    </row>
    <row r="7" spans="2:4" x14ac:dyDescent="0.25">
      <c r="B7" s="103" t="s">
        <v>198</v>
      </c>
      <c r="C7" s="291">
        <f>SUM('1) Budget Table GTM'!D24:F24,'1) Budget Table GTM'!D34:F34,'1) Budget Table GTM'!D44:F44,'1) Budget Table GTM'!D54:F54)</f>
        <v>131000</v>
      </c>
      <c r="D7" s="292"/>
    </row>
    <row r="8" spans="2:4" x14ac:dyDescent="0.25">
      <c r="B8" s="103" t="s">
        <v>545</v>
      </c>
      <c r="C8" s="299">
        <f>SUM(D10:D14)</f>
        <v>0</v>
      </c>
      <c r="D8" s="300"/>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6" t="s">
        <v>542</v>
      </c>
      <c r="C16" s="297"/>
      <c r="D16" s="298"/>
    </row>
    <row r="17" spans="2:4" ht="15.75" thickBot="1" x14ac:dyDescent="0.3">
      <c r="B17" s="301"/>
      <c r="C17" s="302"/>
      <c r="D17" s="303"/>
    </row>
    <row r="18" spans="2:4" x14ac:dyDescent="0.25">
      <c r="B18" s="103" t="s">
        <v>198</v>
      </c>
      <c r="C18" s="291">
        <f>SUM('1) Budget Table GTM'!D66:F66,'1) Budget Table GTM'!D76:F76,'1) Budget Table GTM'!D86:F86,'1) Budget Table GTM'!D96:F96)</f>
        <v>325836.44</v>
      </c>
      <c r="D18" s="292"/>
    </row>
    <row r="19" spans="2:4" x14ac:dyDescent="0.25">
      <c r="B19" s="103" t="s">
        <v>545</v>
      </c>
      <c r="C19" s="299">
        <f>SUM(D21:D25)</f>
        <v>0</v>
      </c>
      <c r="D19" s="300"/>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6" t="s">
        <v>543</v>
      </c>
      <c r="C27" s="297"/>
      <c r="D27" s="298"/>
    </row>
    <row r="28" spans="2:4" ht="15.75" thickBot="1" x14ac:dyDescent="0.3">
      <c r="B28" s="293"/>
      <c r="C28" s="294"/>
      <c r="D28" s="295"/>
    </row>
    <row r="29" spans="2:4" x14ac:dyDescent="0.25">
      <c r="B29" s="103" t="s">
        <v>198</v>
      </c>
      <c r="C29" s="291">
        <f>SUM('1) Budget Table GTM'!D108:F108,'1) Budget Table GTM'!D118:F118,'1) Budget Table GTM'!D128:F128,'1) Budget Table GTM'!D138:F138)</f>
        <v>242287.71000000005</v>
      </c>
      <c r="D29" s="292"/>
    </row>
    <row r="30" spans="2:4" x14ac:dyDescent="0.25">
      <c r="B30" s="103" t="s">
        <v>545</v>
      </c>
      <c r="C30" s="299">
        <f>SUM(D32:D36)</f>
        <v>0</v>
      </c>
      <c r="D30" s="300"/>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6" t="s">
        <v>544</v>
      </c>
      <c r="C38" s="297"/>
      <c r="D38" s="298"/>
    </row>
    <row r="39" spans="2:4" ht="15.75" thickBot="1" x14ac:dyDescent="0.3">
      <c r="B39" s="293"/>
      <c r="C39" s="294"/>
      <c r="D39" s="295"/>
    </row>
    <row r="40" spans="2:4" x14ac:dyDescent="0.25">
      <c r="B40" s="103" t="s">
        <v>198</v>
      </c>
      <c r="C40" s="291">
        <f>SUM('1) Budget Table GTM'!D150:F150,'1) Budget Table GTM'!D160:F160,'1) Budget Table GTM'!D170:F170,'1) Budget Table GTM'!D180:F180)</f>
        <v>0</v>
      </c>
      <c r="D40" s="292"/>
    </row>
    <row r="41" spans="2:4" x14ac:dyDescent="0.25">
      <c r="B41" s="103" t="s">
        <v>545</v>
      </c>
      <c r="C41" s="299">
        <f>SUM(D43:D47)</f>
        <v>0</v>
      </c>
      <c r="D41" s="300"/>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9" priority="2" operator="greaterThan">
      <formula>$C$29</formula>
    </cfRule>
    <cfRule type="cellIs" dxfId="58" priority="5" operator="greaterThan">
      <formula>$C$29</formula>
    </cfRule>
  </conditionalFormatting>
  <conditionalFormatting sqref="C8:D8">
    <cfRule type="cellIs" dxfId="57" priority="4" operator="greaterThan">
      <formula>$C$7</formula>
    </cfRule>
  </conditionalFormatting>
  <conditionalFormatting sqref="C19:D19">
    <cfRule type="cellIs" dxfId="56" priority="3" operator="greaterThan">
      <formula>$C$18</formula>
    </cfRule>
  </conditionalFormatting>
  <conditionalFormatting sqref="C41:D41">
    <cfRule type="cellIs" dxfId="55"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topLeftCell="C1" zoomScale="80" zoomScaleNormal="80" workbookViewId="0">
      <selection activeCell="B31" sqref="B31"/>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307" t="s">
        <v>66</v>
      </c>
      <c r="C2" s="308"/>
      <c r="D2" s="308"/>
      <c r="E2" s="308"/>
      <c r="F2" s="309"/>
    </row>
    <row r="3" spans="2:6" s="96" customFormat="1" ht="16.5" thickBot="1" x14ac:dyDescent="0.3">
      <c r="B3" s="310"/>
      <c r="C3" s="311"/>
      <c r="D3" s="311"/>
      <c r="E3" s="311"/>
      <c r="F3" s="312"/>
    </row>
    <row r="4" spans="2:6" s="96" customFormat="1" ht="16.5" thickBot="1" x14ac:dyDescent="0.3"/>
    <row r="5" spans="2:6" s="96" customFormat="1" ht="16.5" thickBot="1" x14ac:dyDescent="0.3">
      <c r="B5" s="274" t="s">
        <v>19</v>
      </c>
      <c r="C5" s="275"/>
      <c r="D5" s="275"/>
      <c r="E5" s="275"/>
      <c r="F5" s="276"/>
    </row>
    <row r="6" spans="2:6" s="96" customFormat="1" ht="15.75" x14ac:dyDescent="0.25">
      <c r="B6" s="183"/>
      <c r="C6" s="179" t="s">
        <v>33</v>
      </c>
      <c r="D6" s="179" t="s">
        <v>179</v>
      </c>
      <c r="E6" s="179" t="s">
        <v>180</v>
      </c>
      <c r="F6" s="266" t="s">
        <v>19</v>
      </c>
    </row>
    <row r="7" spans="2:6" s="96" customFormat="1" ht="15.75" x14ac:dyDescent="0.25">
      <c r="B7" s="183"/>
      <c r="C7" s="178">
        <f>'1) Budget Table GTM'!D13</f>
        <v>0</v>
      </c>
      <c r="D7" s="178">
        <f>'1) Budget Table GTM'!E13</f>
        <v>0</v>
      </c>
      <c r="E7" s="178">
        <f>'1) Budget Table GTM'!F13</f>
        <v>0</v>
      </c>
      <c r="F7" s="267"/>
    </row>
    <row r="8" spans="2:6" s="96" customFormat="1" ht="31.5" x14ac:dyDescent="0.25">
      <c r="B8" s="175" t="s">
        <v>10</v>
      </c>
      <c r="C8" s="184">
        <f>'2) By Category'!D208</f>
        <v>140000</v>
      </c>
      <c r="D8" s="184">
        <f>'2) By Category'!E208</f>
        <v>73065</v>
      </c>
      <c r="E8" s="184">
        <f>'2) By Category'!F208</f>
        <v>116000</v>
      </c>
      <c r="F8" s="180">
        <f t="shared" ref="F8:F15" si="0">SUM(C8:E8)</f>
        <v>329065</v>
      </c>
    </row>
    <row r="9" spans="2:6" s="96" customFormat="1" ht="47.25" x14ac:dyDescent="0.25">
      <c r="B9" s="175" t="s">
        <v>11</v>
      </c>
      <c r="C9" s="184">
        <f>'2) By Category'!D209</f>
        <v>36630.839999999997</v>
      </c>
      <c r="D9" s="184">
        <f>'2) By Category'!E209</f>
        <v>0</v>
      </c>
      <c r="E9" s="184">
        <f>'2) By Category'!F209</f>
        <v>31750.61</v>
      </c>
      <c r="F9" s="181">
        <f t="shared" si="0"/>
        <v>68381.45</v>
      </c>
    </row>
    <row r="10" spans="2:6" s="96" customFormat="1" ht="78.75" x14ac:dyDescent="0.25">
      <c r="B10" s="175" t="s">
        <v>12</v>
      </c>
      <c r="C10" s="184">
        <f>'2) By Category'!D210</f>
        <v>6000</v>
      </c>
      <c r="D10" s="184">
        <f>'2) By Category'!E210</f>
        <v>0</v>
      </c>
      <c r="E10" s="184">
        <f>'2) By Category'!F210</f>
        <v>10000</v>
      </c>
      <c r="F10" s="181">
        <f t="shared" si="0"/>
        <v>16000</v>
      </c>
    </row>
    <row r="11" spans="2:6" s="96" customFormat="1" ht="31.5" x14ac:dyDescent="0.25">
      <c r="B11" s="177" t="s">
        <v>13</v>
      </c>
      <c r="C11" s="184">
        <f>'2) By Category'!D211</f>
        <v>85500</v>
      </c>
      <c r="D11" s="184">
        <f>'2) By Category'!E211</f>
        <v>0</v>
      </c>
      <c r="E11" s="184">
        <f>'2) By Category'!F211</f>
        <v>98474.15</v>
      </c>
      <c r="F11" s="181">
        <f t="shared" si="0"/>
        <v>183974.15</v>
      </c>
    </row>
    <row r="12" spans="2:6" s="96" customFormat="1" ht="15.75" x14ac:dyDescent="0.25">
      <c r="B12" s="175" t="s">
        <v>18</v>
      </c>
      <c r="C12" s="184">
        <f>'2) By Category'!D212</f>
        <v>20000</v>
      </c>
      <c r="D12" s="184">
        <f>'2) By Category'!E212</f>
        <v>25305.439999999999</v>
      </c>
      <c r="E12" s="184">
        <f>'2) By Category'!F212</f>
        <v>5425.22</v>
      </c>
      <c r="F12" s="181">
        <f t="shared" si="0"/>
        <v>50730.66</v>
      </c>
    </row>
    <row r="13" spans="2:6" s="96" customFormat="1" ht="47.25" x14ac:dyDescent="0.25">
      <c r="B13" s="175" t="s">
        <v>14</v>
      </c>
      <c r="C13" s="184">
        <f>'2) By Category'!D213</f>
        <v>10000</v>
      </c>
      <c r="D13" s="184">
        <f>'2) By Category'!E213</f>
        <v>187466</v>
      </c>
      <c r="E13" s="184">
        <f>'2) By Category'!F213</f>
        <v>28100</v>
      </c>
      <c r="F13" s="181">
        <f t="shared" si="0"/>
        <v>225566</v>
      </c>
    </row>
    <row r="14" spans="2:6" s="96" customFormat="1" ht="48" thickBot="1" x14ac:dyDescent="0.3">
      <c r="B14" s="176" t="s">
        <v>184</v>
      </c>
      <c r="C14" s="185">
        <f>'2) By Category'!D214</f>
        <v>0</v>
      </c>
      <c r="D14" s="185">
        <f>'2) By Category'!E214</f>
        <v>40000</v>
      </c>
      <c r="E14" s="185">
        <f>'2) By Category'!F214</f>
        <v>13988.34</v>
      </c>
      <c r="F14" s="182">
        <f t="shared" si="0"/>
        <v>53988.34</v>
      </c>
    </row>
    <row r="15" spans="2:6" s="96" customFormat="1" ht="30" customHeight="1" x14ac:dyDescent="0.25">
      <c r="B15" s="188" t="s">
        <v>572</v>
      </c>
      <c r="C15" s="189">
        <f>SUM(C8:C14)</f>
        <v>298130.83999999997</v>
      </c>
      <c r="D15" s="189">
        <f>SUM(D8:D14)</f>
        <v>325836.44</v>
      </c>
      <c r="E15" s="189">
        <f>SUM(E8:E14)</f>
        <v>303738.32</v>
      </c>
      <c r="F15" s="190">
        <f t="shared" si="0"/>
        <v>927705.60000000009</v>
      </c>
    </row>
    <row r="16" spans="2:6" s="186" customFormat="1" ht="19.5" customHeight="1" x14ac:dyDescent="0.25">
      <c r="B16" s="187" t="s">
        <v>559</v>
      </c>
      <c r="C16" s="191">
        <f>C15*0.07</f>
        <v>20869.158800000001</v>
      </c>
      <c r="D16" s="191">
        <f t="shared" ref="D16:F16" si="1">D15*0.07</f>
        <v>22808.550800000001</v>
      </c>
      <c r="E16" s="191">
        <f t="shared" si="1"/>
        <v>21261.682400000002</v>
      </c>
      <c r="F16" s="191">
        <f t="shared" si="1"/>
        <v>64939.392000000014</v>
      </c>
    </row>
    <row r="17" spans="2:6" s="186" customFormat="1" ht="25.5" customHeight="1" thickBot="1" x14ac:dyDescent="0.3">
      <c r="B17" s="192" t="s">
        <v>65</v>
      </c>
      <c r="C17" s="193">
        <f>C15+C16</f>
        <v>318999.99879999994</v>
      </c>
      <c r="D17" s="193">
        <f t="shared" ref="D17:F17" si="2">D15+D16</f>
        <v>348644.99080000003</v>
      </c>
      <c r="E17" s="193">
        <f t="shared" si="2"/>
        <v>325000.0024</v>
      </c>
      <c r="F17" s="193">
        <f t="shared" si="2"/>
        <v>992644.99200000009</v>
      </c>
    </row>
    <row r="18" spans="2:6" s="96" customFormat="1" ht="16.5" thickBot="1" x14ac:dyDescent="0.3"/>
    <row r="19" spans="2:6" s="96" customFormat="1" ht="15.75" customHeight="1" x14ac:dyDescent="0.25">
      <c r="B19" s="304" t="s">
        <v>29</v>
      </c>
      <c r="C19" s="305"/>
      <c r="D19" s="305"/>
      <c r="E19" s="305"/>
      <c r="F19" s="306"/>
    </row>
    <row r="20" spans="2:6" ht="15.75" x14ac:dyDescent="0.25">
      <c r="B20" s="33"/>
      <c r="C20" s="31" t="s">
        <v>181</v>
      </c>
      <c r="D20" s="31" t="s">
        <v>182</v>
      </c>
      <c r="E20" s="31" t="s">
        <v>183</v>
      </c>
      <c r="F20" s="34" t="s">
        <v>31</v>
      </c>
    </row>
    <row r="21" spans="2:6" ht="15.75" x14ac:dyDescent="0.25">
      <c r="B21" s="33"/>
      <c r="C21" s="31">
        <f>'1) Budget Table GTM'!D13</f>
        <v>0</v>
      </c>
      <c r="D21" s="31">
        <f>'1) Budget Table GTM'!E13</f>
        <v>0</v>
      </c>
      <c r="E21" s="31">
        <f>'1) Budget Table GTM'!F13</f>
        <v>0</v>
      </c>
      <c r="F21" s="34"/>
    </row>
    <row r="22" spans="2:6" ht="23.25" customHeight="1" x14ac:dyDescent="0.25">
      <c r="B22" s="32" t="s">
        <v>30</v>
      </c>
      <c r="C22" s="30">
        <f>'1) Budget Table GTM'!D206</f>
        <v>223299.99916000004</v>
      </c>
      <c r="D22" s="30">
        <f>'1) Budget Table GTM'!E206</f>
        <v>244051.49356</v>
      </c>
      <c r="E22" s="30">
        <f>'1) Budget Table GTM'!F206</f>
        <v>227500.00168000002</v>
      </c>
      <c r="F22" s="9">
        <f>'1) Budget Table GTM'!H206</f>
        <v>0.7</v>
      </c>
    </row>
    <row r="23" spans="2:6" ht="24.75" customHeight="1" x14ac:dyDescent="0.25">
      <c r="B23" s="32" t="s">
        <v>32</v>
      </c>
      <c r="C23" s="30">
        <f>'1) Budget Table GTM'!D207</f>
        <v>95699.999640000009</v>
      </c>
      <c r="D23" s="30">
        <f>'1) Budget Table GTM'!E207</f>
        <v>104593.49724000001</v>
      </c>
      <c r="E23" s="30">
        <f>'1) Budget Table GTM'!F207</f>
        <v>97500.000720000011</v>
      </c>
      <c r="F23" s="9">
        <f>'1) Budget Table GTM'!H207</f>
        <v>0.3</v>
      </c>
    </row>
    <row r="24" spans="2:6" ht="24.75" customHeight="1" thickBot="1" x14ac:dyDescent="0.3">
      <c r="B24" s="10" t="s">
        <v>578</v>
      </c>
      <c r="C24" s="35">
        <f>'1) Budget Table GTM'!D208</f>
        <v>0</v>
      </c>
      <c r="D24" s="35">
        <f>'1) Budget Table GTM'!E208</f>
        <v>0</v>
      </c>
      <c r="E24" s="35">
        <f>'1) Budget Table GTM'!F208</f>
        <v>0</v>
      </c>
      <c r="F24" s="11">
        <f>'1) Budget Table GTM'!H208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 GTM'!$G$200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8FD85-9A71-4F4F-8933-67599CC82254}">
  <sheetPr>
    <tabColor theme="0"/>
  </sheetPr>
  <dimension ref="A2:L231"/>
  <sheetViews>
    <sheetView showGridLines="0" showZeros="0" topLeftCell="A12" zoomScale="70" zoomScaleNormal="70" workbookViewId="0">
      <selection activeCell="C15" sqref="C15:J15"/>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6" customWidth="1"/>
    <col min="10" max="10" width="30.28515625" style="45" customWidth="1"/>
    <col min="11" max="11" width="18.85546875" style="45" customWidth="1"/>
    <col min="12" max="12" width="13" style="45" bestFit="1" customWidth="1"/>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7" t="s">
        <v>546</v>
      </c>
      <c r="C2" s="247"/>
      <c r="D2" s="247"/>
      <c r="E2" s="247"/>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57" t="s">
        <v>569</v>
      </c>
      <c r="C6" s="258"/>
      <c r="D6" s="258"/>
      <c r="E6" s="258"/>
      <c r="F6" s="258"/>
      <c r="G6" s="258"/>
      <c r="H6" s="258"/>
      <c r="I6" s="259"/>
      <c r="J6" s="260"/>
    </row>
    <row r="7" spans="2:11" x14ac:dyDescent="0.25">
      <c r="B7" s="49"/>
    </row>
    <row r="8" spans="2:11" ht="15.75" thickBot="1" x14ac:dyDescent="0.3"/>
    <row r="9" spans="2:11" ht="27" customHeight="1" thickBot="1" x14ac:dyDescent="0.45">
      <c r="B9" s="248" t="s">
        <v>177</v>
      </c>
      <c r="C9" s="249"/>
      <c r="D9" s="249"/>
      <c r="E9" s="249"/>
      <c r="F9" s="249"/>
      <c r="G9" s="249"/>
      <c r="H9" s="250"/>
      <c r="I9" s="210"/>
    </row>
    <row r="11" spans="2:11" ht="25.5" customHeight="1" x14ac:dyDescent="0.25">
      <c r="D11" s="50"/>
      <c r="E11" s="50"/>
      <c r="F11" s="50"/>
      <c r="G11" s="50"/>
      <c r="H11" s="47"/>
      <c r="I11" s="198"/>
      <c r="J11" s="46"/>
      <c r="K11" s="46"/>
    </row>
    <row r="12" spans="2:11" ht="99.75" customHeight="1" x14ac:dyDescent="0.25">
      <c r="B12" s="211" t="s">
        <v>563</v>
      </c>
      <c r="C12" s="211" t="s">
        <v>564</v>
      </c>
      <c r="D12" s="211" t="s">
        <v>565</v>
      </c>
      <c r="E12" s="211" t="s">
        <v>566</v>
      </c>
      <c r="F12" s="211" t="s">
        <v>567</v>
      </c>
      <c r="G12" s="120" t="s">
        <v>65</v>
      </c>
      <c r="H12" s="211" t="s">
        <v>568</v>
      </c>
      <c r="I12" s="211" t="s">
        <v>573</v>
      </c>
      <c r="J12" s="211" t="s">
        <v>20</v>
      </c>
      <c r="K12" s="56"/>
    </row>
    <row r="13" spans="2:11" ht="18.75" customHeight="1" x14ac:dyDescent="0.25">
      <c r="B13" s="211"/>
      <c r="C13" s="211"/>
      <c r="D13" s="89"/>
      <c r="E13" s="89"/>
      <c r="F13" s="89"/>
      <c r="G13" s="120"/>
      <c r="H13" s="211"/>
      <c r="I13" s="347"/>
      <c r="J13" s="211"/>
      <c r="K13" s="56"/>
    </row>
    <row r="14" spans="2:11" ht="15.75" x14ac:dyDescent="0.25">
      <c r="B14" s="117" t="s">
        <v>0</v>
      </c>
      <c r="C14" s="255" t="s">
        <v>674</v>
      </c>
      <c r="D14" s="255"/>
      <c r="E14" s="255"/>
      <c r="F14" s="255"/>
      <c r="G14" s="255"/>
      <c r="H14" s="255"/>
      <c r="I14" s="256"/>
      <c r="J14" s="255"/>
      <c r="K14" s="20"/>
    </row>
    <row r="15" spans="2:11" ht="15.75" x14ac:dyDescent="0.25">
      <c r="B15" s="117" t="s">
        <v>1</v>
      </c>
      <c r="C15" s="253" t="s">
        <v>673</v>
      </c>
      <c r="D15" s="253"/>
      <c r="E15" s="253"/>
      <c r="F15" s="253"/>
      <c r="G15" s="253"/>
      <c r="H15" s="253"/>
      <c r="I15" s="254"/>
      <c r="J15" s="253"/>
      <c r="K15" s="59"/>
    </row>
    <row r="16" spans="2:11" ht="47.25" x14ac:dyDescent="0.25">
      <c r="B16" s="337" t="s">
        <v>2</v>
      </c>
      <c r="C16" s="218" t="s">
        <v>672</v>
      </c>
      <c r="D16" s="219">
        <v>7500</v>
      </c>
      <c r="E16" s="219"/>
      <c r="F16" s="219"/>
      <c r="G16" s="335">
        <f>SUM(D16:F16)</f>
        <v>7500</v>
      </c>
      <c r="H16" s="339"/>
      <c r="I16" s="216">
        <v>7752.56</v>
      </c>
      <c r="J16" s="338"/>
      <c r="K16" s="332"/>
    </row>
    <row r="17" spans="1:11" ht="63" x14ac:dyDescent="0.25">
      <c r="B17" s="337" t="s">
        <v>3</v>
      </c>
      <c r="C17" s="218" t="s">
        <v>671</v>
      </c>
      <c r="D17" s="219">
        <v>600</v>
      </c>
      <c r="E17" s="219"/>
      <c r="F17" s="219"/>
      <c r="G17" s="335">
        <f>SUM(D17:F17)</f>
        <v>600</v>
      </c>
      <c r="H17" s="339">
        <v>0.3</v>
      </c>
      <c r="I17" s="216">
        <v>87.36</v>
      </c>
      <c r="J17" s="338"/>
      <c r="K17" s="332"/>
    </row>
    <row r="18" spans="1:11" ht="31.5" x14ac:dyDescent="0.25">
      <c r="B18" s="337" t="s">
        <v>4</v>
      </c>
      <c r="C18" s="218" t="s">
        <v>670</v>
      </c>
      <c r="D18" s="219">
        <v>4500</v>
      </c>
      <c r="E18" s="219"/>
      <c r="F18" s="219"/>
      <c r="G18" s="335">
        <f>SUM(D18:F18)</f>
        <v>4500</v>
      </c>
      <c r="H18" s="339">
        <v>0.3</v>
      </c>
      <c r="I18" s="216">
        <v>1652.73</v>
      </c>
      <c r="J18" s="338"/>
      <c r="K18" s="332"/>
    </row>
    <row r="19" spans="1:11" ht="31.5" x14ac:dyDescent="0.25">
      <c r="B19" s="337" t="s">
        <v>34</v>
      </c>
      <c r="C19" s="218" t="s">
        <v>669</v>
      </c>
      <c r="D19" s="219">
        <v>2250</v>
      </c>
      <c r="E19" s="219"/>
      <c r="F19" s="219"/>
      <c r="G19" s="335">
        <f>SUM(D19:F19)</f>
        <v>2250</v>
      </c>
      <c r="H19" s="339"/>
      <c r="I19" s="216">
        <v>2392.7799999999997</v>
      </c>
      <c r="J19" s="338"/>
      <c r="K19" s="332"/>
    </row>
    <row r="20" spans="1:11" ht="31.5" x14ac:dyDescent="0.25">
      <c r="B20" s="337" t="s">
        <v>35</v>
      </c>
      <c r="C20" s="218" t="s">
        <v>668</v>
      </c>
      <c r="D20" s="219">
        <v>6300</v>
      </c>
      <c r="E20" s="219"/>
      <c r="F20" s="219"/>
      <c r="G20" s="335">
        <f>SUM(D20:F20)</f>
        <v>6300</v>
      </c>
      <c r="H20" s="339"/>
      <c r="I20" s="216">
        <v>6142.5</v>
      </c>
      <c r="J20" s="338"/>
      <c r="K20" s="332"/>
    </row>
    <row r="21" spans="1:11" ht="31.5" x14ac:dyDescent="0.25">
      <c r="B21" s="337" t="s">
        <v>36</v>
      </c>
      <c r="C21" s="218" t="s">
        <v>667</v>
      </c>
      <c r="D21" s="219">
        <v>4000</v>
      </c>
      <c r="E21" s="219"/>
      <c r="F21" s="219"/>
      <c r="G21" s="335">
        <f>SUM(D21:F21)</f>
        <v>4000</v>
      </c>
      <c r="H21" s="339"/>
      <c r="I21" s="216">
        <v>539.67999999999995</v>
      </c>
      <c r="J21" s="338"/>
      <c r="K21" s="332"/>
    </row>
    <row r="22" spans="1:11" ht="94.5" x14ac:dyDescent="0.25">
      <c r="B22" s="337" t="s">
        <v>37</v>
      </c>
      <c r="C22" s="223" t="s">
        <v>666</v>
      </c>
      <c r="D22" s="336">
        <v>18000</v>
      </c>
      <c r="E22" s="336"/>
      <c r="F22" s="336"/>
      <c r="G22" s="335">
        <f>SUM(D22:F22)</f>
        <v>18000</v>
      </c>
      <c r="H22" s="334"/>
      <c r="I22" s="333">
        <v>18751.399999999998</v>
      </c>
      <c r="J22" s="331"/>
      <c r="K22" s="332"/>
    </row>
    <row r="23" spans="1:11" ht="15.75" x14ac:dyDescent="0.25">
      <c r="A23" s="46"/>
      <c r="B23" s="337" t="s">
        <v>38</v>
      </c>
      <c r="C23" s="223"/>
      <c r="D23" s="336"/>
      <c r="E23" s="336"/>
      <c r="F23" s="336"/>
      <c r="G23" s="335">
        <f>SUM(D23:F23)</f>
        <v>0</v>
      </c>
      <c r="H23" s="334"/>
      <c r="I23" s="333"/>
      <c r="J23" s="331"/>
      <c r="K23" s="47"/>
    </row>
    <row r="24" spans="1:11" ht="15.75" x14ac:dyDescent="0.25">
      <c r="A24" s="46"/>
      <c r="C24" s="117" t="s">
        <v>176</v>
      </c>
      <c r="D24" s="23">
        <f>SUM(D16:D23)</f>
        <v>43150</v>
      </c>
      <c r="E24" s="23">
        <f>SUM(E16:E23)</f>
        <v>0</v>
      </c>
      <c r="F24" s="23">
        <f>SUM(F16:F23)</f>
        <v>0</v>
      </c>
      <c r="G24" s="23">
        <f>SUM(G16:G23)</f>
        <v>43150</v>
      </c>
      <c r="H24" s="140">
        <f>(H16*G16)+(H17*G17)+(H18*G18)+(H19*G19)+(H20*G20)+(H21*G21)+(H22*G22)+(H23*G23)</f>
        <v>1530</v>
      </c>
      <c r="I24" s="140">
        <f>SUM(I16:I23)</f>
        <v>37319.009999999995</v>
      </c>
      <c r="J24" s="331"/>
      <c r="K24" s="62"/>
    </row>
    <row r="25" spans="1:11" ht="51" customHeight="1" x14ac:dyDescent="0.25">
      <c r="A25" s="46"/>
      <c r="B25" s="117" t="s">
        <v>5</v>
      </c>
      <c r="C25" s="251" t="s">
        <v>665</v>
      </c>
      <c r="D25" s="251"/>
      <c r="E25" s="251"/>
      <c r="F25" s="251"/>
      <c r="G25" s="251"/>
      <c r="H25" s="251"/>
      <c r="I25" s="254"/>
      <c r="J25" s="251"/>
      <c r="K25" s="59"/>
    </row>
    <row r="26" spans="1:11" ht="78.75" x14ac:dyDescent="0.25">
      <c r="A26" s="46"/>
      <c r="B26" s="337" t="s">
        <v>45</v>
      </c>
      <c r="C26" s="218" t="s">
        <v>664</v>
      </c>
      <c r="D26" s="219">
        <v>31500</v>
      </c>
      <c r="E26" s="219"/>
      <c r="F26" s="219"/>
      <c r="G26" s="335">
        <f>SUM(D26:F26)</f>
        <v>31500</v>
      </c>
      <c r="H26" s="339"/>
      <c r="I26" s="216">
        <v>13220.47</v>
      </c>
      <c r="J26" s="338"/>
      <c r="K26" s="332"/>
    </row>
    <row r="27" spans="1:11" ht="15.75" x14ac:dyDescent="0.25">
      <c r="A27" s="46"/>
      <c r="B27" s="337" t="s">
        <v>46</v>
      </c>
      <c r="C27" s="218"/>
      <c r="D27" s="219"/>
      <c r="E27" s="219"/>
      <c r="F27" s="219"/>
      <c r="G27" s="335">
        <f>SUM(D27:F27)</f>
        <v>0</v>
      </c>
      <c r="H27" s="339"/>
      <c r="I27" s="216"/>
      <c r="J27" s="338"/>
      <c r="K27" s="332"/>
    </row>
    <row r="28" spans="1:11" ht="15.75" x14ac:dyDescent="0.25">
      <c r="A28" s="46"/>
      <c r="B28" s="337" t="s">
        <v>39</v>
      </c>
      <c r="C28" s="218"/>
      <c r="D28" s="219"/>
      <c r="E28" s="219"/>
      <c r="F28" s="219"/>
      <c r="G28" s="335">
        <f>SUM(D28:F28)</f>
        <v>0</v>
      </c>
      <c r="H28" s="339"/>
      <c r="I28" s="216"/>
      <c r="J28" s="338"/>
      <c r="K28" s="332"/>
    </row>
    <row r="29" spans="1:11" ht="15.75" x14ac:dyDescent="0.25">
      <c r="A29" s="46"/>
      <c r="B29" s="337" t="s">
        <v>40</v>
      </c>
      <c r="C29" s="218"/>
      <c r="D29" s="219"/>
      <c r="E29" s="219"/>
      <c r="F29" s="219"/>
      <c r="G29" s="335">
        <f>SUM(D29:F29)</f>
        <v>0</v>
      </c>
      <c r="H29" s="339"/>
      <c r="I29" s="216"/>
      <c r="J29" s="338"/>
      <c r="K29" s="332"/>
    </row>
    <row r="30" spans="1:11" ht="15.75" x14ac:dyDescent="0.25">
      <c r="A30" s="46"/>
      <c r="B30" s="337" t="s">
        <v>41</v>
      </c>
      <c r="C30" s="218"/>
      <c r="D30" s="219"/>
      <c r="E30" s="219"/>
      <c r="F30" s="219"/>
      <c r="G30" s="335">
        <f>SUM(D30:F30)</f>
        <v>0</v>
      </c>
      <c r="H30" s="339"/>
      <c r="I30" s="216"/>
      <c r="J30" s="338"/>
      <c r="K30" s="332"/>
    </row>
    <row r="31" spans="1:11" ht="15.75" x14ac:dyDescent="0.25">
      <c r="A31" s="46"/>
      <c r="B31" s="337" t="s">
        <v>42</v>
      </c>
      <c r="C31" s="218"/>
      <c r="D31" s="219"/>
      <c r="E31" s="219"/>
      <c r="F31" s="219"/>
      <c r="G31" s="335">
        <f>SUM(D31:F31)</f>
        <v>0</v>
      </c>
      <c r="H31" s="339"/>
      <c r="I31" s="216"/>
      <c r="J31" s="338"/>
      <c r="K31" s="332"/>
    </row>
    <row r="32" spans="1:11" ht="15.75" x14ac:dyDescent="0.25">
      <c r="A32" s="46"/>
      <c r="B32" s="337" t="s">
        <v>43</v>
      </c>
      <c r="C32" s="223"/>
      <c r="D32" s="336"/>
      <c r="E32" s="336"/>
      <c r="F32" s="336"/>
      <c r="G32" s="335">
        <f>SUM(D32:F32)</f>
        <v>0</v>
      </c>
      <c r="H32" s="334"/>
      <c r="I32" s="333"/>
      <c r="J32" s="331"/>
      <c r="K32" s="332"/>
    </row>
    <row r="33" spans="1:11" ht="15.75" x14ac:dyDescent="0.25">
      <c r="A33" s="46"/>
      <c r="B33" s="337" t="s">
        <v>44</v>
      </c>
      <c r="C33" s="223"/>
      <c r="D33" s="336"/>
      <c r="E33" s="336"/>
      <c r="F33" s="336"/>
      <c r="G33" s="335">
        <f>SUM(D33:F33)</f>
        <v>0</v>
      </c>
      <c r="H33" s="334"/>
      <c r="I33" s="333"/>
      <c r="J33" s="331"/>
      <c r="K33" s="332"/>
    </row>
    <row r="34" spans="1:11" ht="15.75" x14ac:dyDescent="0.25">
      <c r="A34" s="46"/>
      <c r="C34" s="117" t="s">
        <v>176</v>
      </c>
      <c r="D34" s="26">
        <f>SUM(D26:D33)</f>
        <v>31500</v>
      </c>
      <c r="E34" s="26">
        <f>SUM(E26:E33)</f>
        <v>0</v>
      </c>
      <c r="F34" s="26">
        <f>SUM(F26:F33)</f>
        <v>0</v>
      </c>
      <c r="G34" s="26">
        <f>SUM(G26:G33)</f>
        <v>31500</v>
      </c>
      <c r="H34" s="140">
        <f>(H26*G26)+(H27*G27)+(H28*G28)+(H29*G29)+(H30*G30)+(H31*G31)+(H32*G32)+(H33*G33)</f>
        <v>0</v>
      </c>
      <c r="I34" s="140">
        <f>SUM(I26:I33)</f>
        <v>13220.47</v>
      </c>
      <c r="J34" s="331"/>
      <c r="K34" s="62"/>
    </row>
    <row r="35" spans="1:11" ht="51" customHeight="1" x14ac:dyDescent="0.25">
      <c r="A35" s="46"/>
      <c r="B35" s="117" t="s">
        <v>6</v>
      </c>
      <c r="C35" s="251"/>
      <c r="D35" s="251"/>
      <c r="E35" s="251"/>
      <c r="F35" s="251"/>
      <c r="G35" s="251"/>
      <c r="H35" s="251"/>
      <c r="I35" s="254"/>
      <c r="J35" s="251"/>
      <c r="K35" s="59"/>
    </row>
    <row r="36" spans="1:11" ht="94.5" x14ac:dyDescent="0.25">
      <c r="A36" s="46"/>
      <c r="B36" s="337" t="s">
        <v>47</v>
      </c>
      <c r="C36" s="218" t="s">
        <v>663</v>
      </c>
      <c r="D36" s="219">
        <v>10000</v>
      </c>
      <c r="E36" s="219"/>
      <c r="F36" s="219"/>
      <c r="G36" s="335">
        <f>SUM(D36:F36)</f>
        <v>10000</v>
      </c>
      <c r="H36" s="339"/>
      <c r="I36" s="216">
        <v>15146.889999999998</v>
      </c>
      <c r="J36" s="338"/>
      <c r="K36" s="332"/>
    </row>
    <row r="37" spans="1:11" ht="94.5" x14ac:dyDescent="0.25">
      <c r="A37" s="46"/>
      <c r="B37" s="337" t="s">
        <v>48</v>
      </c>
      <c r="C37" s="218" t="s">
        <v>662</v>
      </c>
      <c r="D37" s="219">
        <v>4000</v>
      </c>
      <c r="E37" s="219"/>
      <c r="F37" s="219"/>
      <c r="G37" s="335">
        <f>SUM(D37:F37)</f>
        <v>4000</v>
      </c>
      <c r="H37" s="339">
        <v>0.25</v>
      </c>
      <c r="I37" s="216">
        <v>2746.1</v>
      </c>
      <c r="J37" s="338"/>
      <c r="K37" s="332"/>
    </row>
    <row r="38" spans="1:11" ht="47.25" x14ac:dyDescent="0.25">
      <c r="A38" s="46"/>
      <c r="B38" s="337" t="s">
        <v>49</v>
      </c>
      <c r="C38" s="218" t="s">
        <v>661</v>
      </c>
      <c r="D38" s="219">
        <v>200</v>
      </c>
      <c r="E38" s="219"/>
      <c r="F38" s="219"/>
      <c r="G38" s="335">
        <f>SUM(D38:F38)</f>
        <v>200</v>
      </c>
      <c r="H38" s="339"/>
      <c r="I38" s="216">
        <v>57.99</v>
      </c>
      <c r="J38" s="338"/>
      <c r="K38" s="332"/>
    </row>
    <row r="39" spans="1:11" ht="47.25" x14ac:dyDescent="0.25">
      <c r="A39" s="46"/>
      <c r="B39" s="337" t="s">
        <v>50</v>
      </c>
      <c r="C39" s="218" t="s">
        <v>660</v>
      </c>
      <c r="D39" s="219">
        <v>700</v>
      </c>
      <c r="E39" s="219"/>
      <c r="F39" s="219"/>
      <c r="G39" s="335">
        <f>SUM(D39:F39)</f>
        <v>700</v>
      </c>
      <c r="H39" s="339"/>
      <c r="I39" s="216">
        <v>261.45999999999998</v>
      </c>
      <c r="J39" s="338"/>
      <c r="K39" s="332"/>
    </row>
    <row r="40" spans="1:11" s="46" customFormat="1" ht="31.5" x14ac:dyDescent="0.25">
      <c r="B40" s="337" t="s">
        <v>51</v>
      </c>
      <c r="C40" s="218" t="s">
        <v>659</v>
      </c>
      <c r="D40" s="219">
        <v>7000</v>
      </c>
      <c r="E40" s="219"/>
      <c r="F40" s="219"/>
      <c r="G40" s="335">
        <f>SUM(D40:F40)</f>
        <v>7000</v>
      </c>
      <c r="H40" s="339"/>
      <c r="I40" s="216">
        <v>1496</v>
      </c>
      <c r="J40" s="338"/>
      <c r="K40" s="332"/>
    </row>
    <row r="41" spans="1:11" s="46" customFormat="1" ht="15.75" x14ac:dyDescent="0.25">
      <c r="B41" s="337" t="s">
        <v>52</v>
      </c>
      <c r="C41" s="218" t="s">
        <v>658</v>
      </c>
      <c r="D41" s="219">
        <v>3000</v>
      </c>
      <c r="E41" s="219"/>
      <c r="F41" s="219"/>
      <c r="G41" s="335">
        <f>SUM(D41:F41)</f>
        <v>3000</v>
      </c>
      <c r="H41" s="339"/>
      <c r="I41" s="216">
        <v>0</v>
      </c>
      <c r="J41" s="338"/>
      <c r="K41" s="332"/>
    </row>
    <row r="42" spans="1:11" s="46" customFormat="1" ht="94.5" x14ac:dyDescent="0.25">
      <c r="A42" s="45"/>
      <c r="B42" s="337" t="s">
        <v>53</v>
      </c>
      <c r="C42" s="223" t="s">
        <v>657</v>
      </c>
      <c r="D42" s="336">
        <v>2400</v>
      </c>
      <c r="E42" s="336"/>
      <c r="F42" s="336"/>
      <c r="G42" s="335">
        <f>SUM(D42:F42)</f>
        <v>2400</v>
      </c>
      <c r="H42" s="334">
        <v>0.25</v>
      </c>
      <c r="I42" s="333">
        <v>0</v>
      </c>
      <c r="J42" s="331"/>
      <c r="K42" s="332"/>
    </row>
    <row r="43" spans="1:11" s="46" customFormat="1" ht="47.25" x14ac:dyDescent="0.25">
      <c r="A43" s="45"/>
      <c r="B43" s="337" t="s">
        <v>54</v>
      </c>
      <c r="C43" s="223" t="s">
        <v>656</v>
      </c>
      <c r="D43" s="336">
        <v>1467</v>
      </c>
      <c r="E43" s="336"/>
      <c r="F43" s="336"/>
      <c r="G43" s="335"/>
      <c r="H43" s="334"/>
      <c r="I43" s="333">
        <v>742.02</v>
      </c>
      <c r="J43" s="331"/>
      <c r="K43" s="332"/>
    </row>
    <row r="44" spans="1:11" ht="63" x14ac:dyDescent="0.25">
      <c r="B44" s="337" t="s">
        <v>655</v>
      </c>
      <c r="C44" s="223" t="s">
        <v>654</v>
      </c>
      <c r="D44" s="336">
        <v>15350</v>
      </c>
      <c r="E44" s="336"/>
      <c r="F44" s="336"/>
      <c r="G44" s="335">
        <f>SUM(D44:F44)</f>
        <v>15350</v>
      </c>
      <c r="H44" s="334"/>
      <c r="I44" s="333">
        <v>8214.3000000000011</v>
      </c>
      <c r="J44" s="331"/>
      <c r="K44" s="332"/>
    </row>
    <row r="45" spans="1:11" ht="15.75" x14ac:dyDescent="0.25">
      <c r="C45" s="117" t="s">
        <v>176</v>
      </c>
      <c r="D45" s="26">
        <f>SUM(D36:D44)</f>
        <v>44117</v>
      </c>
      <c r="E45" s="26">
        <f>SUM(E36:E44)</f>
        <v>0</v>
      </c>
      <c r="F45" s="26">
        <f>SUM(F36:F44)</f>
        <v>0</v>
      </c>
      <c r="G45" s="26">
        <f>SUM(G36:G44)</f>
        <v>42650</v>
      </c>
      <c r="H45" s="140">
        <f>(H36*G36)+(H37*G37)+(H38*G38)+(H39*G39)+(H40*G40)+(H41*G41)+(H42*G42)+(H44*G44)</f>
        <v>1600</v>
      </c>
      <c r="I45" s="140">
        <f>SUM(I36:I44)</f>
        <v>28664.760000000002</v>
      </c>
      <c r="J45" s="331"/>
      <c r="K45" s="62"/>
    </row>
    <row r="46" spans="1:11" ht="51" customHeight="1" x14ac:dyDescent="0.25">
      <c r="B46" s="117" t="s">
        <v>55</v>
      </c>
      <c r="C46" s="251"/>
      <c r="D46" s="251"/>
      <c r="E46" s="251"/>
      <c r="F46" s="251"/>
      <c r="G46" s="251"/>
      <c r="H46" s="251"/>
      <c r="I46" s="254"/>
      <c r="J46" s="251"/>
      <c r="K46" s="59"/>
    </row>
    <row r="47" spans="1:11" ht="15.75" x14ac:dyDescent="0.25">
      <c r="B47" s="337" t="s">
        <v>56</v>
      </c>
      <c r="C47" s="218"/>
      <c r="D47" s="219"/>
      <c r="E47" s="219"/>
      <c r="F47" s="219"/>
      <c r="G47" s="335">
        <f>SUM(D47:F47)</f>
        <v>0</v>
      </c>
      <c r="H47" s="339"/>
      <c r="I47" s="216"/>
      <c r="J47" s="338"/>
      <c r="K47" s="332"/>
    </row>
    <row r="48" spans="1:11" ht="15.75" x14ac:dyDescent="0.25">
      <c r="B48" s="337" t="s">
        <v>57</v>
      </c>
      <c r="C48" s="218"/>
      <c r="D48" s="219"/>
      <c r="E48" s="219"/>
      <c r="F48" s="219"/>
      <c r="G48" s="335">
        <f>SUM(D48:F48)</f>
        <v>0</v>
      </c>
      <c r="H48" s="339"/>
      <c r="I48" s="216"/>
      <c r="J48" s="338"/>
      <c r="K48" s="332"/>
    </row>
    <row r="49" spans="1:11" ht="15.75" x14ac:dyDescent="0.25">
      <c r="B49" s="337" t="s">
        <v>58</v>
      </c>
      <c r="C49" s="218"/>
      <c r="D49" s="219"/>
      <c r="E49" s="219"/>
      <c r="F49" s="219"/>
      <c r="G49" s="335">
        <f>SUM(D49:F49)</f>
        <v>0</v>
      </c>
      <c r="H49" s="339"/>
      <c r="I49" s="216"/>
      <c r="J49" s="338"/>
      <c r="K49" s="332"/>
    </row>
    <row r="50" spans="1:11" ht="15.75" x14ac:dyDescent="0.25">
      <c r="B50" s="337" t="s">
        <v>59</v>
      </c>
      <c r="C50" s="218"/>
      <c r="D50" s="219"/>
      <c r="E50" s="219"/>
      <c r="F50" s="219"/>
      <c r="G50" s="335">
        <f>SUM(D50:F50)</f>
        <v>0</v>
      </c>
      <c r="H50" s="339"/>
      <c r="I50" s="216"/>
      <c r="J50" s="338"/>
      <c r="K50" s="332"/>
    </row>
    <row r="51" spans="1:11" ht="15.75" x14ac:dyDescent="0.25">
      <c r="B51" s="337" t="s">
        <v>60</v>
      </c>
      <c r="C51" s="218"/>
      <c r="D51" s="219"/>
      <c r="E51" s="219"/>
      <c r="F51" s="219"/>
      <c r="G51" s="335">
        <f>SUM(D51:F51)</f>
        <v>0</v>
      </c>
      <c r="H51" s="339"/>
      <c r="I51" s="216"/>
      <c r="J51" s="338"/>
      <c r="K51" s="332"/>
    </row>
    <row r="52" spans="1:11" ht="15.75" x14ac:dyDescent="0.25">
      <c r="A52" s="46"/>
      <c r="B52" s="337" t="s">
        <v>61</v>
      </c>
      <c r="C52" s="218"/>
      <c r="D52" s="219"/>
      <c r="E52" s="219"/>
      <c r="F52" s="219"/>
      <c r="G52" s="335">
        <f>SUM(D52:F52)</f>
        <v>0</v>
      </c>
      <c r="H52" s="339"/>
      <c r="I52" s="216"/>
      <c r="J52" s="338"/>
      <c r="K52" s="332"/>
    </row>
    <row r="53" spans="1:11" s="46" customFormat="1" ht="15.75" x14ac:dyDescent="0.25">
      <c r="A53" s="45"/>
      <c r="B53" s="337" t="s">
        <v>62</v>
      </c>
      <c r="C53" s="223"/>
      <c r="D53" s="336"/>
      <c r="E53" s="336"/>
      <c r="F53" s="336"/>
      <c r="G53" s="335">
        <f>SUM(D53:F53)</f>
        <v>0</v>
      </c>
      <c r="H53" s="334"/>
      <c r="I53" s="333"/>
      <c r="J53" s="331"/>
      <c r="K53" s="332"/>
    </row>
    <row r="54" spans="1:11" ht="15.75" x14ac:dyDescent="0.25">
      <c r="B54" s="337" t="s">
        <v>63</v>
      </c>
      <c r="C54" s="223"/>
      <c r="D54" s="336"/>
      <c r="E54" s="336"/>
      <c r="F54" s="336"/>
      <c r="G54" s="335">
        <f>SUM(D54:F54)</f>
        <v>0</v>
      </c>
      <c r="H54" s="334"/>
      <c r="I54" s="333"/>
      <c r="J54" s="331"/>
      <c r="K54" s="332"/>
    </row>
    <row r="55" spans="1:11" ht="15.75" x14ac:dyDescent="0.25">
      <c r="C55" s="117" t="s">
        <v>176</v>
      </c>
      <c r="D55" s="23">
        <f>SUM(D47:D54)</f>
        <v>0</v>
      </c>
      <c r="E55" s="23">
        <f>SUM(E47:E54)</f>
        <v>0</v>
      </c>
      <c r="F55" s="23">
        <f>SUM(F47:F54)</f>
        <v>0</v>
      </c>
      <c r="G55" s="23">
        <f>SUM(G47:G54)</f>
        <v>0</v>
      </c>
      <c r="H55" s="140">
        <f>(H47*G47)+(H48*G48)+(H49*G49)+(H50*G50)+(H51*G51)+(H52*G52)+(H53*G53)+(H54*G54)</f>
        <v>0</v>
      </c>
      <c r="I55" s="140">
        <f>SUM(I47:I54)</f>
        <v>0</v>
      </c>
      <c r="J55" s="331"/>
      <c r="K55" s="62"/>
    </row>
    <row r="56" spans="1:11" ht="15.75" x14ac:dyDescent="0.25">
      <c r="B56" s="315"/>
      <c r="C56" s="346"/>
      <c r="D56" s="345"/>
      <c r="E56" s="345"/>
      <c r="F56" s="345"/>
      <c r="G56" s="345"/>
      <c r="H56" s="345"/>
      <c r="I56" s="345"/>
      <c r="J56" s="345"/>
      <c r="K56" s="344"/>
    </row>
    <row r="57" spans="1:11" ht="15.75" x14ac:dyDescent="0.25">
      <c r="B57" s="117" t="s">
        <v>7</v>
      </c>
      <c r="C57" s="261" t="s">
        <v>653</v>
      </c>
      <c r="D57" s="261"/>
      <c r="E57" s="261"/>
      <c r="F57" s="261"/>
      <c r="G57" s="261"/>
      <c r="H57" s="261"/>
      <c r="I57" s="256"/>
      <c r="J57" s="261"/>
      <c r="K57" s="20"/>
    </row>
    <row r="58" spans="1:11" ht="15.75" x14ac:dyDescent="0.25">
      <c r="B58" s="117" t="s">
        <v>67</v>
      </c>
      <c r="C58" s="251" t="s">
        <v>652</v>
      </c>
      <c r="D58" s="251"/>
      <c r="E58" s="251"/>
      <c r="F58" s="251"/>
      <c r="G58" s="251"/>
      <c r="H58" s="251"/>
      <c r="I58" s="254"/>
      <c r="J58" s="251"/>
      <c r="K58" s="59"/>
    </row>
    <row r="59" spans="1:11" ht="94.5" x14ac:dyDescent="0.25">
      <c r="B59" s="337" t="s">
        <v>69</v>
      </c>
      <c r="C59" s="218" t="s">
        <v>651</v>
      </c>
      <c r="D59" s="219"/>
      <c r="E59" s="219">
        <v>83202.789999999994</v>
      </c>
      <c r="F59" s="219"/>
      <c r="G59" s="335">
        <f>SUM(D59:F59)</f>
        <v>83202.789999999994</v>
      </c>
      <c r="H59" s="339"/>
      <c r="I59" s="216"/>
      <c r="J59" s="338"/>
      <c r="K59" s="332"/>
    </row>
    <row r="60" spans="1:11" ht="110.25" x14ac:dyDescent="0.25">
      <c r="B60" s="337" t="s">
        <v>68</v>
      </c>
      <c r="C60" s="218" t="s">
        <v>650</v>
      </c>
      <c r="D60" s="219"/>
      <c r="E60" s="219">
        <v>37901.870000000003</v>
      </c>
      <c r="F60" s="219"/>
      <c r="G60" s="335">
        <f>SUM(D60:F60)</f>
        <v>37901.870000000003</v>
      </c>
      <c r="H60" s="339"/>
      <c r="I60" s="216"/>
      <c r="J60" s="338"/>
      <c r="K60" s="332"/>
    </row>
    <row r="61" spans="1:11" ht="15.75" x14ac:dyDescent="0.25">
      <c r="B61" s="337" t="s">
        <v>70</v>
      </c>
      <c r="C61" s="218"/>
      <c r="D61" s="219"/>
      <c r="E61" s="219"/>
      <c r="F61" s="219"/>
      <c r="G61" s="335">
        <f>SUM(D61:F61)</f>
        <v>0</v>
      </c>
      <c r="H61" s="339"/>
      <c r="I61" s="216"/>
      <c r="J61" s="338"/>
      <c r="K61" s="332"/>
    </row>
    <row r="62" spans="1:11" ht="15.75" x14ac:dyDescent="0.25">
      <c r="B62" s="337" t="s">
        <v>71</v>
      </c>
      <c r="C62" s="218"/>
      <c r="D62" s="219"/>
      <c r="E62" s="219"/>
      <c r="F62" s="219"/>
      <c r="G62" s="335">
        <f>SUM(D62:F62)</f>
        <v>0</v>
      </c>
      <c r="H62" s="339"/>
      <c r="I62" s="216"/>
      <c r="J62" s="338"/>
      <c r="K62" s="332"/>
    </row>
    <row r="63" spans="1:11" ht="15.75" x14ac:dyDescent="0.25">
      <c r="B63" s="337" t="s">
        <v>72</v>
      </c>
      <c r="C63" s="218"/>
      <c r="D63" s="219"/>
      <c r="E63" s="219"/>
      <c r="F63" s="219"/>
      <c r="G63" s="335">
        <f>SUM(D63:F63)</f>
        <v>0</v>
      </c>
      <c r="H63" s="339"/>
      <c r="I63" s="216"/>
      <c r="J63" s="338"/>
      <c r="K63" s="332"/>
    </row>
    <row r="64" spans="1:11" ht="15.75" x14ac:dyDescent="0.25">
      <c r="B64" s="337" t="s">
        <v>73</v>
      </c>
      <c r="C64" s="218"/>
      <c r="D64" s="219"/>
      <c r="E64" s="219"/>
      <c r="F64" s="219"/>
      <c r="G64" s="335">
        <f>SUM(D64:F64)</f>
        <v>0</v>
      </c>
      <c r="H64" s="339"/>
      <c r="I64" s="216"/>
      <c r="J64" s="338"/>
      <c r="K64" s="332"/>
    </row>
    <row r="65" spans="1:11" ht="15.75" x14ac:dyDescent="0.25">
      <c r="A65" s="46"/>
      <c r="B65" s="337" t="s">
        <v>74</v>
      </c>
      <c r="C65" s="223"/>
      <c r="D65" s="336"/>
      <c r="E65" s="336"/>
      <c r="F65" s="336"/>
      <c r="G65" s="335">
        <f>SUM(D65:F65)</f>
        <v>0</v>
      </c>
      <c r="H65" s="334"/>
      <c r="I65" s="333"/>
      <c r="J65" s="331"/>
      <c r="K65" s="332"/>
    </row>
    <row r="66" spans="1:11" s="46" customFormat="1" ht="15.75" x14ac:dyDescent="0.25">
      <c r="B66" s="337" t="s">
        <v>75</v>
      </c>
      <c r="C66" s="223"/>
      <c r="D66" s="336"/>
      <c r="E66" s="336"/>
      <c r="F66" s="336"/>
      <c r="G66" s="335">
        <f>SUM(D66:F66)</f>
        <v>0</v>
      </c>
      <c r="H66" s="334"/>
      <c r="I66" s="333"/>
      <c r="J66" s="331"/>
      <c r="K66" s="332"/>
    </row>
    <row r="67" spans="1:11" s="46" customFormat="1" ht="15.75" x14ac:dyDescent="0.25">
      <c r="A67" s="45"/>
      <c r="B67" s="45"/>
      <c r="C67" s="117" t="s">
        <v>176</v>
      </c>
      <c r="D67" s="23">
        <f>SUM(D59:D66)</f>
        <v>0</v>
      </c>
      <c r="E67" s="23">
        <f>SUM(E59:E66)</f>
        <v>121104.66</v>
      </c>
      <c r="F67" s="23">
        <f>SUM(F59:F66)</f>
        <v>0</v>
      </c>
      <c r="G67" s="26">
        <f>SUM(G59:G66)</f>
        <v>121104.66</v>
      </c>
      <c r="H67" s="140">
        <f>(H59*G59)+(H60*G60)+(H61*G61)+(H62*G62)+(H63*G63)+(H64*G64)+(H65*G65)+(H66*G66)</f>
        <v>0</v>
      </c>
      <c r="I67" s="140">
        <f>SUM(I59:I66)</f>
        <v>0</v>
      </c>
      <c r="J67" s="331"/>
      <c r="K67" s="62"/>
    </row>
    <row r="68" spans="1:11" ht="24" customHeight="1" x14ac:dyDescent="0.25">
      <c r="B68" s="117" t="s">
        <v>76</v>
      </c>
      <c r="C68" s="251" t="s">
        <v>649</v>
      </c>
      <c r="D68" s="251"/>
      <c r="E68" s="251"/>
      <c r="F68" s="251"/>
      <c r="G68" s="251"/>
      <c r="H68" s="251"/>
      <c r="I68" s="254"/>
      <c r="J68" s="251"/>
      <c r="K68" s="59"/>
    </row>
    <row r="69" spans="1:11" ht="94.5" x14ac:dyDescent="0.25">
      <c r="B69" s="337" t="s">
        <v>77</v>
      </c>
      <c r="C69" s="218" t="s">
        <v>648</v>
      </c>
      <c r="D69" s="219"/>
      <c r="E69" s="219">
        <v>10414.969999999999</v>
      </c>
      <c r="F69" s="219"/>
      <c r="G69" s="335">
        <f>SUM(D69:F69)</f>
        <v>10414.969999999999</v>
      </c>
      <c r="H69" s="339"/>
      <c r="I69" s="216"/>
      <c r="J69" s="338"/>
      <c r="K69" s="332"/>
    </row>
    <row r="70" spans="1:11" ht="299.25" x14ac:dyDescent="0.25">
      <c r="B70" s="337" t="s">
        <v>78</v>
      </c>
      <c r="C70" s="218" t="s">
        <v>647</v>
      </c>
      <c r="D70" s="219"/>
      <c r="E70" s="219">
        <v>5000</v>
      </c>
      <c r="F70" s="219"/>
      <c r="G70" s="335">
        <f>SUM(D70:F70)</f>
        <v>5000</v>
      </c>
      <c r="H70" s="339"/>
      <c r="I70" s="216"/>
      <c r="J70" s="338"/>
      <c r="K70" s="332"/>
    </row>
    <row r="71" spans="1:11" ht="15.75" x14ac:dyDescent="0.25">
      <c r="B71" s="337" t="s">
        <v>79</v>
      </c>
      <c r="C71" s="218"/>
      <c r="D71" s="219"/>
      <c r="E71" s="219"/>
      <c r="F71" s="219"/>
      <c r="G71" s="335">
        <f>SUM(D71:F71)</f>
        <v>0</v>
      </c>
      <c r="H71" s="339"/>
      <c r="I71" s="216"/>
      <c r="J71" s="338"/>
      <c r="K71" s="332"/>
    </row>
    <row r="72" spans="1:11" ht="15.75" x14ac:dyDescent="0.25">
      <c r="B72" s="337" t="s">
        <v>80</v>
      </c>
      <c r="C72" s="218"/>
      <c r="D72" s="219"/>
      <c r="E72" s="219"/>
      <c r="F72" s="219"/>
      <c r="G72" s="335">
        <f>SUM(D72:F72)</f>
        <v>0</v>
      </c>
      <c r="H72" s="339"/>
      <c r="I72" s="216"/>
      <c r="J72" s="338"/>
      <c r="K72" s="332"/>
    </row>
    <row r="73" spans="1:11" ht="15.75" x14ac:dyDescent="0.25">
      <c r="B73" s="337" t="s">
        <v>81</v>
      </c>
      <c r="C73" s="218"/>
      <c r="D73" s="219"/>
      <c r="E73" s="219"/>
      <c r="F73" s="219"/>
      <c r="G73" s="335">
        <f>SUM(D73:F73)</f>
        <v>0</v>
      </c>
      <c r="H73" s="339"/>
      <c r="I73" s="216"/>
      <c r="J73" s="338"/>
      <c r="K73" s="332"/>
    </row>
    <row r="74" spans="1:11" ht="15.75" x14ac:dyDescent="0.25">
      <c r="B74" s="337" t="s">
        <v>82</v>
      </c>
      <c r="C74" s="218"/>
      <c r="D74" s="219"/>
      <c r="E74" s="219"/>
      <c r="F74" s="219"/>
      <c r="G74" s="335">
        <f>SUM(D74:F74)</f>
        <v>0</v>
      </c>
      <c r="H74" s="339"/>
      <c r="I74" s="216"/>
      <c r="J74" s="338"/>
      <c r="K74" s="332"/>
    </row>
    <row r="75" spans="1:11" ht="15.75" x14ac:dyDescent="0.25">
      <c r="B75" s="337" t="s">
        <v>83</v>
      </c>
      <c r="C75" s="223"/>
      <c r="D75" s="336"/>
      <c r="E75" s="336"/>
      <c r="F75" s="336"/>
      <c r="G75" s="335">
        <f>SUM(D75:F75)</f>
        <v>0</v>
      </c>
      <c r="H75" s="334"/>
      <c r="I75" s="333"/>
      <c r="J75" s="331"/>
      <c r="K75" s="332"/>
    </row>
    <row r="76" spans="1:11" ht="15.75" x14ac:dyDescent="0.25">
      <c r="B76" s="337" t="s">
        <v>84</v>
      </c>
      <c r="C76" s="223"/>
      <c r="D76" s="336"/>
      <c r="E76" s="336"/>
      <c r="F76" s="336"/>
      <c r="G76" s="335">
        <f>SUM(D76:F76)</f>
        <v>0</v>
      </c>
      <c r="H76" s="334"/>
      <c r="I76" s="333"/>
      <c r="J76" s="331"/>
      <c r="K76" s="332"/>
    </row>
    <row r="77" spans="1:11" ht="15.75" x14ac:dyDescent="0.25">
      <c r="C77" s="117" t="s">
        <v>176</v>
      </c>
      <c r="D77" s="26">
        <f>SUM(D69:D76)</f>
        <v>0</v>
      </c>
      <c r="E77" s="26">
        <f>SUM(E69:E76)</f>
        <v>15414.97</v>
      </c>
      <c r="F77" s="26">
        <f>SUM(F69:F76)</f>
        <v>0</v>
      </c>
      <c r="G77" s="26">
        <f>SUM(G69:G76)</f>
        <v>15414.97</v>
      </c>
      <c r="H77" s="140">
        <f>(H69*G69)+(H70*G70)+(H71*G71)+(H72*G72)+(H73*G73)+(H74*G74)+(H75*G75)+(H76*G76)</f>
        <v>0</v>
      </c>
      <c r="I77" s="207">
        <f>SUM(I69:I76)</f>
        <v>0</v>
      </c>
      <c r="J77" s="331"/>
      <c r="K77" s="62"/>
    </row>
    <row r="78" spans="1:11" ht="51" customHeight="1" x14ac:dyDescent="0.25">
      <c r="B78" s="117" t="s">
        <v>85</v>
      </c>
      <c r="C78" s="251" t="s">
        <v>646</v>
      </c>
      <c r="D78" s="251"/>
      <c r="E78" s="251"/>
      <c r="F78" s="251"/>
      <c r="G78" s="251"/>
      <c r="H78" s="251"/>
      <c r="I78" s="254"/>
      <c r="J78" s="251"/>
      <c r="K78" s="59"/>
    </row>
    <row r="79" spans="1:11" ht="63" x14ac:dyDescent="0.25">
      <c r="B79" s="337" t="s">
        <v>86</v>
      </c>
      <c r="C79" s="218" t="s">
        <v>645</v>
      </c>
      <c r="D79" s="219"/>
      <c r="E79" s="219">
        <v>4404</v>
      </c>
      <c r="F79" s="219"/>
      <c r="G79" s="335">
        <f>SUM(D79:F79)</f>
        <v>4404</v>
      </c>
      <c r="H79" s="339"/>
      <c r="I79" s="216"/>
      <c r="J79" s="338"/>
      <c r="K79" s="332"/>
    </row>
    <row r="80" spans="1:11" ht="47.25" x14ac:dyDescent="0.25">
      <c r="B80" s="337" t="s">
        <v>87</v>
      </c>
      <c r="C80" s="218" t="s">
        <v>644</v>
      </c>
      <c r="D80" s="219"/>
      <c r="E80" s="219"/>
      <c r="F80" s="219"/>
      <c r="G80" s="335">
        <f>SUM(D80:F80)</f>
        <v>0</v>
      </c>
      <c r="H80" s="339"/>
      <c r="I80" s="216"/>
      <c r="J80" s="338"/>
      <c r="K80" s="332"/>
    </row>
    <row r="81" spans="1:11" ht="15.75" x14ac:dyDescent="0.25">
      <c r="B81" s="337" t="s">
        <v>88</v>
      </c>
      <c r="C81" s="218" t="s">
        <v>643</v>
      </c>
      <c r="D81" s="219"/>
      <c r="E81" s="219">
        <v>13991.65</v>
      </c>
      <c r="F81" s="219"/>
      <c r="G81" s="335">
        <f>SUM(D81:F81)</f>
        <v>13991.65</v>
      </c>
      <c r="H81" s="339"/>
      <c r="I81" s="216"/>
      <c r="J81" s="338"/>
      <c r="K81" s="332"/>
    </row>
    <row r="82" spans="1:11" ht="31.5" x14ac:dyDescent="0.25">
      <c r="A82" s="46"/>
      <c r="B82" s="337" t="s">
        <v>89</v>
      </c>
      <c r="C82" s="218" t="s">
        <v>642</v>
      </c>
      <c r="D82" s="219"/>
      <c r="E82" s="219">
        <v>2500</v>
      </c>
      <c r="F82" s="219"/>
      <c r="G82" s="335">
        <f>SUM(D82:F82)</f>
        <v>2500</v>
      </c>
      <c r="H82" s="339"/>
      <c r="I82" s="216"/>
      <c r="J82" s="338"/>
      <c r="K82" s="332"/>
    </row>
    <row r="83" spans="1:11" s="46" customFormat="1" ht="126" x14ac:dyDescent="0.25">
      <c r="A83" s="45"/>
      <c r="B83" s="337" t="s">
        <v>90</v>
      </c>
      <c r="C83" s="218" t="s">
        <v>641</v>
      </c>
      <c r="D83" s="219"/>
      <c r="E83" s="219">
        <v>6000</v>
      </c>
      <c r="F83" s="219"/>
      <c r="G83" s="335">
        <f>SUM(D83:F83)</f>
        <v>6000</v>
      </c>
      <c r="H83" s="339"/>
      <c r="I83" s="216"/>
      <c r="J83" s="338"/>
      <c r="K83" s="332"/>
    </row>
    <row r="84" spans="1:11" ht="47.25" x14ac:dyDescent="0.25">
      <c r="B84" s="337" t="s">
        <v>91</v>
      </c>
      <c r="C84" s="218" t="s">
        <v>640</v>
      </c>
      <c r="D84" s="219"/>
      <c r="E84" s="219">
        <v>4000</v>
      </c>
      <c r="F84" s="219"/>
      <c r="G84" s="335">
        <f>SUM(D84:F84)</f>
        <v>4000</v>
      </c>
      <c r="H84" s="339"/>
      <c r="I84" s="216"/>
      <c r="J84" s="338"/>
      <c r="K84" s="332"/>
    </row>
    <row r="85" spans="1:11" ht="94.5" x14ac:dyDescent="0.25">
      <c r="B85" s="337" t="s">
        <v>92</v>
      </c>
      <c r="C85" s="223" t="s">
        <v>639</v>
      </c>
      <c r="D85" s="336"/>
      <c r="E85" s="336">
        <v>7500</v>
      </c>
      <c r="F85" s="336"/>
      <c r="G85" s="335">
        <f>SUM(D85:F85)</f>
        <v>7500</v>
      </c>
      <c r="H85" s="334"/>
      <c r="I85" s="333"/>
      <c r="J85" s="331"/>
      <c r="K85" s="332"/>
    </row>
    <row r="86" spans="1:11" ht="15.75" x14ac:dyDescent="0.25">
      <c r="B86" s="337" t="s">
        <v>93</v>
      </c>
      <c r="C86" s="223"/>
      <c r="D86" s="336"/>
      <c r="E86" s="336"/>
      <c r="F86" s="336"/>
      <c r="G86" s="335">
        <f>SUM(D86:F86)</f>
        <v>0</v>
      </c>
      <c r="H86" s="334"/>
      <c r="I86" s="333"/>
      <c r="J86" s="331"/>
      <c r="K86" s="332"/>
    </row>
    <row r="87" spans="1:11" ht="15.75" x14ac:dyDescent="0.25">
      <c r="C87" s="117" t="s">
        <v>176</v>
      </c>
      <c r="D87" s="26">
        <f>SUM(D79:D86)</f>
        <v>0</v>
      </c>
      <c r="E87" s="26">
        <f>SUM(E79:E86)</f>
        <v>38395.65</v>
      </c>
      <c r="F87" s="26">
        <f>SUM(F79:F86)</f>
        <v>0</v>
      </c>
      <c r="G87" s="26">
        <f>SUM(G79:G86)</f>
        <v>38395.65</v>
      </c>
      <c r="H87" s="140">
        <f>(H79*G79)+(H80*G80)+(H81*G81)+(H82*G82)+(H83*G83)+(H84*G84)+(H85*G85)+(H86*G86)</f>
        <v>0</v>
      </c>
      <c r="I87" s="207">
        <f>SUM(I79:I86)</f>
        <v>0</v>
      </c>
      <c r="J87" s="331"/>
      <c r="K87" s="62"/>
    </row>
    <row r="88" spans="1:11" ht="51" customHeight="1" x14ac:dyDescent="0.25">
      <c r="B88" s="117" t="s">
        <v>102</v>
      </c>
      <c r="C88" s="251"/>
      <c r="D88" s="251"/>
      <c r="E88" s="251"/>
      <c r="F88" s="251"/>
      <c r="G88" s="251"/>
      <c r="H88" s="251"/>
      <c r="I88" s="254"/>
      <c r="J88" s="251"/>
      <c r="K88" s="59"/>
    </row>
    <row r="89" spans="1:11" ht="15.75" x14ac:dyDescent="0.25">
      <c r="B89" s="337" t="s">
        <v>94</v>
      </c>
      <c r="C89" s="218"/>
      <c r="D89" s="219"/>
      <c r="E89" s="219"/>
      <c r="F89" s="219"/>
      <c r="G89" s="335">
        <f>SUM(D89:F89)</f>
        <v>0</v>
      </c>
      <c r="H89" s="339"/>
      <c r="I89" s="216"/>
      <c r="J89" s="338"/>
      <c r="K89" s="332"/>
    </row>
    <row r="90" spans="1:11" ht="15.75" x14ac:dyDescent="0.25">
      <c r="B90" s="337" t="s">
        <v>95</v>
      </c>
      <c r="C90" s="218"/>
      <c r="D90" s="219"/>
      <c r="E90" s="219"/>
      <c r="F90" s="219"/>
      <c r="G90" s="335">
        <f>SUM(D90:F90)</f>
        <v>0</v>
      </c>
      <c r="H90" s="339"/>
      <c r="I90" s="216"/>
      <c r="J90" s="338"/>
      <c r="K90" s="332"/>
    </row>
    <row r="91" spans="1:11" ht="15.75" x14ac:dyDescent="0.25">
      <c r="B91" s="337" t="s">
        <v>96</v>
      </c>
      <c r="C91" s="218"/>
      <c r="D91" s="219"/>
      <c r="E91" s="219"/>
      <c r="F91" s="219"/>
      <c r="G91" s="335">
        <f>SUM(D91:F91)</f>
        <v>0</v>
      </c>
      <c r="H91" s="339"/>
      <c r="I91" s="216"/>
      <c r="J91" s="338"/>
      <c r="K91" s="332"/>
    </row>
    <row r="92" spans="1:11" ht="15.75" x14ac:dyDescent="0.25">
      <c r="B92" s="337" t="s">
        <v>97</v>
      </c>
      <c r="C92" s="218"/>
      <c r="D92" s="219"/>
      <c r="E92" s="219"/>
      <c r="F92" s="219"/>
      <c r="G92" s="335">
        <f>SUM(D92:F92)</f>
        <v>0</v>
      </c>
      <c r="H92" s="339"/>
      <c r="I92" s="216"/>
      <c r="J92" s="338"/>
      <c r="K92" s="332"/>
    </row>
    <row r="93" spans="1:11" ht="15.75" x14ac:dyDescent="0.25">
      <c r="B93" s="337" t="s">
        <v>98</v>
      </c>
      <c r="C93" s="218"/>
      <c r="D93" s="219"/>
      <c r="E93" s="219"/>
      <c r="F93" s="219"/>
      <c r="G93" s="335">
        <f>SUM(D93:F93)</f>
        <v>0</v>
      </c>
      <c r="H93" s="339"/>
      <c r="I93" s="216"/>
      <c r="J93" s="338"/>
      <c r="K93" s="332"/>
    </row>
    <row r="94" spans="1:11" ht="15.75" x14ac:dyDescent="0.25">
      <c r="B94" s="337" t="s">
        <v>99</v>
      </c>
      <c r="C94" s="218"/>
      <c r="D94" s="219"/>
      <c r="E94" s="219"/>
      <c r="F94" s="219"/>
      <c r="G94" s="335">
        <f>SUM(D94:F94)</f>
        <v>0</v>
      </c>
      <c r="H94" s="339"/>
      <c r="I94" s="216"/>
      <c r="J94" s="338"/>
      <c r="K94" s="332"/>
    </row>
    <row r="95" spans="1:11" ht="15.75" x14ac:dyDescent="0.25">
      <c r="B95" s="337" t="s">
        <v>100</v>
      </c>
      <c r="C95" s="223"/>
      <c r="D95" s="336"/>
      <c r="E95" s="336"/>
      <c r="F95" s="336"/>
      <c r="G95" s="335">
        <f>SUM(D95:F95)</f>
        <v>0</v>
      </c>
      <c r="H95" s="334"/>
      <c r="I95" s="333"/>
      <c r="J95" s="331"/>
      <c r="K95" s="332"/>
    </row>
    <row r="96" spans="1:11" ht="15.75" x14ac:dyDescent="0.25">
      <c r="B96" s="337" t="s">
        <v>101</v>
      </c>
      <c r="C96" s="223"/>
      <c r="D96" s="336"/>
      <c r="E96" s="336"/>
      <c r="F96" s="336"/>
      <c r="G96" s="335">
        <f>SUM(D96:F96)</f>
        <v>0</v>
      </c>
      <c r="H96" s="334"/>
      <c r="I96" s="333"/>
      <c r="J96" s="331"/>
      <c r="K96" s="332"/>
    </row>
    <row r="97" spans="2:12" ht="15.75" x14ac:dyDescent="0.25">
      <c r="C97" s="117" t="s">
        <v>176</v>
      </c>
      <c r="D97" s="23">
        <f>SUM(D89:D96)</f>
        <v>0</v>
      </c>
      <c r="E97" s="23">
        <f>SUM(E89:E96)</f>
        <v>0</v>
      </c>
      <c r="F97" s="23">
        <f>SUM(F89:F96)</f>
        <v>0</v>
      </c>
      <c r="G97" s="23">
        <f>SUM(G89:G96)</f>
        <v>0</v>
      </c>
      <c r="H97" s="140">
        <f>(H89*G89)+(H90*G90)+(H91*G91)+(H92*G92)+(H93*G93)+(H94*G94)+(H95*G95)+(H96*G96)</f>
        <v>0</v>
      </c>
      <c r="I97" s="207">
        <f>SUM(I89:I96)</f>
        <v>0</v>
      </c>
      <c r="J97" s="331"/>
      <c r="K97" s="62"/>
    </row>
    <row r="98" spans="2:12" ht="15.75" customHeight="1" x14ac:dyDescent="0.25">
      <c r="B98" s="7"/>
      <c r="C98" s="315"/>
      <c r="D98" s="322"/>
      <c r="E98" s="322"/>
      <c r="F98" s="322"/>
      <c r="G98" s="322"/>
      <c r="H98" s="322"/>
      <c r="I98" s="322"/>
      <c r="J98" s="315"/>
      <c r="K98" s="4"/>
    </row>
    <row r="99" spans="2:12" ht="51" customHeight="1" x14ac:dyDescent="0.25">
      <c r="B99" s="117" t="s">
        <v>103</v>
      </c>
      <c r="C99" s="262" t="s">
        <v>638</v>
      </c>
      <c r="D99" s="262"/>
      <c r="E99" s="262"/>
      <c r="F99" s="262"/>
      <c r="G99" s="262"/>
      <c r="H99" s="262"/>
      <c r="I99" s="256"/>
      <c r="J99" s="262"/>
      <c r="K99" s="20"/>
    </row>
    <row r="100" spans="2:12" ht="51" customHeight="1" x14ac:dyDescent="0.25">
      <c r="B100" s="117" t="s">
        <v>104</v>
      </c>
      <c r="C100" s="341" t="s">
        <v>637</v>
      </c>
      <c r="D100" s="341"/>
      <c r="E100" s="341"/>
      <c r="F100" s="341"/>
      <c r="G100" s="341"/>
      <c r="H100" s="341"/>
      <c r="I100" s="342"/>
      <c r="J100" s="341"/>
      <c r="K100" s="59"/>
    </row>
    <row r="101" spans="2:12" ht="47.25" x14ac:dyDescent="0.25">
      <c r="B101" s="337" t="s">
        <v>105</v>
      </c>
      <c r="C101" s="218" t="s">
        <v>636</v>
      </c>
      <c r="D101" s="219"/>
      <c r="E101" s="219"/>
      <c r="F101" s="219">
        <v>179821.37383177568</v>
      </c>
      <c r="G101" s="335">
        <f>SUM(D101:F101)</f>
        <v>179821.37383177568</v>
      </c>
      <c r="H101" s="339">
        <v>0.1</v>
      </c>
      <c r="I101" s="216">
        <v>183348.74766355139</v>
      </c>
      <c r="J101" s="338"/>
      <c r="K101" s="332"/>
      <c r="L101" s="343"/>
    </row>
    <row r="102" spans="2:12" ht="47.25" x14ac:dyDescent="0.25">
      <c r="B102" s="337" t="s">
        <v>106</v>
      </c>
      <c r="C102" s="218" t="s">
        <v>635</v>
      </c>
      <c r="D102" s="219"/>
      <c r="E102" s="219"/>
      <c r="F102" s="219">
        <v>934.57943925233644</v>
      </c>
      <c r="G102" s="335">
        <f>SUM(D102:F102)</f>
        <v>934.57943925233644</v>
      </c>
      <c r="H102" s="339">
        <v>0.1</v>
      </c>
      <c r="I102" s="216">
        <v>747.66355140186909</v>
      </c>
      <c r="J102" s="338"/>
      <c r="K102" s="332"/>
      <c r="L102" s="343"/>
    </row>
    <row r="103" spans="2:12" ht="45.6" customHeight="1" x14ac:dyDescent="0.25">
      <c r="B103" s="337" t="s">
        <v>107</v>
      </c>
      <c r="C103" s="218" t="s">
        <v>634</v>
      </c>
      <c r="D103" s="219"/>
      <c r="E103" s="219"/>
      <c r="F103" s="219">
        <v>18900</v>
      </c>
      <c r="G103" s="335">
        <f>SUM(D103:F103)</f>
        <v>18900</v>
      </c>
      <c r="H103" s="339">
        <v>0.1</v>
      </c>
      <c r="I103" s="216">
        <v>20143.925233644859</v>
      </c>
      <c r="J103" s="338"/>
      <c r="K103" s="332"/>
      <c r="L103" s="343"/>
    </row>
    <row r="104" spans="2:12" ht="78.75" x14ac:dyDescent="0.25">
      <c r="B104" s="337" t="s">
        <v>108</v>
      </c>
      <c r="C104" s="218" t="s">
        <v>633</v>
      </c>
      <c r="D104" s="219"/>
      <c r="E104" s="219"/>
      <c r="F104" s="219">
        <v>13065.420560747663</v>
      </c>
      <c r="G104" s="335">
        <f>SUM(D104:F104)</f>
        <v>13065.420560747663</v>
      </c>
      <c r="H104" s="339">
        <v>0.1</v>
      </c>
      <c r="I104" s="216">
        <v>6915.8878504672894</v>
      </c>
      <c r="J104" s="338"/>
      <c r="K104" s="332"/>
      <c r="L104" s="343"/>
    </row>
    <row r="105" spans="2:12" ht="78.75" x14ac:dyDescent="0.25">
      <c r="B105" s="337" t="s">
        <v>109</v>
      </c>
      <c r="C105" s="218" t="s">
        <v>632</v>
      </c>
      <c r="D105" s="219"/>
      <c r="E105" s="219"/>
      <c r="F105" s="219">
        <v>9800</v>
      </c>
      <c r="G105" s="335">
        <f>SUM(D105:F105)</f>
        <v>9800</v>
      </c>
      <c r="H105" s="339">
        <v>0.1</v>
      </c>
      <c r="I105" s="216">
        <v>10233.644859813083</v>
      </c>
      <c r="J105" s="338"/>
      <c r="K105" s="332"/>
      <c r="L105" s="343"/>
    </row>
    <row r="106" spans="2:12" ht="15.75" hidden="1" x14ac:dyDescent="0.25">
      <c r="B106" s="337" t="s">
        <v>110</v>
      </c>
      <c r="C106" s="218"/>
      <c r="D106" s="219"/>
      <c r="E106" s="219"/>
      <c r="F106" s="219"/>
      <c r="G106" s="335">
        <f>SUM(D106:F106)</f>
        <v>0</v>
      </c>
      <c r="H106" s="339"/>
      <c r="I106" s="216"/>
      <c r="J106" s="338"/>
      <c r="K106" s="332"/>
    </row>
    <row r="107" spans="2:12" ht="15.75" hidden="1" x14ac:dyDescent="0.25">
      <c r="B107" s="337" t="s">
        <v>111</v>
      </c>
      <c r="C107" s="223"/>
      <c r="D107" s="336"/>
      <c r="E107" s="336"/>
      <c r="F107" s="336"/>
      <c r="G107" s="335">
        <f>SUM(D107:F107)</f>
        <v>0</v>
      </c>
      <c r="H107" s="334"/>
      <c r="I107" s="333"/>
      <c r="J107" s="331"/>
      <c r="K107" s="332"/>
    </row>
    <row r="108" spans="2:12" ht="15.75" hidden="1" x14ac:dyDescent="0.25">
      <c r="B108" s="337" t="s">
        <v>112</v>
      </c>
      <c r="C108" s="223"/>
      <c r="D108" s="336"/>
      <c r="E108" s="336"/>
      <c r="F108" s="336"/>
      <c r="G108" s="335">
        <f>SUM(D108:F108)</f>
        <v>0</v>
      </c>
      <c r="H108" s="334"/>
      <c r="I108" s="333"/>
      <c r="J108" s="331"/>
      <c r="K108" s="332"/>
    </row>
    <row r="109" spans="2:12" ht="15.75" x14ac:dyDescent="0.25">
      <c r="C109" s="117" t="s">
        <v>176</v>
      </c>
      <c r="D109" s="23">
        <f>SUM(D101:D108)</f>
        <v>0</v>
      </c>
      <c r="E109" s="23">
        <f>SUM(E101:E108)</f>
        <v>0</v>
      </c>
      <c r="F109" s="23">
        <f>SUM(F101:F108)</f>
        <v>222521.37383177568</v>
      </c>
      <c r="G109" s="26">
        <f>SUM(G101:G108)</f>
        <v>222521.37383177568</v>
      </c>
      <c r="H109" s="140">
        <f>(H101*G101)+(H102*G102)+(H103*G103)+(H104*G104)+(H105*G105)+(H106*G106)+(H107*G107)+(H108*G108)</f>
        <v>22252.137383177567</v>
      </c>
      <c r="I109" s="207">
        <f>SUM(I101:I108)</f>
        <v>221389.86915887852</v>
      </c>
      <c r="J109" s="331"/>
      <c r="K109" s="62"/>
    </row>
    <row r="110" spans="2:12" ht="51" customHeight="1" x14ac:dyDescent="0.25">
      <c r="B110" s="117" t="s">
        <v>8</v>
      </c>
      <c r="C110" s="341" t="s">
        <v>631</v>
      </c>
      <c r="D110" s="341"/>
      <c r="E110" s="341"/>
      <c r="F110" s="341"/>
      <c r="G110" s="341"/>
      <c r="H110" s="341"/>
      <c r="I110" s="342"/>
      <c r="J110" s="341"/>
      <c r="K110" s="59"/>
    </row>
    <row r="111" spans="2:12" ht="47.25" x14ac:dyDescent="0.25">
      <c r="B111" s="337" t="s">
        <v>113</v>
      </c>
      <c r="C111" s="218" t="s">
        <v>630</v>
      </c>
      <c r="D111" s="219"/>
      <c r="E111" s="219"/>
      <c r="F111" s="219">
        <v>5200</v>
      </c>
      <c r="G111" s="335">
        <f>SUM(D111:F111)</f>
        <v>5200</v>
      </c>
      <c r="H111" s="339">
        <v>0</v>
      </c>
      <c r="I111" s="216">
        <v>758.9439252336449</v>
      </c>
      <c r="J111" s="338"/>
      <c r="K111" s="332"/>
    </row>
    <row r="112" spans="2:12" ht="15.75" hidden="1" x14ac:dyDescent="0.25">
      <c r="B112" s="337" t="s">
        <v>114</v>
      </c>
      <c r="C112" s="218"/>
      <c r="D112" s="219"/>
      <c r="E112" s="219"/>
      <c r="F112" s="219"/>
      <c r="G112" s="335">
        <f>SUM(D112:F112)</f>
        <v>0</v>
      </c>
      <c r="H112" s="339"/>
      <c r="I112" s="216"/>
      <c r="J112" s="338"/>
      <c r="K112" s="332"/>
    </row>
    <row r="113" spans="2:11" ht="15.75" hidden="1" x14ac:dyDescent="0.25">
      <c r="B113" s="337" t="s">
        <v>115</v>
      </c>
      <c r="C113" s="218"/>
      <c r="D113" s="219"/>
      <c r="E113" s="219"/>
      <c r="F113" s="219"/>
      <c r="G113" s="335">
        <f>SUM(D113:F113)</f>
        <v>0</v>
      </c>
      <c r="H113" s="339"/>
      <c r="I113" s="216"/>
      <c r="J113" s="338"/>
      <c r="K113" s="332"/>
    </row>
    <row r="114" spans="2:11" ht="15.75" hidden="1" x14ac:dyDescent="0.25">
      <c r="B114" s="337" t="s">
        <v>116</v>
      </c>
      <c r="C114" s="218"/>
      <c r="D114" s="219"/>
      <c r="E114" s="219"/>
      <c r="F114" s="219"/>
      <c r="G114" s="335">
        <f>SUM(D114:F114)</f>
        <v>0</v>
      </c>
      <c r="H114" s="339"/>
      <c r="I114" s="216"/>
      <c r="J114" s="338"/>
      <c r="K114" s="332"/>
    </row>
    <row r="115" spans="2:11" ht="15.75" hidden="1" x14ac:dyDescent="0.25">
      <c r="B115" s="337" t="s">
        <v>117</v>
      </c>
      <c r="C115" s="218"/>
      <c r="D115" s="219"/>
      <c r="E115" s="219"/>
      <c r="F115" s="219"/>
      <c r="G115" s="335">
        <f>SUM(D115:F115)</f>
        <v>0</v>
      </c>
      <c r="H115" s="339"/>
      <c r="I115" s="216"/>
      <c r="J115" s="338"/>
      <c r="K115" s="332"/>
    </row>
    <row r="116" spans="2:11" ht="15.75" hidden="1" x14ac:dyDescent="0.25">
      <c r="B116" s="337" t="s">
        <v>118</v>
      </c>
      <c r="C116" s="218"/>
      <c r="D116" s="219"/>
      <c r="E116" s="219"/>
      <c r="F116" s="219"/>
      <c r="G116" s="335">
        <f>SUM(D116:F116)</f>
        <v>0</v>
      </c>
      <c r="H116" s="339"/>
      <c r="I116" s="216"/>
      <c r="J116" s="338"/>
      <c r="K116" s="332"/>
    </row>
    <row r="117" spans="2:11" ht="15.75" hidden="1" x14ac:dyDescent="0.25">
      <c r="B117" s="337" t="s">
        <v>119</v>
      </c>
      <c r="C117" s="223"/>
      <c r="D117" s="336"/>
      <c r="E117" s="336"/>
      <c r="F117" s="336"/>
      <c r="G117" s="335">
        <f>SUM(D117:F117)</f>
        <v>0</v>
      </c>
      <c r="H117" s="334"/>
      <c r="I117" s="333"/>
      <c r="J117" s="331"/>
      <c r="K117" s="332"/>
    </row>
    <row r="118" spans="2:11" ht="15.75" hidden="1" x14ac:dyDescent="0.25">
      <c r="B118" s="337" t="s">
        <v>120</v>
      </c>
      <c r="C118" s="223"/>
      <c r="D118" s="336"/>
      <c r="E118" s="336"/>
      <c r="F118" s="336"/>
      <c r="G118" s="335">
        <f>SUM(D118:F118)</f>
        <v>0</v>
      </c>
      <c r="H118" s="334"/>
      <c r="I118" s="333"/>
      <c r="J118" s="331"/>
      <c r="K118" s="332"/>
    </row>
    <row r="119" spans="2:11" ht="15.75" x14ac:dyDescent="0.25">
      <c r="C119" s="117" t="s">
        <v>176</v>
      </c>
      <c r="D119" s="26">
        <f>SUM(D111:D118)</f>
        <v>0</v>
      </c>
      <c r="E119" s="26">
        <f>SUM(E111:E118)</f>
        <v>0</v>
      </c>
      <c r="F119" s="26">
        <f>SUM(F111:F118)</f>
        <v>5200</v>
      </c>
      <c r="G119" s="26">
        <f>SUM(G111:G118)</f>
        <v>5200</v>
      </c>
      <c r="H119" s="140">
        <f>(H111*G111)+(H112*G112)+(H113*G113)+(H114*G114)+(H115*G115)+(H116*G116)+(H117*G117)+(H118*G118)</f>
        <v>0</v>
      </c>
      <c r="I119" s="207">
        <f>SUM(I111:I118)</f>
        <v>758.9439252336449</v>
      </c>
      <c r="J119" s="331"/>
      <c r="K119" s="62"/>
    </row>
    <row r="120" spans="2:11" ht="51" customHeight="1" x14ac:dyDescent="0.25">
      <c r="B120" s="117" t="s">
        <v>121</v>
      </c>
      <c r="C120" s="341" t="s">
        <v>629</v>
      </c>
      <c r="D120" s="341"/>
      <c r="E120" s="341"/>
      <c r="F120" s="341"/>
      <c r="G120" s="341"/>
      <c r="H120" s="341"/>
      <c r="I120" s="342"/>
      <c r="J120" s="341"/>
      <c r="K120" s="59"/>
    </row>
    <row r="121" spans="2:11" ht="47.25" x14ac:dyDescent="0.25">
      <c r="B121" s="337" t="s">
        <v>122</v>
      </c>
      <c r="C121" s="218" t="s">
        <v>628</v>
      </c>
      <c r="D121" s="219"/>
      <c r="E121" s="219"/>
      <c r="F121" s="219">
        <v>41084.239999999998</v>
      </c>
      <c r="G121" s="335">
        <f>SUM(D121:F121)</f>
        <v>41084.239999999998</v>
      </c>
      <c r="H121" s="339">
        <v>0.25</v>
      </c>
      <c r="I121" s="216">
        <v>34900</v>
      </c>
      <c r="J121" s="338"/>
      <c r="K121" s="332"/>
    </row>
    <row r="122" spans="2:11" ht="15.75" hidden="1" x14ac:dyDescent="0.25">
      <c r="B122" s="337" t="s">
        <v>123</v>
      </c>
      <c r="C122" s="218"/>
      <c r="D122" s="219"/>
      <c r="E122" s="219"/>
      <c r="F122" s="219"/>
      <c r="G122" s="335">
        <f>SUM(D122:F122)</f>
        <v>0</v>
      </c>
      <c r="H122" s="339"/>
      <c r="I122" s="216"/>
      <c r="J122" s="338"/>
      <c r="K122" s="332"/>
    </row>
    <row r="123" spans="2:11" ht="15.75" hidden="1" x14ac:dyDescent="0.25">
      <c r="B123" s="337" t="s">
        <v>124</v>
      </c>
      <c r="C123" s="218"/>
      <c r="D123" s="219"/>
      <c r="E123" s="219"/>
      <c r="F123" s="219"/>
      <c r="G123" s="335">
        <f>SUM(D123:F123)</f>
        <v>0</v>
      </c>
      <c r="H123" s="339"/>
      <c r="I123" s="216"/>
      <c r="J123" s="338"/>
      <c r="K123" s="332"/>
    </row>
    <row r="124" spans="2:11" ht="15.75" hidden="1" x14ac:dyDescent="0.25">
      <c r="B124" s="337" t="s">
        <v>125</v>
      </c>
      <c r="C124" s="218"/>
      <c r="D124" s="219"/>
      <c r="E124" s="219"/>
      <c r="F124" s="219"/>
      <c r="G124" s="335">
        <f>SUM(D124:F124)</f>
        <v>0</v>
      </c>
      <c r="H124" s="339"/>
      <c r="I124" s="216"/>
      <c r="J124" s="338"/>
      <c r="K124" s="332"/>
    </row>
    <row r="125" spans="2:11" ht="15.75" hidden="1" x14ac:dyDescent="0.25">
      <c r="B125" s="337" t="s">
        <v>126</v>
      </c>
      <c r="C125" s="218"/>
      <c r="D125" s="219"/>
      <c r="E125" s="219"/>
      <c r="F125" s="219"/>
      <c r="G125" s="335">
        <f>SUM(D125:F125)</f>
        <v>0</v>
      </c>
      <c r="H125" s="339"/>
      <c r="I125" s="216"/>
      <c r="J125" s="338"/>
      <c r="K125" s="332"/>
    </row>
    <row r="126" spans="2:11" ht="15.75" hidden="1" x14ac:dyDescent="0.25">
      <c r="B126" s="337" t="s">
        <v>127</v>
      </c>
      <c r="C126" s="218"/>
      <c r="D126" s="219"/>
      <c r="E126" s="219"/>
      <c r="F126" s="219"/>
      <c r="G126" s="335">
        <f>SUM(D126:F126)</f>
        <v>0</v>
      </c>
      <c r="H126" s="339"/>
      <c r="I126" s="216"/>
      <c r="J126" s="338"/>
      <c r="K126" s="332"/>
    </row>
    <row r="127" spans="2:11" ht="15.75" hidden="1" x14ac:dyDescent="0.25">
      <c r="B127" s="337" t="s">
        <v>128</v>
      </c>
      <c r="C127" s="223"/>
      <c r="D127" s="336"/>
      <c r="E127" s="336"/>
      <c r="F127" s="336"/>
      <c r="G127" s="335">
        <f>SUM(D127:F127)</f>
        <v>0</v>
      </c>
      <c r="H127" s="334"/>
      <c r="I127" s="333"/>
      <c r="J127" s="331"/>
      <c r="K127" s="332"/>
    </row>
    <row r="128" spans="2:11" ht="15.75" hidden="1" x14ac:dyDescent="0.25">
      <c r="B128" s="337" t="s">
        <v>129</v>
      </c>
      <c r="C128" s="223"/>
      <c r="D128" s="336"/>
      <c r="E128" s="336"/>
      <c r="F128" s="336"/>
      <c r="G128" s="335">
        <f>SUM(D128:F128)</f>
        <v>0</v>
      </c>
      <c r="H128" s="334"/>
      <c r="I128" s="333"/>
      <c r="J128" s="331"/>
      <c r="K128" s="332"/>
    </row>
    <row r="129" spans="2:11" ht="15.75" x14ac:dyDescent="0.25">
      <c r="C129" s="117" t="s">
        <v>176</v>
      </c>
      <c r="D129" s="26">
        <f>SUM(D121:D128)</f>
        <v>0</v>
      </c>
      <c r="E129" s="26">
        <f>SUM(E121:E128)</f>
        <v>0</v>
      </c>
      <c r="F129" s="26">
        <f>SUM(F121:F128)</f>
        <v>41084.239999999998</v>
      </c>
      <c r="G129" s="26">
        <f>SUM(G121:G128)</f>
        <v>41084.239999999998</v>
      </c>
      <c r="H129" s="140">
        <f>(H121*G121)+(H122*G122)+(H123*G123)+(H124*G124)+(H125*G125)+(H126*G126)+(H127*G127)+(H128*G128)</f>
        <v>10271.06</v>
      </c>
      <c r="I129" s="207">
        <f>SUM(I121:I128)</f>
        <v>34900</v>
      </c>
      <c r="J129" s="331"/>
      <c r="K129" s="62"/>
    </row>
    <row r="130" spans="2:11" ht="51" customHeight="1" x14ac:dyDescent="0.25">
      <c r="B130" s="117" t="s">
        <v>130</v>
      </c>
      <c r="C130" s="341" t="s">
        <v>627</v>
      </c>
      <c r="D130" s="341"/>
      <c r="E130" s="341"/>
      <c r="F130" s="341"/>
      <c r="G130" s="341"/>
      <c r="H130" s="341"/>
      <c r="I130" s="342"/>
      <c r="J130" s="341"/>
      <c r="K130" s="59"/>
    </row>
    <row r="131" spans="2:11" ht="31.5" x14ac:dyDescent="0.25">
      <c r="B131" s="337" t="s">
        <v>131</v>
      </c>
      <c r="C131" s="218" t="s">
        <v>626</v>
      </c>
      <c r="D131" s="219"/>
      <c r="E131" s="219"/>
      <c r="F131" s="219">
        <v>61568.224299065419</v>
      </c>
      <c r="G131" s="335">
        <f>SUM(D131:F131)</f>
        <v>61568.224299065419</v>
      </c>
      <c r="H131" s="339">
        <v>0.1</v>
      </c>
      <c r="I131" s="216">
        <v>72976.766355140178</v>
      </c>
      <c r="J131" s="338"/>
      <c r="K131" s="332"/>
    </row>
    <row r="132" spans="2:11" ht="15.75" hidden="1" x14ac:dyDescent="0.25">
      <c r="B132" s="337" t="s">
        <v>132</v>
      </c>
      <c r="C132" s="218"/>
      <c r="D132" s="219"/>
      <c r="E132" s="219"/>
      <c r="F132" s="219"/>
      <c r="G132" s="335">
        <f>SUM(D132:F132)</f>
        <v>0</v>
      </c>
      <c r="H132" s="339"/>
      <c r="I132" s="216"/>
      <c r="J132" s="338"/>
      <c r="K132" s="332"/>
    </row>
    <row r="133" spans="2:11" ht="15.75" hidden="1" x14ac:dyDescent="0.25">
      <c r="B133" s="337" t="s">
        <v>133</v>
      </c>
      <c r="C133" s="218"/>
      <c r="D133" s="219"/>
      <c r="E133" s="219"/>
      <c r="F133" s="219"/>
      <c r="G133" s="335">
        <f>SUM(D133:F133)</f>
        <v>0</v>
      </c>
      <c r="H133" s="339"/>
      <c r="I133" s="216"/>
      <c r="J133" s="338"/>
      <c r="K133" s="332"/>
    </row>
    <row r="134" spans="2:11" ht="15.75" hidden="1" x14ac:dyDescent="0.25">
      <c r="B134" s="337" t="s">
        <v>134</v>
      </c>
      <c r="C134" s="218"/>
      <c r="D134" s="219"/>
      <c r="E134" s="219"/>
      <c r="F134" s="219"/>
      <c r="G134" s="335">
        <f>SUM(D134:F134)</f>
        <v>0</v>
      </c>
      <c r="H134" s="339"/>
      <c r="I134" s="216"/>
      <c r="J134" s="338"/>
      <c r="K134" s="332"/>
    </row>
    <row r="135" spans="2:11" ht="15.75" hidden="1" x14ac:dyDescent="0.25">
      <c r="B135" s="337" t="s">
        <v>135</v>
      </c>
      <c r="C135" s="218"/>
      <c r="D135" s="219"/>
      <c r="E135" s="219"/>
      <c r="F135" s="219"/>
      <c r="G135" s="335">
        <f>SUM(D135:F135)</f>
        <v>0</v>
      </c>
      <c r="H135" s="339"/>
      <c r="I135" s="216"/>
      <c r="J135" s="338"/>
      <c r="K135" s="332"/>
    </row>
    <row r="136" spans="2:11" ht="15.75" hidden="1" x14ac:dyDescent="0.25">
      <c r="B136" s="337" t="s">
        <v>136</v>
      </c>
      <c r="C136" s="218"/>
      <c r="D136" s="219"/>
      <c r="E136" s="219"/>
      <c r="F136" s="219"/>
      <c r="G136" s="335">
        <f>SUM(D136:F136)</f>
        <v>0</v>
      </c>
      <c r="H136" s="339"/>
      <c r="I136" s="216"/>
      <c r="J136" s="338"/>
      <c r="K136" s="332"/>
    </row>
    <row r="137" spans="2:11" ht="15.75" hidden="1" x14ac:dyDescent="0.25">
      <c r="B137" s="337" t="s">
        <v>137</v>
      </c>
      <c r="C137" s="223"/>
      <c r="D137" s="336"/>
      <c r="E137" s="336"/>
      <c r="F137" s="336"/>
      <c r="G137" s="335">
        <f>SUM(D137:F137)</f>
        <v>0</v>
      </c>
      <c r="H137" s="334"/>
      <c r="I137" s="333"/>
      <c r="J137" s="331"/>
      <c r="K137" s="332"/>
    </row>
    <row r="138" spans="2:11" ht="15.75" hidden="1" x14ac:dyDescent="0.25">
      <c r="B138" s="337" t="s">
        <v>138</v>
      </c>
      <c r="C138" s="223"/>
      <c r="D138" s="336"/>
      <c r="E138" s="336"/>
      <c r="F138" s="336"/>
      <c r="G138" s="335">
        <f>SUM(D138:F138)</f>
        <v>0</v>
      </c>
      <c r="H138" s="334"/>
      <c r="I138" s="333"/>
      <c r="J138" s="331"/>
      <c r="K138" s="332"/>
    </row>
    <row r="139" spans="2:11" ht="15.75" x14ac:dyDescent="0.25">
      <c r="C139" s="117" t="s">
        <v>176</v>
      </c>
      <c r="D139" s="23">
        <f>SUM(D131:D138)</f>
        <v>0</v>
      </c>
      <c r="E139" s="23">
        <f>SUM(E131:E138)</f>
        <v>0</v>
      </c>
      <c r="F139" s="23">
        <f>SUM(F131:F138)</f>
        <v>61568.224299065419</v>
      </c>
      <c r="G139" s="23">
        <f>SUM(G131:G138)</f>
        <v>61568.224299065419</v>
      </c>
      <c r="H139" s="140">
        <f>(H131*G131)+(H132*G132)+(H133*G133)+(H134*G134)+(H135*G135)+(H136*G136)+(H137*G137)+(H138*G138)</f>
        <v>6156.8224299065423</v>
      </c>
      <c r="I139" s="207">
        <f>SUM(I131:I138)</f>
        <v>72976.766355140178</v>
      </c>
      <c r="J139" s="331"/>
      <c r="K139" s="62"/>
    </row>
    <row r="140" spans="2:11" ht="15.75" customHeight="1" x14ac:dyDescent="0.25">
      <c r="B140" s="7"/>
      <c r="C140" s="315"/>
      <c r="D140" s="322"/>
      <c r="E140" s="322"/>
      <c r="F140" s="322"/>
      <c r="G140" s="322"/>
      <c r="H140" s="322"/>
      <c r="I140" s="322"/>
      <c r="J140" s="340"/>
      <c r="K140" s="4"/>
    </row>
    <row r="141" spans="2:11" ht="51" customHeight="1" x14ac:dyDescent="0.25">
      <c r="B141" s="117" t="s">
        <v>139</v>
      </c>
      <c r="C141" s="262"/>
      <c r="D141" s="262"/>
      <c r="E141" s="262"/>
      <c r="F141" s="262"/>
      <c r="G141" s="262"/>
      <c r="H141" s="262"/>
      <c r="I141" s="256"/>
      <c r="J141" s="262"/>
      <c r="K141" s="20"/>
    </row>
    <row r="142" spans="2:11" ht="51" customHeight="1" x14ac:dyDescent="0.25">
      <c r="B142" s="117" t="s">
        <v>140</v>
      </c>
      <c r="C142" s="251"/>
      <c r="D142" s="251"/>
      <c r="E142" s="251"/>
      <c r="F142" s="251"/>
      <c r="G142" s="251"/>
      <c r="H142" s="251"/>
      <c r="I142" s="254"/>
      <c r="J142" s="251"/>
      <c r="K142" s="59"/>
    </row>
    <row r="143" spans="2:11" ht="15.75" x14ac:dyDescent="0.25">
      <c r="B143" s="337" t="s">
        <v>141</v>
      </c>
      <c r="C143" s="218"/>
      <c r="D143" s="219"/>
      <c r="E143" s="219"/>
      <c r="F143" s="219"/>
      <c r="G143" s="335">
        <f>SUM(D143:F143)</f>
        <v>0</v>
      </c>
      <c r="H143" s="339"/>
      <c r="I143" s="216"/>
      <c r="J143" s="338"/>
      <c r="K143" s="332"/>
    </row>
    <row r="144" spans="2:11" ht="15.75" x14ac:dyDescent="0.25">
      <c r="B144" s="337" t="s">
        <v>142</v>
      </c>
      <c r="C144" s="218"/>
      <c r="D144" s="219"/>
      <c r="E144" s="219"/>
      <c r="F144" s="219"/>
      <c r="G144" s="335">
        <f>SUM(D144:F144)</f>
        <v>0</v>
      </c>
      <c r="H144" s="339"/>
      <c r="I144" s="216"/>
      <c r="J144" s="338"/>
      <c r="K144" s="332"/>
    </row>
    <row r="145" spans="2:11" ht="15.75" x14ac:dyDescent="0.25">
      <c r="B145" s="337" t="s">
        <v>143</v>
      </c>
      <c r="C145" s="218"/>
      <c r="D145" s="219"/>
      <c r="E145" s="219"/>
      <c r="F145" s="219"/>
      <c r="G145" s="335">
        <f>SUM(D145:F145)</f>
        <v>0</v>
      </c>
      <c r="H145" s="339"/>
      <c r="I145" s="216"/>
      <c r="J145" s="338"/>
      <c r="K145" s="332"/>
    </row>
    <row r="146" spans="2:11" ht="15.75" x14ac:dyDescent="0.25">
      <c r="B146" s="337" t="s">
        <v>144</v>
      </c>
      <c r="C146" s="218"/>
      <c r="D146" s="219"/>
      <c r="E146" s="219"/>
      <c r="F146" s="219"/>
      <c r="G146" s="335">
        <f>SUM(D146:F146)</f>
        <v>0</v>
      </c>
      <c r="H146" s="339"/>
      <c r="I146" s="216"/>
      <c r="J146" s="338"/>
      <c r="K146" s="332"/>
    </row>
    <row r="147" spans="2:11" ht="15.75" x14ac:dyDescent="0.25">
      <c r="B147" s="337" t="s">
        <v>145</v>
      </c>
      <c r="C147" s="218"/>
      <c r="D147" s="219"/>
      <c r="E147" s="219"/>
      <c r="F147" s="219"/>
      <c r="G147" s="335">
        <f>SUM(D147:F147)</f>
        <v>0</v>
      </c>
      <c r="H147" s="339"/>
      <c r="I147" s="216"/>
      <c r="J147" s="338"/>
      <c r="K147" s="332"/>
    </row>
    <row r="148" spans="2:11" ht="15.75" x14ac:dyDescent="0.25">
      <c r="B148" s="337" t="s">
        <v>146</v>
      </c>
      <c r="C148" s="218"/>
      <c r="D148" s="219"/>
      <c r="E148" s="219"/>
      <c r="F148" s="219"/>
      <c r="G148" s="335">
        <f>SUM(D148:F148)</f>
        <v>0</v>
      </c>
      <c r="H148" s="339"/>
      <c r="I148" s="216"/>
      <c r="J148" s="338"/>
      <c r="K148" s="332"/>
    </row>
    <row r="149" spans="2:11" ht="15.75" x14ac:dyDescent="0.25">
      <c r="B149" s="337" t="s">
        <v>147</v>
      </c>
      <c r="C149" s="223"/>
      <c r="D149" s="336"/>
      <c r="E149" s="336"/>
      <c r="F149" s="336"/>
      <c r="G149" s="335">
        <f>SUM(D149:F149)</f>
        <v>0</v>
      </c>
      <c r="H149" s="334"/>
      <c r="I149" s="333"/>
      <c r="J149" s="331"/>
      <c r="K149" s="332"/>
    </row>
    <row r="150" spans="2:11" ht="15.75" x14ac:dyDescent="0.25">
      <c r="B150" s="337" t="s">
        <v>148</v>
      </c>
      <c r="C150" s="223"/>
      <c r="D150" s="336"/>
      <c r="E150" s="336"/>
      <c r="F150" s="336"/>
      <c r="G150" s="335">
        <f>SUM(D150:F150)</f>
        <v>0</v>
      </c>
      <c r="H150" s="334"/>
      <c r="I150" s="333"/>
      <c r="J150" s="331"/>
      <c r="K150" s="332"/>
    </row>
    <row r="151" spans="2:11" ht="15.75" x14ac:dyDescent="0.25">
      <c r="C151" s="117" t="s">
        <v>176</v>
      </c>
      <c r="D151" s="23">
        <f>SUM(D143:D150)</f>
        <v>0</v>
      </c>
      <c r="E151" s="23">
        <f>SUM(E143:E150)</f>
        <v>0</v>
      </c>
      <c r="F151" s="23">
        <f>SUM(F143:F150)</f>
        <v>0</v>
      </c>
      <c r="G151" s="26">
        <f>SUM(G143:G150)</f>
        <v>0</v>
      </c>
      <c r="H151" s="140">
        <f>(H143*G143)+(H144*G144)+(H145*G145)+(H146*G146)+(H147*G147)+(H148*G148)+(H149*G149)+(H150*G150)</f>
        <v>0</v>
      </c>
      <c r="I151" s="207">
        <f>SUM(I143:I150)</f>
        <v>0</v>
      </c>
      <c r="J151" s="331"/>
      <c r="K151" s="62"/>
    </row>
    <row r="152" spans="2:11" ht="51" customHeight="1" x14ac:dyDescent="0.25">
      <c r="B152" s="117" t="s">
        <v>149</v>
      </c>
      <c r="C152" s="251"/>
      <c r="D152" s="251"/>
      <c r="E152" s="251"/>
      <c r="F152" s="251"/>
      <c r="G152" s="251"/>
      <c r="H152" s="251"/>
      <c r="I152" s="254"/>
      <c r="J152" s="251"/>
      <c r="K152" s="59"/>
    </row>
    <row r="153" spans="2:11" ht="15.75" x14ac:dyDescent="0.25">
      <c r="B153" s="337" t="s">
        <v>150</v>
      </c>
      <c r="C153" s="218"/>
      <c r="D153" s="219"/>
      <c r="E153" s="219"/>
      <c r="F153" s="219"/>
      <c r="G153" s="335">
        <f>SUM(D153:F153)</f>
        <v>0</v>
      </c>
      <c r="H153" s="339"/>
      <c r="I153" s="216"/>
      <c r="J153" s="338"/>
      <c r="K153" s="332"/>
    </row>
    <row r="154" spans="2:11" ht="15.75" x14ac:dyDescent="0.25">
      <c r="B154" s="337" t="s">
        <v>151</v>
      </c>
      <c r="C154" s="218"/>
      <c r="D154" s="219"/>
      <c r="E154" s="219"/>
      <c r="F154" s="219"/>
      <c r="G154" s="335">
        <f>SUM(D154:F154)</f>
        <v>0</v>
      </c>
      <c r="H154" s="339"/>
      <c r="I154" s="216"/>
      <c r="J154" s="338"/>
      <c r="K154" s="332"/>
    </row>
    <row r="155" spans="2:11" ht="15.75" x14ac:dyDescent="0.25">
      <c r="B155" s="337" t="s">
        <v>152</v>
      </c>
      <c r="C155" s="218"/>
      <c r="D155" s="219"/>
      <c r="E155" s="219"/>
      <c r="F155" s="219"/>
      <c r="G155" s="335">
        <f>SUM(D155:F155)</f>
        <v>0</v>
      </c>
      <c r="H155" s="339"/>
      <c r="I155" s="216"/>
      <c r="J155" s="338"/>
      <c r="K155" s="332"/>
    </row>
    <row r="156" spans="2:11" ht="15.75" x14ac:dyDescent="0.25">
      <c r="B156" s="337" t="s">
        <v>153</v>
      </c>
      <c r="C156" s="218"/>
      <c r="D156" s="219"/>
      <c r="E156" s="219"/>
      <c r="F156" s="219"/>
      <c r="G156" s="335">
        <f>SUM(D156:F156)</f>
        <v>0</v>
      </c>
      <c r="H156" s="339"/>
      <c r="I156" s="216"/>
      <c r="J156" s="338"/>
      <c r="K156" s="332"/>
    </row>
    <row r="157" spans="2:11" ht="15.75" x14ac:dyDescent="0.25">
      <c r="B157" s="337" t="s">
        <v>154</v>
      </c>
      <c r="C157" s="218"/>
      <c r="D157" s="219"/>
      <c r="E157" s="219"/>
      <c r="F157" s="219"/>
      <c r="G157" s="335">
        <f>SUM(D157:F157)</f>
        <v>0</v>
      </c>
      <c r="H157" s="339"/>
      <c r="I157" s="216"/>
      <c r="J157" s="338"/>
      <c r="K157" s="332"/>
    </row>
    <row r="158" spans="2:11" ht="15.75" x14ac:dyDescent="0.25">
      <c r="B158" s="337" t="s">
        <v>155</v>
      </c>
      <c r="C158" s="218"/>
      <c r="D158" s="219"/>
      <c r="E158" s="219"/>
      <c r="F158" s="219"/>
      <c r="G158" s="335">
        <f>SUM(D158:F158)</f>
        <v>0</v>
      </c>
      <c r="H158" s="339"/>
      <c r="I158" s="216"/>
      <c r="J158" s="338"/>
      <c r="K158" s="332"/>
    </row>
    <row r="159" spans="2:11" ht="15.75" x14ac:dyDescent="0.25">
      <c r="B159" s="337" t="s">
        <v>156</v>
      </c>
      <c r="C159" s="223"/>
      <c r="D159" s="336"/>
      <c r="E159" s="336"/>
      <c r="F159" s="336"/>
      <c r="G159" s="335">
        <f>SUM(D159:F159)</f>
        <v>0</v>
      </c>
      <c r="H159" s="334"/>
      <c r="I159" s="333"/>
      <c r="J159" s="331"/>
      <c r="K159" s="332"/>
    </row>
    <row r="160" spans="2:11" ht="15.75" x14ac:dyDescent="0.25">
      <c r="B160" s="337" t="s">
        <v>157</v>
      </c>
      <c r="C160" s="223"/>
      <c r="D160" s="336"/>
      <c r="E160" s="336"/>
      <c r="F160" s="336"/>
      <c r="G160" s="335">
        <f>SUM(D160:F160)</f>
        <v>0</v>
      </c>
      <c r="H160" s="334"/>
      <c r="I160" s="333"/>
      <c r="J160" s="331"/>
      <c r="K160" s="332"/>
    </row>
    <row r="161" spans="2:11" ht="15.75" x14ac:dyDescent="0.25">
      <c r="C161" s="117" t="s">
        <v>176</v>
      </c>
      <c r="D161" s="26">
        <f>SUM(D153:D160)</f>
        <v>0</v>
      </c>
      <c r="E161" s="26">
        <f>SUM(E153:E160)</f>
        <v>0</v>
      </c>
      <c r="F161" s="26">
        <f>SUM(F153:F160)</f>
        <v>0</v>
      </c>
      <c r="G161" s="26">
        <f>SUM(G153:G160)</f>
        <v>0</v>
      </c>
      <c r="H161" s="140">
        <f>(H153*G153)+(H154*G154)+(H155*G155)+(H156*G156)+(H157*G157)+(H158*G158)+(H159*G159)+(H160*G160)</f>
        <v>0</v>
      </c>
      <c r="I161" s="207">
        <f>SUM(I153:I160)</f>
        <v>0</v>
      </c>
      <c r="J161" s="331"/>
      <c r="K161" s="62"/>
    </row>
    <row r="162" spans="2:11" ht="51" customHeight="1" x14ac:dyDescent="0.25">
      <c r="B162" s="117" t="s">
        <v>158</v>
      </c>
      <c r="C162" s="251"/>
      <c r="D162" s="251"/>
      <c r="E162" s="251"/>
      <c r="F162" s="251"/>
      <c r="G162" s="251"/>
      <c r="H162" s="251"/>
      <c r="I162" s="254"/>
      <c r="J162" s="251"/>
      <c r="K162" s="59"/>
    </row>
    <row r="163" spans="2:11" ht="15.75" x14ac:dyDescent="0.25">
      <c r="B163" s="337" t="s">
        <v>159</v>
      </c>
      <c r="C163" s="218"/>
      <c r="D163" s="219"/>
      <c r="E163" s="219"/>
      <c r="F163" s="219"/>
      <c r="G163" s="335">
        <f>SUM(D163:F163)</f>
        <v>0</v>
      </c>
      <c r="H163" s="339"/>
      <c r="I163" s="216"/>
      <c r="J163" s="338"/>
      <c r="K163" s="332"/>
    </row>
    <row r="164" spans="2:11" ht="15.75" x14ac:dyDescent="0.25">
      <c r="B164" s="337" t="s">
        <v>160</v>
      </c>
      <c r="C164" s="218"/>
      <c r="D164" s="219"/>
      <c r="E164" s="219"/>
      <c r="F164" s="219"/>
      <c r="G164" s="335">
        <f>SUM(D164:F164)</f>
        <v>0</v>
      </c>
      <c r="H164" s="339"/>
      <c r="I164" s="216"/>
      <c r="J164" s="338"/>
      <c r="K164" s="332"/>
    </row>
    <row r="165" spans="2:11" ht="15.75" x14ac:dyDescent="0.25">
      <c r="B165" s="337" t="s">
        <v>161</v>
      </c>
      <c r="C165" s="218"/>
      <c r="D165" s="219"/>
      <c r="E165" s="219"/>
      <c r="F165" s="219"/>
      <c r="G165" s="335">
        <f>SUM(D165:F165)</f>
        <v>0</v>
      </c>
      <c r="H165" s="339"/>
      <c r="I165" s="216"/>
      <c r="J165" s="338"/>
      <c r="K165" s="332"/>
    </row>
    <row r="166" spans="2:11" ht="15.75" x14ac:dyDescent="0.25">
      <c r="B166" s="337" t="s">
        <v>162</v>
      </c>
      <c r="C166" s="218"/>
      <c r="D166" s="219"/>
      <c r="E166" s="219"/>
      <c r="F166" s="219"/>
      <c r="G166" s="335">
        <f>SUM(D166:F166)</f>
        <v>0</v>
      </c>
      <c r="H166" s="339"/>
      <c r="I166" s="216"/>
      <c r="J166" s="338"/>
      <c r="K166" s="332"/>
    </row>
    <row r="167" spans="2:11" ht="15.75" x14ac:dyDescent="0.25">
      <c r="B167" s="337" t="s">
        <v>163</v>
      </c>
      <c r="C167" s="218"/>
      <c r="D167" s="219"/>
      <c r="E167" s="219"/>
      <c r="F167" s="219"/>
      <c r="G167" s="335">
        <f>SUM(D167:F167)</f>
        <v>0</v>
      </c>
      <c r="H167" s="339"/>
      <c r="I167" s="216"/>
      <c r="J167" s="338"/>
      <c r="K167" s="332"/>
    </row>
    <row r="168" spans="2:11" ht="15.75" x14ac:dyDescent="0.25">
      <c r="B168" s="337" t="s">
        <v>164</v>
      </c>
      <c r="C168" s="218"/>
      <c r="D168" s="219"/>
      <c r="E168" s="219"/>
      <c r="F168" s="219"/>
      <c r="G168" s="335">
        <f>SUM(D168:F168)</f>
        <v>0</v>
      </c>
      <c r="H168" s="339"/>
      <c r="I168" s="216"/>
      <c r="J168" s="338"/>
      <c r="K168" s="332"/>
    </row>
    <row r="169" spans="2:11" ht="15.75" x14ac:dyDescent="0.25">
      <c r="B169" s="337" t="s">
        <v>165</v>
      </c>
      <c r="C169" s="223"/>
      <c r="D169" s="336"/>
      <c r="E169" s="336"/>
      <c r="F169" s="336"/>
      <c r="G169" s="335">
        <f>SUM(D169:F169)</f>
        <v>0</v>
      </c>
      <c r="H169" s="334"/>
      <c r="I169" s="333"/>
      <c r="J169" s="331"/>
      <c r="K169" s="332"/>
    </row>
    <row r="170" spans="2:11" ht="15.75" x14ac:dyDescent="0.25">
      <c r="B170" s="337" t="s">
        <v>166</v>
      </c>
      <c r="C170" s="223"/>
      <c r="D170" s="336"/>
      <c r="E170" s="336"/>
      <c r="F170" s="336"/>
      <c r="G170" s="335">
        <f>SUM(D170:F170)</f>
        <v>0</v>
      </c>
      <c r="H170" s="334"/>
      <c r="I170" s="333"/>
      <c r="J170" s="331"/>
      <c r="K170" s="332"/>
    </row>
    <row r="171" spans="2:11" ht="15.75" x14ac:dyDescent="0.25">
      <c r="C171" s="117" t="s">
        <v>176</v>
      </c>
      <c r="D171" s="26">
        <f>SUM(D163:D170)</f>
        <v>0</v>
      </c>
      <c r="E171" s="26">
        <f>SUM(E163:E170)</f>
        <v>0</v>
      </c>
      <c r="F171" s="26">
        <f>SUM(F163:F170)</f>
        <v>0</v>
      </c>
      <c r="G171" s="26">
        <f>SUM(G163:G170)</f>
        <v>0</v>
      </c>
      <c r="H171" s="140">
        <f>(H163*G163)+(H164*G164)+(H165*G165)+(H166*G166)+(H167*G167)+(H168*G168)+(H169*G169)+(H170*G170)</f>
        <v>0</v>
      </c>
      <c r="I171" s="207">
        <f>SUM(I163:I170)</f>
        <v>0</v>
      </c>
      <c r="J171" s="331"/>
      <c r="K171" s="62"/>
    </row>
    <row r="172" spans="2:11" ht="51" customHeight="1" x14ac:dyDescent="0.25">
      <c r="B172" s="117" t="s">
        <v>167</v>
      </c>
      <c r="C172" s="251"/>
      <c r="D172" s="251"/>
      <c r="E172" s="251"/>
      <c r="F172" s="251"/>
      <c r="G172" s="251"/>
      <c r="H172" s="251"/>
      <c r="I172" s="254"/>
      <c r="J172" s="251"/>
      <c r="K172" s="59"/>
    </row>
    <row r="173" spans="2:11" ht="15.75" x14ac:dyDescent="0.25">
      <c r="B173" s="337" t="s">
        <v>168</v>
      </c>
      <c r="C173" s="218"/>
      <c r="D173" s="219"/>
      <c r="E173" s="219"/>
      <c r="F173" s="219"/>
      <c r="G173" s="335">
        <f>SUM(D173:F173)</f>
        <v>0</v>
      </c>
      <c r="H173" s="339"/>
      <c r="I173" s="216"/>
      <c r="J173" s="338"/>
      <c r="K173" s="332"/>
    </row>
    <row r="174" spans="2:11" ht="15.75" x14ac:dyDescent="0.25">
      <c r="B174" s="337" t="s">
        <v>169</v>
      </c>
      <c r="C174" s="218"/>
      <c r="D174" s="219"/>
      <c r="E174" s="219"/>
      <c r="F174" s="219"/>
      <c r="G174" s="335">
        <f>SUM(D174:F174)</f>
        <v>0</v>
      </c>
      <c r="H174" s="339"/>
      <c r="I174" s="216"/>
      <c r="J174" s="338"/>
      <c r="K174" s="332"/>
    </row>
    <row r="175" spans="2:11" ht="15.75" x14ac:dyDescent="0.25">
      <c r="B175" s="337" t="s">
        <v>170</v>
      </c>
      <c r="C175" s="218"/>
      <c r="D175" s="219"/>
      <c r="E175" s="219"/>
      <c r="F175" s="219"/>
      <c r="G175" s="335">
        <f>SUM(D175:F175)</f>
        <v>0</v>
      </c>
      <c r="H175" s="339"/>
      <c r="I175" s="216"/>
      <c r="J175" s="338"/>
      <c r="K175" s="332"/>
    </row>
    <row r="176" spans="2:11" ht="15.75" x14ac:dyDescent="0.25">
      <c r="B176" s="337" t="s">
        <v>171</v>
      </c>
      <c r="C176" s="218"/>
      <c r="D176" s="219"/>
      <c r="E176" s="219"/>
      <c r="F176" s="219"/>
      <c r="G176" s="335">
        <f>SUM(D176:F176)</f>
        <v>0</v>
      </c>
      <c r="H176" s="339"/>
      <c r="I176" s="216"/>
      <c r="J176" s="338"/>
      <c r="K176" s="332"/>
    </row>
    <row r="177" spans="2:11" ht="15.75" x14ac:dyDescent="0.25">
      <c r="B177" s="337" t="s">
        <v>172</v>
      </c>
      <c r="C177" s="218"/>
      <c r="D177" s="219"/>
      <c r="E177" s="219"/>
      <c r="F177" s="219"/>
      <c r="G177" s="335">
        <f>SUM(D177:F177)</f>
        <v>0</v>
      </c>
      <c r="H177" s="339"/>
      <c r="I177" s="216"/>
      <c r="J177" s="338"/>
      <c r="K177" s="332"/>
    </row>
    <row r="178" spans="2:11" ht="15.75" x14ac:dyDescent="0.25">
      <c r="B178" s="337" t="s">
        <v>173</v>
      </c>
      <c r="C178" s="218"/>
      <c r="D178" s="219"/>
      <c r="E178" s="219"/>
      <c r="F178" s="219"/>
      <c r="G178" s="335">
        <f>SUM(D178:F178)</f>
        <v>0</v>
      </c>
      <c r="H178" s="339"/>
      <c r="I178" s="216"/>
      <c r="J178" s="338"/>
      <c r="K178" s="332"/>
    </row>
    <row r="179" spans="2:11" ht="15.75" x14ac:dyDescent="0.25">
      <c r="B179" s="337" t="s">
        <v>174</v>
      </c>
      <c r="C179" s="223"/>
      <c r="D179" s="336"/>
      <c r="E179" s="336"/>
      <c r="F179" s="336"/>
      <c r="G179" s="335">
        <f>SUM(D179:F179)</f>
        <v>0</v>
      </c>
      <c r="H179" s="334"/>
      <c r="I179" s="333"/>
      <c r="J179" s="331"/>
      <c r="K179" s="332"/>
    </row>
    <row r="180" spans="2:11" ht="15.75" x14ac:dyDescent="0.25">
      <c r="B180" s="337" t="s">
        <v>175</v>
      </c>
      <c r="C180" s="223"/>
      <c r="D180" s="336"/>
      <c r="E180" s="336"/>
      <c r="F180" s="336"/>
      <c r="G180" s="335">
        <f>SUM(D180:F180)</f>
        <v>0</v>
      </c>
      <c r="H180" s="334"/>
      <c r="I180" s="333"/>
      <c r="J180" s="331"/>
      <c r="K180" s="332"/>
    </row>
    <row r="181" spans="2:11" ht="15.75" x14ac:dyDescent="0.25">
      <c r="C181" s="117" t="s">
        <v>176</v>
      </c>
      <c r="D181" s="23">
        <f>SUM(D173:D180)</f>
        <v>0</v>
      </c>
      <c r="E181" s="23">
        <f>SUM(E173:E180)</f>
        <v>0</v>
      </c>
      <c r="F181" s="23">
        <f>SUM(F173:F180)</f>
        <v>0</v>
      </c>
      <c r="G181" s="23">
        <f>SUM(G173:G180)</f>
        <v>0</v>
      </c>
      <c r="H181" s="140">
        <f>(H173*G173)+(H174*G174)+(H175*G175)+(H176*G176)+(H177*G177)+(H178*G178)+(H179*G179)+(H180*G180)</f>
        <v>0</v>
      </c>
      <c r="I181" s="207">
        <f>SUM(I173:I180)</f>
        <v>0</v>
      </c>
      <c r="J181" s="331"/>
      <c r="K181" s="62"/>
    </row>
    <row r="182" spans="2:11" ht="15.75" customHeight="1" x14ac:dyDescent="0.25">
      <c r="B182" s="7"/>
      <c r="C182" s="315"/>
      <c r="D182" s="322"/>
      <c r="E182" s="322"/>
      <c r="F182" s="322"/>
      <c r="G182" s="322"/>
      <c r="H182" s="322"/>
      <c r="I182" s="322"/>
      <c r="J182" s="315"/>
      <c r="K182" s="4"/>
    </row>
    <row r="183" spans="2:11" ht="15.75" customHeight="1" x14ac:dyDescent="0.25">
      <c r="B183" s="7"/>
      <c r="C183" s="315"/>
      <c r="D183" s="322"/>
      <c r="E183" s="322"/>
      <c r="F183" s="322"/>
      <c r="G183" s="322"/>
      <c r="H183" s="322"/>
      <c r="I183" s="322"/>
      <c r="J183" s="315"/>
      <c r="K183" s="4"/>
    </row>
    <row r="184" spans="2:11" ht="63.75" customHeight="1" x14ac:dyDescent="0.25">
      <c r="B184" s="117" t="s">
        <v>553</v>
      </c>
      <c r="C184" s="325"/>
      <c r="D184" s="327">
        <v>10890</v>
      </c>
      <c r="E184" s="327"/>
      <c r="F184" s="327"/>
      <c r="G184" s="329">
        <f>SUM(D184:F184)</f>
        <v>10890</v>
      </c>
      <c r="H184" s="328"/>
      <c r="I184" s="327">
        <v>9570.0400000000009</v>
      </c>
      <c r="J184" s="326"/>
      <c r="K184" s="62"/>
    </row>
    <row r="185" spans="2:11" ht="69.75" customHeight="1" x14ac:dyDescent="0.25">
      <c r="B185" s="117" t="s">
        <v>551</v>
      </c>
      <c r="C185" s="325"/>
      <c r="D185" s="327">
        <v>45258.29</v>
      </c>
      <c r="E185" s="327"/>
      <c r="F185" s="327"/>
      <c r="G185" s="329">
        <f>SUM(D185:F185)</f>
        <v>45258.29</v>
      </c>
      <c r="H185" s="328"/>
      <c r="I185" s="327">
        <v>33089.159999999996</v>
      </c>
      <c r="J185" s="326"/>
      <c r="K185" s="62"/>
    </row>
    <row r="186" spans="2:11" ht="57" customHeight="1" x14ac:dyDescent="0.25">
      <c r="B186" s="117" t="s">
        <v>554</v>
      </c>
      <c r="C186" s="330"/>
      <c r="D186" s="327"/>
      <c r="E186" s="327"/>
      <c r="F186" s="327"/>
      <c r="G186" s="329">
        <f>SUM(D186:F186)</f>
        <v>0</v>
      </c>
      <c r="H186" s="328"/>
      <c r="I186" s="327"/>
      <c r="J186" s="326"/>
      <c r="K186" s="62"/>
    </row>
    <row r="187" spans="2:11" ht="65.25" customHeight="1" x14ac:dyDescent="0.25">
      <c r="B187" s="147" t="s">
        <v>558</v>
      </c>
      <c r="C187" s="325"/>
      <c r="D187" s="327"/>
      <c r="E187" s="327"/>
      <c r="F187" s="327"/>
      <c r="G187" s="329">
        <f>SUM(D187:F187)</f>
        <v>0</v>
      </c>
      <c r="H187" s="328"/>
      <c r="I187" s="327"/>
      <c r="J187" s="326"/>
      <c r="K187" s="62"/>
    </row>
    <row r="188" spans="2:11" ht="21.75" customHeight="1" x14ac:dyDescent="0.25">
      <c r="B188" s="7"/>
      <c r="C188" s="148" t="s">
        <v>552</v>
      </c>
      <c r="D188" s="155">
        <f>SUM(D184:D187)</f>
        <v>56148.29</v>
      </c>
      <c r="E188" s="155">
        <f>SUM(E184:E187)</f>
        <v>0</v>
      </c>
      <c r="F188" s="155">
        <f>SUM(F184:F187)</f>
        <v>0</v>
      </c>
      <c r="G188" s="155">
        <f>SUM(G184:G187)</f>
        <v>56148.29</v>
      </c>
      <c r="H188" s="140">
        <f>(H184*G184)+(H185*G185)+(H186*G186)+(H187*G187)</f>
        <v>0</v>
      </c>
      <c r="I188" s="207">
        <f>SUM(I184:I187)</f>
        <v>42659.199999999997</v>
      </c>
      <c r="J188" s="325"/>
      <c r="K188" s="16"/>
    </row>
    <row r="189" spans="2:11" ht="15.75" customHeight="1" x14ac:dyDescent="0.25">
      <c r="B189" s="7"/>
      <c r="C189" s="315"/>
      <c r="D189" s="322"/>
      <c r="E189" s="322"/>
      <c r="F189" s="322"/>
      <c r="G189" s="322"/>
      <c r="H189" s="322"/>
      <c r="I189" s="322"/>
      <c r="J189" s="315"/>
      <c r="K189" s="16"/>
    </row>
    <row r="190" spans="2:11" ht="15.75" customHeight="1" x14ac:dyDescent="0.25">
      <c r="B190" s="7"/>
      <c r="C190" s="315"/>
      <c r="D190" s="322"/>
      <c r="E190" s="322"/>
      <c r="F190" s="322"/>
      <c r="G190" s="322"/>
      <c r="H190" s="322"/>
      <c r="I190" s="322"/>
      <c r="J190" s="315"/>
      <c r="K190" s="16"/>
    </row>
    <row r="191" spans="2:11" ht="15.75" customHeight="1" x14ac:dyDescent="0.25">
      <c r="B191" s="7"/>
      <c r="C191" s="315"/>
      <c r="D191" s="322"/>
      <c r="E191" s="322"/>
      <c r="F191" s="322"/>
      <c r="G191" s="322"/>
      <c r="H191" s="322"/>
      <c r="I191" s="322"/>
      <c r="J191" s="315"/>
      <c r="K191" s="16"/>
    </row>
    <row r="192" spans="2:11" ht="15.75" customHeight="1" x14ac:dyDescent="0.25">
      <c r="B192" s="7"/>
      <c r="C192" s="315"/>
      <c r="D192" s="322"/>
      <c r="E192" s="322"/>
      <c r="F192" s="322"/>
      <c r="G192" s="322"/>
      <c r="H192" s="322"/>
      <c r="I192" s="322"/>
      <c r="J192" s="315"/>
      <c r="K192" s="16"/>
    </row>
    <row r="193" spans="2:11" ht="15.75" customHeight="1" x14ac:dyDescent="0.25">
      <c r="B193" s="7"/>
      <c r="C193" s="315"/>
      <c r="D193" s="322"/>
      <c r="E193" s="322"/>
      <c r="F193" s="322"/>
      <c r="G193" s="322"/>
      <c r="H193" s="322"/>
      <c r="I193" s="322"/>
      <c r="J193" s="315"/>
      <c r="K193" s="16"/>
    </row>
    <row r="194" spans="2:11" ht="15.75" customHeight="1" x14ac:dyDescent="0.25">
      <c r="B194" s="7"/>
      <c r="C194" s="315"/>
      <c r="D194" s="322"/>
      <c r="E194" s="322"/>
      <c r="F194" s="322"/>
      <c r="G194" s="322"/>
      <c r="H194" s="322"/>
      <c r="I194" s="322"/>
      <c r="J194" s="315"/>
      <c r="K194" s="16"/>
    </row>
    <row r="195" spans="2:11" ht="15.75" customHeight="1" thickBot="1" x14ac:dyDescent="0.3">
      <c r="B195" s="7"/>
      <c r="C195" s="315"/>
      <c r="D195" s="322"/>
      <c r="E195" s="322"/>
      <c r="F195" s="322"/>
      <c r="G195" s="322"/>
      <c r="H195" s="322"/>
      <c r="I195" s="322"/>
      <c r="J195" s="315"/>
      <c r="K195" s="16"/>
    </row>
    <row r="196" spans="2:11" ht="15.75" x14ac:dyDescent="0.25">
      <c r="B196" s="7"/>
      <c r="C196" s="244" t="s">
        <v>19</v>
      </c>
      <c r="D196" s="245"/>
      <c r="E196" s="245"/>
      <c r="F196" s="245"/>
      <c r="G196" s="246"/>
      <c r="H196" s="16"/>
      <c r="I196" s="322"/>
      <c r="J196" s="16"/>
    </row>
    <row r="197" spans="2:11" ht="40.5" customHeight="1" x14ac:dyDescent="0.25">
      <c r="B197" s="7"/>
      <c r="C197" s="324"/>
      <c r="D197" s="140" t="s">
        <v>548</v>
      </c>
      <c r="E197" s="140" t="s">
        <v>549</v>
      </c>
      <c r="F197" s="140" t="s">
        <v>550</v>
      </c>
      <c r="G197" s="236" t="s">
        <v>65</v>
      </c>
      <c r="H197" s="315"/>
      <c r="I197" s="322"/>
      <c r="J197" s="16"/>
    </row>
    <row r="198" spans="2:11" ht="24.75" customHeight="1" x14ac:dyDescent="0.25">
      <c r="B198" s="7"/>
      <c r="C198" s="323"/>
      <c r="D198" s="130">
        <f>D13</f>
        <v>0</v>
      </c>
      <c r="E198" s="130">
        <f>E13</f>
        <v>0</v>
      </c>
      <c r="F198" s="130">
        <f>F13</f>
        <v>0</v>
      </c>
      <c r="G198" s="237"/>
      <c r="H198" s="315"/>
      <c r="I198" s="322"/>
      <c r="J198" s="16"/>
    </row>
    <row r="199" spans="2:11" ht="41.25" customHeight="1" x14ac:dyDescent="0.25">
      <c r="B199" s="321"/>
      <c r="C199" s="320" t="s">
        <v>64</v>
      </c>
      <c r="D199" s="319">
        <f>SUM(D24,D34,D45,D55,D67,D77,D87,D97,D109,D119,D129,D139,D151,D161,D171,D181,D184,D185,D186,D187)</f>
        <v>174915.29</v>
      </c>
      <c r="E199" s="319">
        <f>SUM(E24,E34,E45,E55,E67,E77,E87,E97,E109,E119,E129,E139,E151,E161,E171,E181,E184,E185,E186,E187)</f>
        <v>174915.28</v>
      </c>
      <c r="F199" s="319">
        <f>SUM(F24,F34,F45,F55,F67,F77,F87,F97,F109,F119,F129,F139,F151,F161,F171,F181,F184,F185,F186,F187)</f>
        <v>330373.83813084109</v>
      </c>
      <c r="G199" s="318">
        <f>SUM(D199:F199)</f>
        <v>680204.4081308411</v>
      </c>
      <c r="H199" s="315"/>
      <c r="I199" s="317"/>
      <c r="J199" s="314"/>
    </row>
    <row r="200" spans="2:11" ht="51.75" customHeight="1" x14ac:dyDescent="0.25">
      <c r="B200" s="316"/>
      <c r="C200" s="320" t="s">
        <v>9</v>
      </c>
      <c r="D200" s="319">
        <f>D199*0.07</f>
        <v>12244.070300000001</v>
      </c>
      <c r="E200" s="319">
        <f>E199*0.07</f>
        <v>12244.069600000001</v>
      </c>
      <c r="F200" s="319">
        <f>F199*0.07</f>
        <v>23126.16866915888</v>
      </c>
      <c r="G200" s="318">
        <f>G199*0.07</f>
        <v>47614.308569158879</v>
      </c>
      <c r="H200" s="316"/>
      <c r="I200" s="317"/>
      <c r="J200" s="313"/>
    </row>
    <row r="201" spans="2:11" ht="51.75" customHeight="1" thickBot="1" x14ac:dyDescent="0.3">
      <c r="B201" s="316"/>
      <c r="C201" s="38" t="s">
        <v>65</v>
      </c>
      <c r="D201" s="123">
        <f>SUM(D199:D200)</f>
        <v>187159.3603</v>
      </c>
      <c r="E201" s="123">
        <f>SUM(E199:E200)</f>
        <v>187159.34959999999</v>
      </c>
      <c r="F201" s="123">
        <f>SUM(F199:F200)</f>
        <v>353500.00679999997</v>
      </c>
      <c r="G201" s="144">
        <f>SUM(G199:G200)</f>
        <v>727818.71669999999</v>
      </c>
      <c r="H201" s="316"/>
      <c r="J201" s="313"/>
    </row>
    <row r="202" spans="2:11" ht="42" customHeight="1" x14ac:dyDescent="0.25">
      <c r="B202" s="316"/>
      <c r="I202" s="204"/>
      <c r="J202" s="4"/>
      <c r="K202" s="313"/>
    </row>
    <row r="203" spans="2:11" s="46" customFormat="1" ht="29.25" customHeight="1" thickBot="1" x14ac:dyDescent="0.3">
      <c r="B203" s="315"/>
      <c r="C203" s="40"/>
      <c r="D203" s="41"/>
      <c r="E203" s="41"/>
      <c r="F203" s="41"/>
      <c r="G203" s="41"/>
      <c r="H203" s="41"/>
      <c r="I203" s="208"/>
      <c r="J203" s="16"/>
      <c r="K203" s="314"/>
    </row>
    <row r="204" spans="2:11" ht="23.25" customHeight="1" x14ac:dyDescent="0.25">
      <c r="B204" s="313"/>
      <c r="C204" s="228" t="s">
        <v>29</v>
      </c>
      <c r="D204" s="229"/>
      <c r="E204" s="230"/>
      <c r="F204" s="230"/>
      <c r="G204" s="230"/>
      <c r="H204" s="231"/>
      <c r="I204" s="208"/>
      <c r="J204" s="313"/>
      <c r="K204" s="47"/>
    </row>
    <row r="205" spans="2:11" ht="41.25" customHeight="1" x14ac:dyDescent="0.25">
      <c r="B205" s="313"/>
      <c r="C205" s="119"/>
      <c r="D205" s="120" t="s">
        <v>548</v>
      </c>
      <c r="E205" s="120" t="s">
        <v>549</v>
      </c>
      <c r="F205" s="120" t="s">
        <v>550</v>
      </c>
      <c r="G205" s="238" t="s">
        <v>65</v>
      </c>
      <c r="H205" s="240" t="s">
        <v>31</v>
      </c>
      <c r="I205" s="208"/>
      <c r="J205" s="313"/>
      <c r="K205" s="47"/>
    </row>
    <row r="206" spans="2:11" ht="27.75" customHeight="1" x14ac:dyDescent="0.25">
      <c r="B206" s="313"/>
      <c r="C206" s="119"/>
      <c r="D206" s="120">
        <f>D13</f>
        <v>0</v>
      </c>
      <c r="E206" s="120">
        <f>E13</f>
        <v>0</v>
      </c>
      <c r="F206" s="120">
        <f>F13</f>
        <v>0</v>
      </c>
      <c r="G206" s="239"/>
      <c r="H206" s="241"/>
      <c r="I206" s="202"/>
      <c r="J206" s="313"/>
      <c r="K206" s="47"/>
    </row>
    <row r="207" spans="2:11" ht="55.5" customHeight="1" x14ac:dyDescent="0.25">
      <c r="B207" s="313"/>
      <c r="C207" s="37" t="s">
        <v>30</v>
      </c>
      <c r="D207" s="121">
        <f>$D$201*H207</f>
        <v>131011.55220999999</v>
      </c>
      <c r="E207" s="122">
        <f>$E$201*H207</f>
        <v>131011.54471999998</v>
      </c>
      <c r="F207" s="122">
        <f>$F$201*H207</f>
        <v>247450.00475999995</v>
      </c>
      <c r="G207" s="122">
        <f>SUM(D207:F207)</f>
        <v>509473.10168999992</v>
      </c>
      <c r="H207" s="166">
        <v>0.7</v>
      </c>
      <c r="I207" s="202"/>
      <c r="J207" s="313"/>
      <c r="K207" s="47"/>
    </row>
    <row r="208" spans="2:11" ht="57.75" customHeight="1" x14ac:dyDescent="0.25">
      <c r="B208" s="227"/>
      <c r="C208" s="149" t="s">
        <v>32</v>
      </c>
      <c r="D208" s="121">
        <f>$D$201*H208</f>
        <v>56147.808089999999</v>
      </c>
      <c r="E208" s="122">
        <f>$E$201*H208</f>
        <v>56147.804879999996</v>
      </c>
      <c r="F208" s="122">
        <f>$F$201*H208</f>
        <v>106050.00203999999</v>
      </c>
      <c r="G208" s="150">
        <f>SUM(D208:F208)</f>
        <v>218345.61500999998</v>
      </c>
      <c r="H208" s="167">
        <v>0.3</v>
      </c>
      <c r="I208" s="205"/>
      <c r="J208" s="47"/>
      <c r="K208" s="47"/>
    </row>
    <row r="209" spans="1:11" ht="57.75" customHeight="1" x14ac:dyDescent="0.25">
      <c r="B209" s="227"/>
      <c r="C209" s="149" t="s">
        <v>562</v>
      </c>
      <c r="D209" s="121">
        <f>$D$201*H209</f>
        <v>0</v>
      </c>
      <c r="E209" s="122">
        <f>$E$201*H209</f>
        <v>0</v>
      </c>
      <c r="F209" s="122">
        <f>$F$201*H209</f>
        <v>0</v>
      </c>
      <c r="G209" s="150">
        <f>SUM(D209:F209)</f>
        <v>0</v>
      </c>
      <c r="H209" s="168">
        <v>0</v>
      </c>
      <c r="I209" s="209"/>
      <c r="J209" s="47"/>
      <c r="K209" s="47"/>
    </row>
    <row r="210" spans="1:11" ht="38.25" customHeight="1" thickBot="1" x14ac:dyDescent="0.3">
      <c r="B210" s="227"/>
      <c r="C210" s="38" t="s">
        <v>557</v>
      </c>
      <c r="D210" s="123">
        <f>SUM(D207:D209)</f>
        <v>187159.3603</v>
      </c>
      <c r="E210" s="123">
        <f>SUM(E207:E209)</f>
        <v>187159.34959999996</v>
      </c>
      <c r="F210" s="123">
        <f>SUM(F207:F209)</f>
        <v>353500.00679999997</v>
      </c>
      <c r="G210" s="123">
        <f>SUM(G207:G209)</f>
        <v>727818.71669999987</v>
      </c>
      <c r="H210" s="124">
        <f>SUM(H207:H209)</f>
        <v>1</v>
      </c>
      <c r="I210" s="206"/>
      <c r="J210" s="47"/>
      <c r="K210" s="47"/>
    </row>
    <row r="211" spans="1:11" ht="21.75" customHeight="1" thickBot="1" x14ac:dyDescent="0.3">
      <c r="B211" s="227"/>
      <c r="C211" s="3"/>
      <c r="D211" s="8"/>
      <c r="E211" s="8"/>
      <c r="F211" s="8"/>
      <c r="G211" s="8"/>
      <c r="H211" s="8"/>
      <c r="I211" s="206"/>
      <c r="J211" s="47"/>
      <c r="K211" s="47"/>
    </row>
    <row r="212" spans="1:11" ht="49.5" customHeight="1" x14ac:dyDescent="0.25">
      <c r="B212" s="227"/>
      <c r="C212" s="125" t="s">
        <v>574</v>
      </c>
      <c r="D212" s="126">
        <f>SUM(H24,H34,H45,H55,H67,H77,H87,H97,H109,H119,H129,H139,H151,H161,H171,H181,H188)*1.07</f>
        <v>44736.7212</v>
      </c>
      <c r="E212" s="41"/>
      <c r="F212" s="41"/>
      <c r="G212" s="41"/>
      <c r="H212" s="212" t="s">
        <v>576</v>
      </c>
      <c r="I212" s="213">
        <f>SUM(I188,I181,I171,I161,I151,I139,I129,I119,I109,I97,I87,I77,I67,I55,I45,I34,I24)</f>
        <v>451889.01943925233</v>
      </c>
      <c r="J212" s="47"/>
      <c r="K212" s="47"/>
    </row>
    <row r="213" spans="1:11" ht="28.5" customHeight="1" thickBot="1" x14ac:dyDescent="0.3">
      <c r="B213" s="227"/>
      <c r="C213" s="127" t="s">
        <v>16</v>
      </c>
      <c r="D213" s="194">
        <f>D212/G201</f>
        <v>6.1466846308708016E-2</v>
      </c>
      <c r="E213" s="52"/>
      <c r="F213" s="52"/>
      <c r="G213" s="52"/>
      <c r="H213" s="214" t="s">
        <v>577</v>
      </c>
      <c r="I213" s="215">
        <f>I212/G199</f>
        <v>0.66434297402014042</v>
      </c>
      <c r="J213" s="47"/>
      <c r="K213" s="47"/>
    </row>
    <row r="214" spans="1:11" ht="28.5" customHeight="1" x14ac:dyDescent="0.25">
      <c r="B214" s="227"/>
      <c r="C214" s="242"/>
      <c r="D214" s="243"/>
      <c r="E214" s="53"/>
      <c r="F214" s="53"/>
      <c r="G214" s="53"/>
      <c r="J214" s="47"/>
      <c r="K214" s="47"/>
    </row>
    <row r="215" spans="1:11" ht="32.25" customHeight="1" x14ac:dyDescent="0.25">
      <c r="B215" s="227"/>
      <c r="C215" s="127" t="s">
        <v>575</v>
      </c>
      <c r="D215" s="128">
        <f>SUM(D186:F187)*1.07</f>
        <v>0</v>
      </c>
      <c r="E215" s="54"/>
      <c r="F215" s="54"/>
      <c r="G215" s="54"/>
      <c r="J215" s="47"/>
      <c r="K215" s="47"/>
    </row>
    <row r="216" spans="1:11" ht="23.25" customHeight="1" x14ac:dyDescent="0.25">
      <c r="B216" s="227"/>
      <c r="C216" s="127" t="s">
        <v>17</v>
      </c>
      <c r="D216" s="194">
        <f>D215/G201</f>
        <v>0</v>
      </c>
      <c r="E216" s="54"/>
      <c r="F216" s="54"/>
      <c r="G216" s="54"/>
      <c r="I216" s="198"/>
      <c r="J216" s="47"/>
      <c r="K216" s="47"/>
    </row>
    <row r="217" spans="1:11" ht="66.75" customHeight="1" thickBot="1" x14ac:dyDescent="0.3">
      <c r="B217" s="227"/>
      <c r="C217" s="232" t="s">
        <v>571</v>
      </c>
      <c r="D217" s="233"/>
      <c r="E217" s="42"/>
      <c r="F217" s="42"/>
      <c r="G217" s="42"/>
      <c r="H217" s="47"/>
      <c r="J217" s="47"/>
      <c r="K217" s="47"/>
    </row>
    <row r="218" spans="1:11" ht="55.5" customHeight="1" x14ac:dyDescent="0.25">
      <c r="B218" s="227"/>
      <c r="K218" s="46"/>
    </row>
    <row r="219" spans="1:11" ht="42.75" customHeight="1" x14ac:dyDescent="0.25">
      <c r="B219" s="227"/>
      <c r="J219" s="47"/>
    </row>
    <row r="220" spans="1:11" ht="21.75" customHeight="1" x14ac:dyDescent="0.25">
      <c r="B220" s="227"/>
      <c r="J220" s="47"/>
    </row>
    <row r="221" spans="1:11" ht="21.75" customHeight="1" x14ac:dyDescent="0.25">
      <c r="A221" s="47"/>
      <c r="B221" s="227"/>
    </row>
    <row r="222" spans="1:11" s="47" customFormat="1" ht="23.25" customHeight="1" x14ac:dyDescent="0.25">
      <c r="A222" s="45"/>
      <c r="B222" s="227"/>
      <c r="C222" s="45"/>
      <c r="D222" s="45"/>
      <c r="E222" s="45"/>
      <c r="F222" s="45"/>
      <c r="G222" s="45"/>
      <c r="H222" s="45"/>
      <c r="I222" s="196"/>
      <c r="J222" s="45"/>
      <c r="K222" s="45"/>
    </row>
    <row r="223" spans="1:11" ht="23.25" customHeight="1" x14ac:dyDescent="0.25"/>
    <row r="224" spans="1:11" ht="21.75" customHeight="1" x14ac:dyDescent="0.25"/>
    <row r="225" ht="16.5" customHeight="1" x14ac:dyDescent="0.25"/>
    <row r="226" ht="29.25" customHeight="1" x14ac:dyDescent="0.25"/>
    <row r="227" ht="24.75" customHeight="1" x14ac:dyDescent="0.25"/>
    <row r="228" ht="33" customHeight="1" x14ac:dyDescent="0.25"/>
    <row r="230" ht="15" customHeight="1" x14ac:dyDescent="0.25"/>
    <row r="231" ht="25.5" customHeight="1" x14ac:dyDescent="0.25"/>
  </sheetData>
  <sheetProtection formatCells="0" formatColumns="0" formatRows="0"/>
  <mergeCells count="32">
    <mergeCell ref="C196:G196"/>
    <mergeCell ref="C162:J162"/>
    <mergeCell ref="C172:J172"/>
    <mergeCell ref="B208:B222"/>
    <mergeCell ref="C204:H204"/>
    <mergeCell ref="C217:D217"/>
    <mergeCell ref="C197:C198"/>
    <mergeCell ref="G197:G198"/>
    <mergeCell ref="G205:G206"/>
    <mergeCell ref="H205:H206"/>
    <mergeCell ref="C214:D214"/>
    <mergeCell ref="C14:J14"/>
    <mergeCell ref="B6:J6"/>
    <mergeCell ref="C57:J57"/>
    <mergeCell ref="C58:J58"/>
    <mergeCell ref="B2:E2"/>
    <mergeCell ref="B9:H9"/>
    <mergeCell ref="C25:J25"/>
    <mergeCell ref="C15:J15"/>
    <mergeCell ref="C35:J35"/>
    <mergeCell ref="C68:J68"/>
    <mergeCell ref="C78:J78"/>
    <mergeCell ref="C88:J88"/>
    <mergeCell ref="C99:J99"/>
    <mergeCell ref="C100:J100"/>
    <mergeCell ref="C46:J46"/>
    <mergeCell ref="C110:J110"/>
    <mergeCell ref="C120:J120"/>
    <mergeCell ref="C141:J141"/>
    <mergeCell ref="C130:J130"/>
    <mergeCell ref="C152:J152"/>
    <mergeCell ref="C142:J142"/>
  </mergeCells>
  <conditionalFormatting sqref="D213">
    <cfRule type="cellIs" dxfId="53" priority="3" operator="lessThan">
      <formula>0.15</formula>
    </cfRule>
  </conditionalFormatting>
  <conditionalFormatting sqref="D216">
    <cfRule type="cellIs" dxfId="52" priority="2" operator="lessThan">
      <formula>0.05</formula>
    </cfRule>
  </conditionalFormatting>
  <conditionalFormatting sqref="H210 I209">
    <cfRule type="cellIs" dxfId="51" priority="1" operator="greaterThan">
      <formula>1</formula>
    </cfRule>
  </conditionalFormatting>
  <dataValidations count="7">
    <dataValidation allowBlank="1" showErrorMessage="1" prompt="% Towards Gender Equality and Women's Empowerment Must be Higher than 15%_x000a_" sqref="D215:G215" xr:uid="{8C6643DA-1D03-44FB-AC1F-C4CB706ED3AA}"/>
    <dataValidation allowBlank="1" showInputMessage="1" showErrorMessage="1" prompt="Insert name of recipient agency here _x000a_" sqref="D13:G13" xr:uid="{6F27C540-9DBA-46EE-AEC3-C6AACF4159B5}"/>
    <dataValidation allowBlank="1" showInputMessage="1" showErrorMessage="1" prompt="Insert *text* description of Activity here" sqref="C16 C26 C36 C47 C173 C69 C59 C89 C101 C111 C121 C131 C143 C153 C163 C79" xr:uid="{E7A390F5-03DD-4A67-B842-17326B4F2DA4}"/>
    <dataValidation allowBlank="1" showInputMessage="1" showErrorMessage="1" prompt="Insert *text* description of Output here" sqref="C15 C25 C35 C46 C58 C68 C78 C88 C100 C110 C120 C130 C142 C152 C162 C172" xr:uid="{31AC9CA6-D499-4711-A99F-BECD0A64F3A8}"/>
    <dataValidation allowBlank="1" showInputMessage="1" showErrorMessage="1" prompt="Insert *text* description of Outcome here" sqref="C14:J14 C57:J57 C99:J99 C141:J141" xr:uid="{89ACADD6-F982-42D9-AC8D-CCF9750605B2}"/>
    <dataValidation allowBlank="1" showInputMessage="1" showErrorMessage="1" prompt="M&amp;E Budget Cannot be Less than 5%_x000a_" sqref="D216:G216" xr:uid="{53928C0A-D548-4B6B-97FC-07D38B0E5FA7}"/>
    <dataValidation allowBlank="1" showInputMessage="1" showErrorMessage="1" prompt="% Towards Gender Equality and Women's Empowerment Must be Higher than 15%_x000a_" sqref="D213:G213" xr:uid="{E72508C7-C8DD-46A5-878C-E4FA07CAB6AF}"/>
  </dataValidations>
  <pageMargins left="0.7" right="0.7" top="0.75" bottom="0.75" header="0.3" footer="0.3"/>
  <pageSetup scale="74" orientation="landscape" r:id="rId1"/>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0501A-0146-4551-A903-73D292CF81F6}">
  <sheetPr>
    <tabColor theme="0"/>
  </sheetPr>
  <dimension ref="B1:N254"/>
  <sheetViews>
    <sheetView showGridLines="0" showZeros="0" topLeftCell="B184" zoomScale="70" zoomScaleNormal="70" workbookViewId="0">
      <selection activeCell="J210" sqref="J210"/>
    </sheetView>
  </sheetViews>
  <sheetFormatPr defaultColWidth="9.140625" defaultRowHeight="15.75" x14ac:dyDescent="0.25"/>
  <cols>
    <col min="1" max="1" width="4.42578125" style="348" customWidth="1"/>
    <col min="2" max="2" width="3.28515625" style="348" customWidth="1"/>
    <col min="3" max="3" width="51.42578125" style="348" customWidth="1"/>
    <col min="4" max="4" width="34.28515625" style="350" customWidth="1"/>
    <col min="5" max="5" width="35" style="350" customWidth="1"/>
    <col min="6" max="6" width="34" style="350" customWidth="1"/>
    <col min="7" max="7" width="25.7109375" style="348" customWidth="1"/>
    <col min="8" max="8" width="21.42578125" style="348" customWidth="1"/>
    <col min="9" max="9" width="16.85546875" style="348" customWidth="1"/>
    <col min="10" max="10" width="19.42578125" style="348" customWidth="1"/>
    <col min="11" max="11" width="19" style="348" customWidth="1"/>
    <col min="12" max="12" width="26" style="348" customWidth="1"/>
    <col min="13" max="13" width="21.140625" style="348" customWidth="1"/>
    <col min="14" max="14" width="7" style="349" customWidth="1"/>
    <col min="15" max="15" width="24.28515625" style="348" customWidth="1"/>
    <col min="16" max="16" width="26.42578125" style="348" customWidth="1"/>
    <col min="17" max="17" width="30.140625" style="348" customWidth="1"/>
    <col min="18" max="18" width="33" style="348" customWidth="1"/>
    <col min="19" max="20" width="22.7109375" style="348" customWidth="1"/>
    <col min="21" max="21" width="23.42578125" style="348" customWidth="1"/>
    <col min="22" max="22" width="32.140625" style="348" customWidth="1"/>
    <col min="23" max="23" width="9.140625" style="348"/>
    <col min="24" max="24" width="17.7109375" style="348" customWidth="1"/>
    <col min="25" max="25" width="26.42578125" style="348" customWidth="1"/>
    <col min="26" max="26" width="22.42578125" style="348" customWidth="1"/>
    <col min="27" max="27" width="29.7109375" style="348" customWidth="1"/>
    <col min="28" max="28" width="23.42578125" style="348" customWidth="1"/>
    <col min="29" max="29" width="18.42578125" style="348" customWidth="1"/>
    <col min="30" max="30" width="17.42578125" style="348" customWidth="1"/>
    <col min="31" max="31" width="25.140625" style="348" customWidth="1"/>
    <col min="32" max="16384" width="9.140625" style="348"/>
  </cols>
  <sheetData>
    <row r="1" spans="2:14" ht="24" customHeight="1" x14ac:dyDescent="0.25">
      <c r="L1" s="25"/>
      <c r="M1" s="6"/>
      <c r="N1" s="348"/>
    </row>
    <row r="2" spans="2:14" ht="46.5" x14ac:dyDescent="0.7">
      <c r="C2" s="247" t="s">
        <v>546</v>
      </c>
      <c r="D2" s="247"/>
      <c r="E2" s="247"/>
      <c r="F2" s="247"/>
      <c r="G2" s="43"/>
      <c r="H2" s="44"/>
      <c r="I2" s="44"/>
      <c r="L2" s="25"/>
      <c r="M2" s="6"/>
      <c r="N2" s="348"/>
    </row>
    <row r="3" spans="2:14" ht="24" customHeight="1" x14ac:dyDescent="0.25">
      <c r="C3" s="48"/>
      <c r="D3" s="45"/>
      <c r="E3" s="45"/>
      <c r="F3" s="45"/>
      <c r="G3" s="45"/>
      <c r="H3" s="45"/>
      <c r="I3" s="45"/>
      <c r="L3" s="25"/>
      <c r="M3" s="6"/>
      <c r="N3" s="348"/>
    </row>
    <row r="4" spans="2:14" ht="24" customHeight="1" thickBot="1" x14ac:dyDescent="0.3">
      <c r="C4" s="48"/>
      <c r="D4" s="45"/>
      <c r="E4" s="45"/>
      <c r="F4" s="45"/>
      <c r="G4" s="45"/>
      <c r="H4" s="45"/>
      <c r="I4" s="45"/>
      <c r="L4" s="25"/>
      <c r="M4" s="6"/>
      <c r="N4" s="348"/>
    </row>
    <row r="5" spans="2:14" ht="30" customHeight="1" x14ac:dyDescent="0.55000000000000004">
      <c r="C5" s="282" t="s">
        <v>15</v>
      </c>
      <c r="D5" s="283"/>
      <c r="E5" s="283"/>
      <c r="F5" s="283"/>
      <c r="G5" s="284"/>
      <c r="J5" s="25"/>
      <c r="K5" s="6"/>
      <c r="N5" s="348"/>
    </row>
    <row r="6" spans="2:14" ht="24" customHeight="1" x14ac:dyDescent="0.25">
      <c r="C6" s="268" t="s">
        <v>547</v>
      </c>
      <c r="D6" s="269"/>
      <c r="E6" s="269"/>
      <c r="F6" s="269"/>
      <c r="G6" s="270"/>
      <c r="J6" s="25"/>
      <c r="K6" s="6"/>
      <c r="N6" s="348"/>
    </row>
    <row r="7" spans="2:14" ht="24" customHeight="1" x14ac:dyDescent="0.25">
      <c r="C7" s="268"/>
      <c r="D7" s="269"/>
      <c r="E7" s="269"/>
      <c r="F7" s="269"/>
      <c r="G7" s="270"/>
      <c r="J7" s="25"/>
      <c r="K7" s="6"/>
      <c r="N7" s="348"/>
    </row>
    <row r="8" spans="2:14" ht="24" customHeight="1" thickBot="1" x14ac:dyDescent="0.3">
      <c r="C8" s="271"/>
      <c r="D8" s="272"/>
      <c r="E8" s="272"/>
      <c r="F8" s="272"/>
      <c r="G8" s="273"/>
      <c r="J8" s="25"/>
      <c r="K8" s="6"/>
      <c r="N8" s="348"/>
    </row>
    <row r="9" spans="2:14" ht="24" customHeight="1" thickBot="1" x14ac:dyDescent="0.3">
      <c r="C9" s="58"/>
      <c r="D9" s="58"/>
      <c r="E9" s="58"/>
      <c r="F9" s="58"/>
      <c r="L9" s="25"/>
      <c r="M9" s="6"/>
      <c r="N9" s="348"/>
    </row>
    <row r="10" spans="2:14" ht="24" customHeight="1" thickBot="1" x14ac:dyDescent="0.3">
      <c r="C10" s="277" t="s">
        <v>178</v>
      </c>
      <c r="D10" s="278"/>
      <c r="E10" s="278"/>
      <c r="F10" s="279"/>
      <c r="L10" s="25"/>
      <c r="M10" s="6"/>
      <c r="N10" s="348"/>
    </row>
    <row r="11" spans="2:14" ht="24" customHeight="1" x14ac:dyDescent="0.25">
      <c r="C11" s="58"/>
      <c r="D11" s="58"/>
      <c r="E11" s="58"/>
      <c r="F11" s="58"/>
      <c r="L11" s="25"/>
      <c r="M11" s="6"/>
      <c r="N11" s="348"/>
    </row>
    <row r="12" spans="2:14" ht="24" customHeight="1" x14ac:dyDescent="0.25">
      <c r="C12" s="58"/>
      <c r="D12" s="129" t="s">
        <v>33</v>
      </c>
      <c r="E12" s="129" t="s">
        <v>179</v>
      </c>
      <c r="F12" s="129" t="s">
        <v>180</v>
      </c>
      <c r="G12" s="280" t="s">
        <v>65</v>
      </c>
      <c r="L12" s="25"/>
      <c r="M12" s="6"/>
      <c r="N12" s="348"/>
    </row>
    <row r="13" spans="2:14" ht="24" customHeight="1" x14ac:dyDescent="0.25">
      <c r="C13" s="58"/>
      <c r="D13" s="130">
        <f>'1) Budget Table'!D13</f>
        <v>0</v>
      </c>
      <c r="E13" s="130">
        <f>'1) Budget Table'!E13</f>
        <v>0</v>
      </c>
      <c r="F13" s="130">
        <f>'1) Budget Table'!F13</f>
        <v>0</v>
      </c>
      <c r="G13" s="281"/>
      <c r="L13" s="25"/>
      <c r="M13" s="6"/>
      <c r="N13" s="348"/>
    </row>
    <row r="14" spans="2:14" ht="24" customHeight="1" x14ac:dyDescent="0.25">
      <c r="B14" s="263" t="s">
        <v>189</v>
      </c>
      <c r="C14" s="264"/>
      <c r="D14" s="264"/>
      <c r="E14" s="264"/>
      <c r="F14" s="264"/>
      <c r="G14" s="265"/>
      <c r="L14" s="25"/>
      <c r="M14" s="6"/>
      <c r="N14" s="348"/>
    </row>
    <row r="15" spans="2:14" ht="22.5" customHeight="1" x14ac:dyDescent="0.25">
      <c r="C15" s="263" t="s">
        <v>186</v>
      </c>
      <c r="D15" s="264"/>
      <c r="E15" s="264"/>
      <c r="F15" s="264"/>
      <c r="G15" s="265"/>
      <c r="L15" s="25"/>
      <c r="M15" s="6"/>
      <c r="N15" s="348"/>
    </row>
    <row r="16" spans="2:14" ht="24.75" customHeight="1" thickBot="1" x14ac:dyDescent="0.3">
      <c r="C16" s="77" t="s">
        <v>185</v>
      </c>
      <c r="D16" s="78">
        <f>'1) Budget Table'!D24</f>
        <v>43150</v>
      </c>
      <c r="E16" s="78">
        <f>'1) Budget Table'!E24</f>
        <v>0</v>
      </c>
      <c r="F16" s="78">
        <f>'1) Budget Table'!F24</f>
        <v>0</v>
      </c>
      <c r="G16" s="79">
        <f>SUM(D16:F16)</f>
        <v>43150</v>
      </c>
      <c r="L16" s="25"/>
      <c r="M16" s="6"/>
      <c r="N16" s="348"/>
    </row>
    <row r="17" spans="3:14" ht="21.75" customHeight="1" x14ac:dyDescent="0.25">
      <c r="C17" s="75" t="s">
        <v>10</v>
      </c>
      <c r="D17" s="221"/>
      <c r="E17" s="362"/>
      <c r="F17" s="362"/>
      <c r="G17" s="76">
        <f>SUM(D17:F17)</f>
        <v>0</v>
      </c>
      <c r="N17" s="348"/>
    </row>
    <row r="18" spans="3:14" x14ac:dyDescent="0.25">
      <c r="C18" s="63" t="s">
        <v>11</v>
      </c>
      <c r="D18" s="222"/>
      <c r="E18" s="336"/>
      <c r="F18" s="336"/>
      <c r="G18" s="74">
        <f>SUM(D18:F18)</f>
        <v>0</v>
      </c>
      <c r="N18" s="348"/>
    </row>
    <row r="19" spans="3:14" ht="15.75" customHeight="1" x14ac:dyDescent="0.25">
      <c r="C19" s="63" t="s">
        <v>12</v>
      </c>
      <c r="D19" s="222"/>
      <c r="E19" s="222"/>
      <c r="F19" s="222"/>
      <c r="G19" s="74">
        <f>SUM(D19:F19)</f>
        <v>0</v>
      </c>
      <c r="N19" s="348"/>
    </row>
    <row r="20" spans="3:14" x14ac:dyDescent="0.25">
      <c r="C20" s="64" t="s">
        <v>13</v>
      </c>
      <c r="D20" s="222"/>
      <c r="E20" s="222"/>
      <c r="F20" s="222"/>
      <c r="G20" s="74">
        <f>SUM(D20:F20)</f>
        <v>0</v>
      </c>
      <c r="N20" s="348"/>
    </row>
    <row r="21" spans="3:14" x14ac:dyDescent="0.25">
      <c r="C21" s="63" t="s">
        <v>18</v>
      </c>
      <c r="D21" s="222"/>
      <c r="E21" s="222"/>
      <c r="F21" s="222"/>
      <c r="G21" s="74">
        <f>SUM(D21:F21)</f>
        <v>0</v>
      </c>
      <c r="N21" s="348"/>
    </row>
    <row r="22" spans="3:14" ht="21.75" customHeight="1" x14ac:dyDescent="0.25">
      <c r="C22" s="63" t="s">
        <v>14</v>
      </c>
      <c r="D22" s="222"/>
      <c r="E22" s="222"/>
      <c r="F22" s="222"/>
      <c r="G22" s="74">
        <f>SUM(D22:F22)</f>
        <v>0</v>
      </c>
      <c r="N22" s="348"/>
    </row>
    <row r="23" spans="3:14" ht="21.75" customHeight="1" x14ac:dyDescent="0.25">
      <c r="C23" s="63" t="s">
        <v>184</v>
      </c>
      <c r="D23" s="222">
        <v>43150</v>
      </c>
      <c r="E23" s="222"/>
      <c r="F23" s="222"/>
      <c r="G23" s="74">
        <f>SUM(D23:F23)</f>
        <v>43150</v>
      </c>
      <c r="N23" s="348"/>
    </row>
    <row r="24" spans="3:14" ht="15.75" customHeight="1" x14ac:dyDescent="0.25">
      <c r="C24" s="68" t="s">
        <v>187</v>
      </c>
      <c r="D24" s="80">
        <f>SUM(D17:D23)</f>
        <v>43150</v>
      </c>
      <c r="E24" s="80">
        <f>SUM(E17:E23)</f>
        <v>0</v>
      </c>
      <c r="F24" s="80">
        <f>SUM(F17:F23)</f>
        <v>0</v>
      </c>
      <c r="G24" s="156">
        <f>SUM(D24:F24)</f>
        <v>43150</v>
      </c>
      <c r="N24" s="348"/>
    </row>
    <row r="25" spans="3:14" s="350" customFormat="1" x14ac:dyDescent="0.25">
      <c r="C25" s="84"/>
      <c r="D25" s="85"/>
      <c r="E25" s="85"/>
      <c r="F25" s="85"/>
      <c r="G25" s="157"/>
    </row>
    <row r="26" spans="3:14" x14ac:dyDescent="0.25">
      <c r="C26" s="263" t="s">
        <v>190</v>
      </c>
      <c r="D26" s="264"/>
      <c r="E26" s="264"/>
      <c r="F26" s="264"/>
      <c r="G26" s="265"/>
      <c r="N26" s="348"/>
    </row>
    <row r="27" spans="3:14" ht="27" customHeight="1" thickBot="1" x14ac:dyDescent="0.3">
      <c r="C27" s="77" t="s">
        <v>185</v>
      </c>
      <c r="D27" s="78">
        <f>'1) Budget Table'!D34</f>
        <v>31500</v>
      </c>
      <c r="E27" s="78">
        <f>'1) Budget Table'!E34</f>
        <v>0</v>
      </c>
      <c r="F27" s="78">
        <f>'1) Budget Table'!F34</f>
        <v>0</v>
      </c>
      <c r="G27" s="79">
        <f>SUM(D27:F27)</f>
        <v>31500</v>
      </c>
      <c r="N27" s="348"/>
    </row>
    <row r="28" spans="3:14" x14ac:dyDescent="0.25">
      <c r="C28" s="75" t="s">
        <v>10</v>
      </c>
      <c r="D28" s="221"/>
      <c r="E28" s="362"/>
      <c r="F28" s="362"/>
      <c r="G28" s="76">
        <f>SUM(D28:F28)</f>
        <v>0</v>
      </c>
      <c r="N28" s="348"/>
    </row>
    <row r="29" spans="3:14" x14ac:dyDescent="0.25">
      <c r="C29" s="63" t="s">
        <v>11</v>
      </c>
      <c r="D29" s="222"/>
      <c r="E29" s="336"/>
      <c r="F29" s="336"/>
      <c r="G29" s="74">
        <f>SUM(D29:F29)</f>
        <v>0</v>
      </c>
      <c r="N29" s="348"/>
    </row>
    <row r="30" spans="3:14" ht="31.5" x14ac:dyDescent="0.25">
      <c r="C30" s="63" t="s">
        <v>12</v>
      </c>
      <c r="D30" s="222"/>
      <c r="E30" s="222"/>
      <c r="F30" s="222"/>
      <c r="G30" s="74">
        <f>SUM(D30:F30)</f>
        <v>0</v>
      </c>
      <c r="N30" s="348"/>
    </row>
    <row r="31" spans="3:14" x14ac:dyDescent="0.25">
      <c r="C31" s="64" t="s">
        <v>13</v>
      </c>
      <c r="D31" s="222"/>
      <c r="E31" s="222"/>
      <c r="F31" s="222"/>
      <c r="G31" s="74">
        <f>SUM(D31:F31)</f>
        <v>0</v>
      </c>
      <c r="N31" s="348"/>
    </row>
    <row r="32" spans="3:14" x14ac:dyDescent="0.25">
      <c r="C32" s="63" t="s">
        <v>18</v>
      </c>
      <c r="D32" s="222"/>
      <c r="E32" s="222"/>
      <c r="F32" s="222"/>
      <c r="G32" s="74">
        <f>SUM(D32:F32)</f>
        <v>0</v>
      </c>
      <c r="N32" s="348"/>
    </row>
    <row r="33" spans="3:14" x14ac:dyDescent="0.25">
      <c r="C33" s="63" t="s">
        <v>14</v>
      </c>
      <c r="D33" s="222"/>
      <c r="E33" s="222"/>
      <c r="F33" s="222"/>
      <c r="G33" s="74">
        <f>SUM(D33:F33)</f>
        <v>0</v>
      </c>
      <c r="N33" s="348"/>
    </row>
    <row r="34" spans="3:14" x14ac:dyDescent="0.25">
      <c r="C34" s="63" t="s">
        <v>184</v>
      </c>
      <c r="D34" s="222">
        <v>31500</v>
      </c>
      <c r="E34" s="222"/>
      <c r="F34" s="222"/>
      <c r="G34" s="74">
        <f>SUM(D34:F34)</f>
        <v>31500</v>
      </c>
      <c r="N34" s="348"/>
    </row>
    <row r="35" spans="3:14" x14ac:dyDescent="0.25">
      <c r="C35" s="68" t="s">
        <v>187</v>
      </c>
      <c r="D35" s="80">
        <f>SUM(D28:D34)</f>
        <v>31500</v>
      </c>
      <c r="E35" s="80">
        <f>SUM(E28:E34)</f>
        <v>0</v>
      </c>
      <c r="F35" s="80">
        <f>SUM(F28:F34)</f>
        <v>0</v>
      </c>
      <c r="G35" s="74">
        <f>SUM(D35:F35)</f>
        <v>31500</v>
      </c>
      <c r="N35" s="348"/>
    </row>
    <row r="36" spans="3:14" s="350" customFormat="1" x14ac:dyDescent="0.25">
      <c r="C36" s="84"/>
      <c r="D36" s="85"/>
      <c r="E36" s="85"/>
      <c r="F36" s="85"/>
      <c r="G36" s="86"/>
    </row>
    <row r="37" spans="3:14" x14ac:dyDescent="0.25">
      <c r="C37" s="263" t="s">
        <v>191</v>
      </c>
      <c r="D37" s="264"/>
      <c r="E37" s="264"/>
      <c r="F37" s="264"/>
      <c r="G37" s="265"/>
      <c r="N37" s="348"/>
    </row>
    <row r="38" spans="3:14" ht="21.75" customHeight="1" thickBot="1" x14ac:dyDescent="0.3">
      <c r="C38" s="77" t="s">
        <v>185</v>
      </c>
      <c r="D38" s="78">
        <f>'1) Budget Table'!D45</f>
        <v>44117</v>
      </c>
      <c r="E38" s="78">
        <f>'1) Budget Table'!E45</f>
        <v>0</v>
      </c>
      <c r="F38" s="78">
        <f>'1) Budget Table'!F45</f>
        <v>0</v>
      </c>
      <c r="G38" s="79">
        <f>SUM(D38:F38)</f>
        <v>44117</v>
      </c>
      <c r="N38" s="348"/>
    </row>
    <row r="39" spans="3:14" x14ac:dyDescent="0.25">
      <c r="C39" s="75" t="s">
        <v>10</v>
      </c>
      <c r="D39" s="221"/>
      <c r="E39" s="362"/>
      <c r="F39" s="362"/>
      <c r="G39" s="76">
        <f>SUM(D39:F39)</f>
        <v>0</v>
      </c>
      <c r="N39" s="348"/>
    </row>
    <row r="40" spans="3:14" s="350" customFormat="1" ht="15.75" customHeight="1" x14ac:dyDescent="0.25">
      <c r="C40" s="63" t="s">
        <v>11</v>
      </c>
      <c r="D40" s="222"/>
      <c r="E40" s="336"/>
      <c r="F40" s="336"/>
      <c r="G40" s="74">
        <f>SUM(D40:F40)</f>
        <v>0</v>
      </c>
    </row>
    <row r="41" spans="3:14" s="350" customFormat="1" ht="31.5" x14ac:dyDescent="0.25">
      <c r="C41" s="63" t="s">
        <v>12</v>
      </c>
      <c r="D41" s="222"/>
      <c r="E41" s="222"/>
      <c r="F41" s="222"/>
      <c r="G41" s="74">
        <f>SUM(D41:F41)</f>
        <v>0</v>
      </c>
    </row>
    <row r="42" spans="3:14" s="350" customFormat="1" x14ac:dyDescent="0.25">
      <c r="C42" s="64" t="s">
        <v>13</v>
      </c>
      <c r="D42" s="222">
        <v>0</v>
      </c>
      <c r="E42" s="222"/>
      <c r="F42" s="222"/>
      <c r="G42" s="74">
        <f>SUM(D42:F42)</f>
        <v>0</v>
      </c>
    </row>
    <row r="43" spans="3:14" x14ac:dyDescent="0.25">
      <c r="C43" s="63" t="s">
        <v>18</v>
      </c>
      <c r="D43" s="222">
        <v>0</v>
      </c>
      <c r="E43" s="222"/>
      <c r="F43" s="222"/>
      <c r="G43" s="74">
        <f>SUM(D43:F43)</f>
        <v>0</v>
      </c>
      <c r="N43" s="348"/>
    </row>
    <row r="44" spans="3:14" x14ac:dyDescent="0.25">
      <c r="C44" s="63" t="s">
        <v>14</v>
      </c>
      <c r="D44" s="222"/>
      <c r="E44" s="222"/>
      <c r="F44" s="222"/>
      <c r="G44" s="74">
        <f>SUM(D44:F44)</f>
        <v>0</v>
      </c>
      <c r="N44" s="348"/>
    </row>
    <row r="45" spans="3:14" x14ac:dyDescent="0.25">
      <c r="C45" s="63" t="s">
        <v>184</v>
      </c>
      <c r="D45" s="222">
        <v>44117</v>
      </c>
      <c r="E45" s="222"/>
      <c r="F45" s="222"/>
      <c r="G45" s="74">
        <f>SUM(D45:F45)</f>
        <v>44117</v>
      </c>
      <c r="N45" s="348"/>
    </row>
    <row r="46" spans="3:14" x14ac:dyDescent="0.25">
      <c r="C46" s="68" t="s">
        <v>187</v>
      </c>
      <c r="D46" s="80">
        <f>SUM(D39:D45)</f>
        <v>44117</v>
      </c>
      <c r="E46" s="80">
        <f>SUM(E39:E45)</f>
        <v>0</v>
      </c>
      <c r="F46" s="80">
        <f>SUM(F39:F45)</f>
        <v>0</v>
      </c>
      <c r="G46" s="74">
        <f>SUM(D46:F46)</f>
        <v>44117</v>
      </c>
      <c r="N46" s="348"/>
    </row>
    <row r="47" spans="3:14" x14ac:dyDescent="0.25">
      <c r="C47" s="263" t="s">
        <v>192</v>
      </c>
      <c r="D47" s="264"/>
      <c r="E47" s="264"/>
      <c r="F47" s="264"/>
      <c r="G47" s="265"/>
      <c r="N47" s="348"/>
    </row>
    <row r="48" spans="3:14" s="350" customFormat="1" x14ac:dyDescent="0.25">
      <c r="C48" s="81"/>
      <c r="D48" s="82"/>
      <c r="E48" s="82"/>
      <c r="F48" s="82"/>
      <c r="G48" s="83"/>
    </row>
    <row r="49" spans="2:14" ht="20.25" customHeight="1" thickBot="1" x14ac:dyDescent="0.3">
      <c r="C49" s="77" t="s">
        <v>185</v>
      </c>
      <c r="D49" s="78">
        <f>'1) Budget Table'!D55</f>
        <v>0</v>
      </c>
      <c r="E49" s="78">
        <f>'1) Budget Table'!E55</f>
        <v>0</v>
      </c>
      <c r="F49" s="78">
        <f>'1) Budget Table'!F55</f>
        <v>0</v>
      </c>
      <c r="G49" s="79">
        <f>SUM(D49:F49)</f>
        <v>0</v>
      </c>
      <c r="N49" s="348"/>
    </row>
    <row r="50" spans="2:14" x14ac:dyDescent="0.25">
      <c r="C50" s="75" t="s">
        <v>10</v>
      </c>
      <c r="D50" s="221"/>
      <c r="E50" s="362"/>
      <c r="F50" s="362"/>
      <c r="G50" s="76">
        <f>SUM(D50:F50)</f>
        <v>0</v>
      </c>
      <c r="N50" s="348"/>
    </row>
    <row r="51" spans="2:14" ht="15.75" customHeight="1" x14ac:dyDescent="0.25">
      <c r="C51" s="63" t="s">
        <v>11</v>
      </c>
      <c r="D51" s="222"/>
      <c r="E51" s="336"/>
      <c r="F51" s="336"/>
      <c r="G51" s="74">
        <f>SUM(D51:F51)</f>
        <v>0</v>
      </c>
      <c r="N51" s="348"/>
    </row>
    <row r="52" spans="2:14" ht="32.25" customHeight="1" x14ac:dyDescent="0.25">
      <c r="C52" s="63" t="s">
        <v>12</v>
      </c>
      <c r="D52" s="222"/>
      <c r="E52" s="222"/>
      <c r="F52" s="222"/>
      <c r="G52" s="74">
        <f>SUM(D52:F52)</f>
        <v>0</v>
      </c>
      <c r="N52" s="348"/>
    </row>
    <row r="53" spans="2:14" s="350" customFormat="1" x14ac:dyDescent="0.25">
      <c r="C53" s="64" t="s">
        <v>13</v>
      </c>
      <c r="D53" s="222"/>
      <c r="E53" s="222"/>
      <c r="F53" s="222"/>
      <c r="G53" s="74">
        <f>SUM(D53:F53)</f>
        <v>0</v>
      </c>
    </row>
    <row r="54" spans="2:14" x14ac:dyDescent="0.25">
      <c r="C54" s="63" t="s">
        <v>18</v>
      </c>
      <c r="D54" s="222"/>
      <c r="E54" s="222"/>
      <c r="F54" s="222"/>
      <c r="G54" s="74">
        <f>SUM(D54:F54)</f>
        <v>0</v>
      </c>
      <c r="N54" s="348"/>
    </row>
    <row r="55" spans="2:14" x14ac:dyDescent="0.25">
      <c r="C55" s="63" t="s">
        <v>14</v>
      </c>
      <c r="D55" s="222"/>
      <c r="E55" s="222"/>
      <c r="F55" s="222"/>
      <c r="G55" s="74">
        <f>SUM(D55:F55)</f>
        <v>0</v>
      </c>
      <c r="N55" s="348"/>
    </row>
    <row r="56" spans="2:14" x14ac:dyDescent="0.25">
      <c r="C56" s="63" t="s">
        <v>184</v>
      </c>
      <c r="D56" s="222"/>
      <c r="E56" s="222"/>
      <c r="F56" s="222"/>
      <c r="G56" s="74">
        <f>SUM(D56:F56)</f>
        <v>0</v>
      </c>
      <c r="N56" s="348"/>
    </row>
    <row r="57" spans="2:14" ht="21" customHeight="1" x14ac:dyDescent="0.25">
      <c r="C57" s="68" t="s">
        <v>187</v>
      </c>
      <c r="D57" s="80">
        <f>SUM(D50:D56)</f>
        <v>0</v>
      </c>
      <c r="E57" s="80">
        <f>SUM(E50:E56)</f>
        <v>0</v>
      </c>
      <c r="F57" s="80">
        <f>SUM(F50:F56)</f>
        <v>0</v>
      </c>
      <c r="G57" s="74">
        <f>SUM(D57:F57)</f>
        <v>0</v>
      </c>
      <c r="N57" s="348"/>
    </row>
    <row r="58" spans="2:14" s="350" customFormat="1" ht="22.5" customHeight="1" x14ac:dyDescent="0.25">
      <c r="C58" s="87"/>
      <c r="D58" s="85"/>
      <c r="E58" s="85"/>
      <c r="F58" s="85"/>
      <c r="G58" s="86"/>
    </row>
    <row r="59" spans="2:14" x14ac:dyDescent="0.25">
      <c r="B59" s="263" t="s">
        <v>193</v>
      </c>
      <c r="C59" s="264"/>
      <c r="D59" s="264"/>
      <c r="E59" s="264"/>
      <c r="F59" s="264"/>
      <c r="G59" s="265"/>
      <c r="N59" s="348"/>
    </row>
    <row r="60" spans="2:14" x14ac:dyDescent="0.25">
      <c r="C60" s="263" t="s">
        <v>194</v>
      </c>
      <c r="D60" s="264"/>
      <c r="E60" s="264"/>
      <c r="F60" s="264"/>
      <c r="G60" s="265"/>
      <c r="N60" s="348"/>
    </row>
    <row r="61" spans="2:14" ht="24" customHeight="1" thickBot="1" x14ac:dyDescent="0.3">
      <c r="C61" s="77" t="s">
        <v>185</v>
      </c>
      <c r="D61" s="78">
        <f>'1) Budget Table'!D67</f>
        <v>0</v>
      </c>
      <c r="E61" s="78">
        <f>'1) Budget Table'!E67</f>
        <v>121104.66</v>
      </c>
      <c r="F61" s="78">
        <f>'1) Budget Table'!F67</f>
        <v>0</v>
      </c>
      <c r="G61" s="79">
        <f>SUM(D61:F61)</f>
        <v>121104.66</v>
      </c>
      <c r="N61" s="348"/>
    </row>
    <row r="62" spans="2:14" ht="15.75" customHeight="1" x14ac:dyDescent="0.25">
      <c r="C62" s="75" t="s">
        <v>10</v>
      </c>
      <c r="D62" s="221"/>
      <c r="E62" s="362"/>
      <c r="F62" s="362"/>
      <c r="G62" s="76">
        <f>SUM(D62:F62)</f>
        <v>0</v>
      </c>
      <c r="N62" s="348"/>
    </row>
    <row r="63" spans="2:14" ht="15.75" customHeight="1" x14ac:dyDescent="0.25">
      <c r="C63" s="63" t="s">
        <v>11</v>
      </c>
      <c r="D63" s="222"/>
      <c r="E63" s="336"/>
      <c r="F63" s="336"/>
      <c r="G63" s="74">
        <f>SUM(D63:F63)</f>
        <v>0</v>
      </c>
      <c r="N63" s="348"/>
    </row>
    <row r="64" spans="2:14" ht="15.75" customHeight="1" x14ac:dyDescent="0.25">
      <c r="C64" s="63" t="s">
        <v>12</v>
      </c>
      <c r="D64" s="222"/>
      <c r="E64" s="222"/>
      <c r="F64" s="222"/>
      <c r="G64" s="74">
        <f>SUM(D64:F64)</f>
        <v>0</v>
      </c>
      <c r="N64" s="348"/>
    </row>
    <row r="65" spans="2:14" ht="18.75" customHeight="1" x14ac:dyDescent="0.25">
      <c r="C65" s="64" t="s">
        <v>13</v>
      </c>
      <c r="D65" s="222"/>
      <c r="E65" s="222"/>
      <c r="F65" s="222"/>
      <c r="G65" s="74">
        <f>SUM(D65:F65)</f>
        <v>0</v>
      </c>
      <c r="N65" s="348"/>
    </row>
    <row r="66" spans="2:14" x14ac:dyDescent="0.25">
      <c r="C66" s="63" t="s">
        <v>18</v>
      </c>
      <c r="D66" s="222"/>
      <c r="E66" s="222"/>
      <c r="F66" s="222"/>
      <c r="G66" s="74">
        <f>SUM(D66:F66)</f>
        <v>0</v>
      </c>
      <c r="N66" s="348"/>
    </row>
    <row r="67" spans="2:14" s="350" customFormat="1" ht="21.75" customHeight="1" x14ac:dyDescent="0.25">
      <c r="B67" s="348"/>
      <c r="C67" s="63" t="s">
        <v>14</v>
      </c>
      <c r="D67" s="222"/>
      <c r="E67" s="222">
        <v>121104.66</v>
      </c>
      <c r="F67" s="222"/>
      <c r="G67" s="74">
        <f>SUM(D67:F67)</f>
        <v>121104.66</v>
      </c>
    </row>
    <row r="68" spans="2:14" s="350" customFormat="1" x14ac:dyDescent="0.25">
      <c r="B68" s="348"/>
      <c r="C68" s="63" t="s">
        <v>184</v>
      </c>
      <c r="D68" s="222"/>
      <c r="E68" s="222"/>
      <c r="F68" s="222"/>
      <c r="G68" s="74">
        <f>SUM(D68:F68)</f>
        <v>0</v>
      </c>
    </row>
    <row r="69" spans="2:14" x14ac:dyDescent="0.25">
      <c r="C69" s="68" t="s">
        <v>187</v>
      </c>
      <c r="D69" s="80">
        <f>SUM(D62:D68)</f>
        <v>0</v>
      </c>
      <c r="E69" s="80">
        <f>SUM(E62:E68)</f>
        <v>121104.66</v>
      </c>
      <c r="F69" s="80">
        <f>SUM(F62:F68)</f>
        <v>0</v>
      </c>
      <c r="G69" s="74">
        <f>SUM(D69:F69)</f>
        <v>121104.66</v>
      </c>
      <c r="N69" s="348"/>
    </row>
    <row r="70" spans="2:14" s="350" customFormat="1" x14ac:dyDescent="0.25">
      <c r="C70" s="84"/>
      <c r="D70" s="85"/>
      <c r="E70" s="85"/>
      <c r="F70" s="85"/>
      <c r="G70" s="86"/>
    </row>
    <row r="71" spans="2:14" x14ac:dyDescent="0.25">
      <c r="B71" s="350"/>
      <c r="C71" s="263" t="s">
        <v>76</v>
      </c>
      <c r="D71" s="264"/>
      <c r="E71" s="264"/>
      <c r="F71" s="264"/>
      <c r="G71" s="265"/>
      <c r="N71" s="348"/>
    </row>
    <row r="72" spans="2:14" ht="21.75" customHeight="1" thickBot="1" x14ac:dyDescent="0.3">
      <c r="C72" s="77" t="s">
        <v>185</v>
      </c>
      <c r="D72" s="78">
        <f>'1) Budget Table'!D77</f>
        <v>0</v>
      </c>
      <c r="E72" s="78">
        <f>'1) Budget Table'!E77</f>
        <v>15414.97</v>
      </c>
      <c r="F72" s="78">
        <f>'1) Budget Table'!F77</f>
        <v>0</v>
      </c>
      <c r="G72" s="79">
        <f>SUM(D72:F72)</f>
        <v>15414.97</v>
      </c>
      <c r="N72" s="348"/>
    </row>
    <row r="73" spans="2:14" ht="15.75" customHeight="1" x14ac:dyDescent="0.25">
      <c r="C73" s="75" t="s">
        <v>10</v>
      </c>
      <c r="D73" s="221"/>
      <c r="E73" s="362"/>
      <c r="F73" s="362"/>
      <c r="G73" s="76">
        <f>SUM(D73:F73)</f>
        <v>0</v>
      </c>
      <c r="N73" s="348"/>
    </row>
    <row r="74" spans="2:14" ht="15.75" customHeight="1" x14ac:dyDescent="0.25">
      <c r="C74" s="63" t="s">
        <v>11</v>
      </c>
      <c r="D74" s="222"/>
      <c r="E74" s="336">
        <v>5000</v>
      </c>
      <c r="F74" s="336"/>
      <c r="G74" s="74">
        <f>SUM(D74:F74)</f>
        <v>5000</v>
      </c>
      <c r="N74" s="348"/>
    </row>
    <row r="75" spans="2:14" ht="15.75" customHeight="1" x14ac:dyDescent="0.25">
      <c r="C75" s="63" t="s">
        <v>12</v>
      </c>
      <c r="D75" s="222"/>
      <c r="E75" s="222"/>
      <c r="F75" s="222"/>
      <c r="G75" s="74">
        <f>SUM(D75:F75)</f>
        <v>0</v>
      </c>
      <c r="N75" s="348"/>
    </row>
    <row r="76" spans="2:14" x14ac:dyDescent="0.25">
      <c r="C76" s="64" t="s">
        <v>13</v>
      </c>
      <c r="D76" s="222"/>
      <c r="E76" s="222"/>
      <c r="F76" s="222"/>
      <c r="G76" s="74">
        <f>SUM(D76:F76)</f>
        <v>0</v>
      </c>
      <c r="N76" s="348"/>
    </row>
    <row r="77" spans="2:14" x14ac:dyDescent="0.25">
      <c r="C77" s="63" t="s">
        <v>18</v>
      </c>
      <c r="D77" s="222"/>
      <c r="E77" s="222"/>
      <c r="F77" s="222"/>
      <c r="G77" s="74">
        <f>SUM(D77:F77)</f>
        <v>0</v>
      </c>
      <c r="N77" s="348"/>
    </row>
    <row r="78" spans="2:14" x14ac:dyDescent="0.25">
      <c r="C78" s="63" t="s">
        <v>14</v>
      </c>
      <c r="D78" s="222"/>
      <c r="E78" s="222">
        <v>10414.969999999999</v>
      </c>
      <c r="F78" s="222"/>
      <c r="G78" s="74">
        <f>SUM(D78:F78)</f>
        <v>10414.969999999999</v>
      </c>
      <c r="N78" s="348"/>
    </row>
    <row r="79" spans="2:14" x14ac:dyDescent="0.25">
      <c r="C79" s="63" t="s">
        <v>184</v>
      </c>
      <c r="D79" s="222"/>
      <c r="E79" s="222"/>
      <c r="F79" s="222"/>
      <c r="G79" s="74">
        <f>SUM(D79:F79)</f>
        <v>0</v>
      </c>
      <c r="N79" s="348"/>
    </row>
    <row r="80" spans="2:14" x14ac:dyDescent="0.25">
      <c r="C80" s="68" t="s">
        <v>187</v>
      </c>
      <c r="D80" s="80">
        <f>SUM(D73:D79)</f>
        <v>0</v>
      </c>
      <c r="E80" s="80">
        <f>SUM(E73:E79)</f>
        <v>15414.97</v>
      </c>
      <c r="F80" s="80">
        <f>SUM(F73:F79)</f>
        <v>0</v>
      </c>
      <c r="G80" s="74">
        <f>SUM(D80:F80)</f>
        <v>15414.97</v>
      </c>
      <c r="N80" s="348"/>
    </row>
    <row r="81" spans="2:14" s="350" customFormat="1" x14ac:dyDescent="0.25">
      <c r="C81" s="84"/>
      <c r="D81" s="85"/>
      <c r="E81" s="85"/>
      <c r="F81" s="85"/>
      <c r="G81" s="86"/>
    </row>
    <row r="82" spans="2:14" x14ac:dyDescent="0.25">
      <c r="C82" s="263" t="s">
        <v>85</v>
      </c>
      <c r="D82" s="264"/>
      <c r="E82" s="264"/>
      <c r="F82" s="264"/>
      <c r="G82" s="265"/>
      <c r="N82" s="348"/>
    </row>
    <row r="83" spans="2:14" ht="21.75" customHeight="1" thickBot="1" x14ac:dyDescent="0.3">
      <c r="B83" s="350"/>
      <c r="C83" s="77" t="s">
        <v>185</v>
      </c>
      <c r="D83" s="78">
        <f>'1) Budget Table'!D87</f>
        <v>0</v>
      </c>
      <c r="E83" s="78">
        <f>'1) Budget Table'!E87</f>
        <v>38395.65</v>
      </c>
      <c r="F83" s="78">
        <f>'1) Budget Table'!F87</f>
        <v>0</v>
      </c>
      <c r="G83" s="79">
        <f>SUM(D83:F83)</f>
        <v>38395.65</v>
      </c>
      <c r="N83" s="348"/>
    </row>
    <row r="84" spans="2:14" ht="18" customHeight="1" x14ac:dyDescent="0.25">
      <c r="C84" s="75" t="s">
        <v>10</v>
      </c>
      <c r="D84" s="221"/>
      <c r="E84" s="362"/>
      <c r="F84" s="362"/>
      <c r="G84" s="76">
        <f>SUM(D84:F84)</f>
        <v>0</v>
      </c>
      <c r="N84" s="348"/>
    </row>
    <row r="85" spans="2:14" ht="15.75" customHeight="1" x14ac:dyDescent="0.25">
      <c r="C85" s="63" t="s">
        <v>11</v>
      </c>
      <c r="D85" s="222"/>
      <c r="E85" s="336">
        <v>6000</v>
      </c>
      <c r="F85" s="336"/>
      <c r="G85" s="74">
        <f>SUM(D85:F85)</f>
        <v>6000</v>
      </c>
      <c r="N85" s="348"/>
    </row>
    <row r="86" spans="2:14" s="350" customFormat="1" ht="15.75" customHeight="1" x14ac:dyDescent="0.25">
      <c r="B86" s="348"/>
      <c r="C86" s="63" t="s">
        <v>12</v>
      </c>
      <c r="D86" s="222"/>
      <c r="E86" s="222"/>
      <c r="F86" s="222"/>
      <c r="G86" s="74">
        <f>SUM(D86:F86)</f>
        <v>0</v>
      </c>
    </row>
    <row r="87" spans="2:14" x14ac:dyDescent="0.25">
      <c r="B87" s="350"/>
      <c r="C87" s="64" t="s">
        <v>13</v>
      </c>
      <c r="D87" s="222"/>
      <c r="E87" s="222">
        <v>11500</v>
      </c>
      <c r="F87" s="222"/>
      <c r="G87" s="74">
        <f>SUM(D87:F87)</f>
        <v>11500</v>
      </c>
      <c r="N87" s="348"/>
    </row>
    <row r="88" spans="2:14" x14ac:dyDescent="0.25">
      <c r="B88" s="350"/>
      <c r="C88" s="63" t="s">
        <v>18</v>
      </c>
      <c r="D88" s="222"/>
      <c r="E88" s="222"/>
      <c r="F88" s="222"/>
      <c r="G88" s="74">
        <f>SUM(D88:F88)</f>
        <v>0</v>
      </c>
      <c r="N88" s="348"/>
    </row>
    <row r="89" spans="2:14" x14ac:dyDescent="0.25">
      <c r="B89" s="350"/>
      <c r="C89" s="63" t="s">
        <v>14</v>
      </c>
      <c r="D89" s="222"/>
      <c r="E89" s="222">
        <v>20895.650000000001</v>
      </c>
      <c r="F89" s="222"/>
      <c r="G89" s="74">
        <f>SUM(D89:F89)</f>
        <v>20895.650000000001</v>
      </c>
      <c r="N89" s="348"/>
    </row>
    <row r="90" spans="2:14" x14ac:dyDescent="0.25">
      <c r="C90" s="63" t="s">
        <v>184</v>
      </c>
      <c r="D90" s="222"/>
      <c r="E90" s="222"/>
      <c r="F90" s="222"/>
      <c r="G90" s="74">
        <f>SUM(D90:F90)</f>
        <v>0</v>
      </c>
      <c r="N90" s="348"/>
    </row>
    <row r="91" spans="2:14" x14ac:dyDescent="0.25">
      <c r="C91" s="68" t="s">
        <v>187</v>
      </c>
      <c r="D91" s="80">
        <f>SUM(D84:D90)</f>
        <v>0</v>
      </c>
      <c r="E91" s="80">
        <f>SUM(E84:E90)</f>
        <v>38395.65</v>
      </c>
      <c r="F91" s="80">
        <f>SUM(F84:F90)</f>
        <v>0</v>
      </c>
      <c r="G91" s="74">
        <f>SUM(D91:F91)</f>
        <v>38395.65</v>
      </c>
      <c r="N91" s="348"/>
    </row>
    <row r="92" spans="2:14" s="350" customFormat="1" x14ac:dyDescent="0.25">
      <c r="C92" s="84"/>
      <c r="D92" s="85"/>
      <c r="E92" s="85"/>
      <c r="F92" s="85"/>
      <c r="G92" s="86"/>
    </row>
    <row r="93" spans="2:14" x14ac:dyDescent="0.25">
      <c r="C93" s="263" t="s">
        <v>102</v>
      </c>
      <c r="D93" s="264"/>
      <c r="E93" s="264"/>
      <c r="F93" s="264"/>
      <c r="G93" s="265"/>
      <c r="N93" s="348"/>
    </row>
    <row r="94" spans="2:14" ht="21.75" customHeight="1" thickBot="1" x14ac:dyDescent="0.3">
      <c r="C94" s="77" t="s">
        <v>185</v>
      </c>
      <c r="D94" s="78">
        <f>'1) Budget Table'!D97</f>
        <v>0</v>
      </c>
      <c r="E94" s="78">
        <f>'1) Budget Table'!E97</f>
        <v>0</v>
      </c>
      <c r="F94" s="78">
        <f>'1) Budget Table'!F97</f>
        <v>0</v>
      </c>
      <c r="G94" s="79">
        <f>SUM(D94:F94)</f>
        <v>0</v>
      </c>
      <c r="N94" s="348"/>
    </row>
    <row r="95" spans="2:14" ht="15.75" customHeight="1" x14ac:dyDescent="0.25">
      <c r="C95" s="75" t="s">
        <v>10</v>
      </c>
      <c r="D95" s="221"/>
      <c r="E95" s="362"/>
      <c r="F95" s="362"/>
      <c r="G95" s="76">
        <f>SUM(D95:F95)</f>
        <v>0</v>
      </c>
      <c r="N95" s="348"/>
    </row>
    <row r="96" spans="2:14" ht="15.75" customHeight="1" x14ac:dyDescent="0.25">
      <c r="B96" s="350"/>
      <c r="C96" s="63" t="s">
        <v>11</v>
      </c>
      <c r="D96" s="222"/>
      <c r="E96" s="336"/>
      <c r="F96" s="336"/>
      <c r="G96" s="74">
        <f>SUM(D96:F96)</f>
        <v>0</v>
      </c>
      <c r="N96" s="348"/>
    </row>
    <row r="97" spans="2:14" ht="15.75" customHeight="1" x14ac:dyDescent="0.25">
      <c r="C97" s="63" t="s">
        <v>12</v>
      </c>
      <c r="D97" s="222"/>
      <c r="E97" s="222"/>
      <c r="F97" s="222"/>
      <c r="G97" s="74">
        <f>SUM(D97:F97)</f>
        <v>0</v>
      </c>
      <c r="N97" s="348"/>
    </row>
    <row r="98" spans="2:14" x14ac:dyDescent="0.25">
      <c r="C98" s="64" t="s">
        <v>13</v>
      </c>
      <c r="D98" s="222"/>
      <c r="E98" s="222"/>
      <c r="F98" s="222"/>
      <c r="G98" s="74">
        <f>SUM(D98:F98)</f>
        <v>0</v>
      </c>
      <c r="N98" s="348"/>
    </row>
    <row r="99" spans="2:14" x14ac:dyDescent="0.25">
      <c r="C99" s="63" t="s">
        <v>18</v>
      </c>
      <c r="D99" s="222"/>
      <c r="E99" s="222"/>
      <c r="F99" s="222"/>
      <c r="G99" s="74">
        <f>SUM(D99:F99)</f>
        <v>0</v>
      </c>
      <c r="N99" s="348"/>
    </row>
    <row r="100" spans="2:14" ht="25.5" customHeight="1" x14ac:dyDescent="0.25">
      <c r="C100" s="63" t="s">
        <v>14</v>
      </c>
      <c r="D100" s="222"/>
      <c r="E100" s="222"/>
      <c r="F100" s="222"/>
      <c r="G100" s="74">
        <f>SUM(D100:F100)</f>
        <v>0</v>
      </c>
      <c r="N100" s="348"/>
    </row>
    <row r="101" spans="2:14" x14ac:dyDescent="0.25">
      <c r="B101" s="350"/>
      <c r="C101" s="63" t="s">
        <v>184</v>
      </c>
      <c r="D101" s="222"/>
      <c r="E101" s="222"/>
      <c r="F101" s="222"/>
      <c r="G101" s="74">
        <f>SUM(D101:F101)</f>
        <v>0</v>
      </c>
      <c r="N101" s="348"/>
    </row>
    <row r="102" spans="2:14" ht="15.75" customHeight="1" x14ac:dyDescent="0.25">
      <c r="C102" s="68" t="s">
        <v>187</v>
      </c>
      <c r="D102" s="80">
        <f>SUM(D95:D101)</f>
        <v>0</v>
      </c>
      <c r="E102" s="80">
        <f>SUM(E95:E101)</f>
        <v>0</v>
      </c>
      <c r="F102" s="80">
        <f>SUM(F95:F101)</f>
        <v>0</v>
      </c>
      <c r="G102" s="74">
        <f>SUM(D102:F102)</f>
        <v>0</v>
      </c>
      <c r="N102" s="348"/>
    </row>
    <row r="103" spans="2:14" ht="25.5" customHeight="1" x14ac:dyDescent="0.25">
      <c r="D103" s="349"/>
      <c r="E103" s="349"/>
      <c r="F103" s="349"/>
      <c r="G103" s="349"/>
      <c r="N103" s="348"/>
    </row>
    <row r="104" spans="2:14" x14ac:dyDescent="0.25">
      <c r="B104" s="263" t="s">
        <v>195</v>
      </c>
      <c r="C104" s="264"/>
      <c r="D104" s="264"/>
      <c r="E104" s="264"/>
      <c r="F104" s="264"/>
      <c r="G104" s="265"/>
      <c r="N104" s="348"/>
    </row>
    <row r="105" spans="2:14" x14ac:dyDescent="0.25">
      <c r="C105" s="263" t="s">
        <v>104</v>
      </c>
      <c r="D105" s="264"/>
      <c r="E105" s="264"/>
      <c r="F105" s="264"/>
      <c r="G105" s="265"/>
      <c r="N105" s="348"/>
    </row>
    <row r="106" spans="2:14" ht="22.5" customHeight="1" thickBot="1" x14ac:dyDescent="0.3">
      <c r="C106" s="77" t="s">
        <v>185</v>
      </c>
      <c r="D106" s="78">
        <f>'1) Budget Table'!D109</f>
        <v>0</v>
      </c>
      <c r="E106" s="78">
        <f>'1) Budget Table'!E109</f>
        <v>0</v>
      </c>
      <c r="F106" s="78">
        <f>'1) Budget Table'!F109</f>
        <v>222521.37383177568</v>
      </c>
      <c r="G106" s="79">
        <f>SUM(D106:F106)</f>
        <v>222521.37383177568</v>
      </c>
      <c r="N106" s="348"/>
    </row>
    <row r="107" spans="2:14" x14ac:dyDescent="0.25">
      <c r="C107" s="75" t="s">
        <v>10</v>
      </c>
      <c r="D107" s="221"/>
      <c r="E107" s="362"/>
      <c r="F107" s="362">
        <v>144274.76635514019</v>
      </c>
      <c r="G107" s="76">
        <f>SUM(D107:F107)</f>
        <v>144274.76635514019</v>
      </c>
      <c r="N107" s="348"/>
    </row>
    <row r="108" spans="2:14" x14ac:dyDescent="0.25">
      <c r="C108" s="63" t="s">
        <v>11</v>
      </c>
      <c r="D108" s="222"/>
      <c r="E108" s="336"/>
      <c r="F108" s="336">
        <v>0</v>
      </c>
      <c r="G108" s="74">
        <f>SUM(D108:F108)</f>
        <v>0</v>
      </c>
      <c r="N108" s="348"/>
    </row>
    <row r="109" spans="2:14" ht="15.75" customHeight="1" x14ac:dyDescent="0.25">
      <c r="C109" s="63" t="s">
        <v>12</v>
      </c>
      <c r="D109" s="222"/>
      <c r="E109" s="222"/>
      <c r="F109" s="222">
        <v>0</v>
      </c>
      <c r="G109" s="74">
        <f>SUM(D109:F109)</f>
        <v>0</v>
      </c>
      <c r="N109" s="348"/>
    </row>
    <row r="110" spans="2:14" x14ac:dyDescent="0.25">
      <c r="C110" s="64" t="s">
        <v>13</v>
      </c>
      <c r="D110" s="222"/>
      <c r="E110" s="222"/>
      <c r="F110" s="222">
        <v>29493.056074766355</v>
      </c>
      <c r="G110" s="74">
        <f>SUM(D110:F110)</f>
        <v>29493.056074766355</v>
      </c>
      <c r="N110" s="348"/>
    </row>
    <row r="111" spans="2:14" x14ac:dyDescent="0.25">
      <c r="C111" s="63" t="s">
        <v>18</v>
      </c>
      <c r="D111" s="222"/>
      <c r="E111" s="222"/>
      <c r="F111" s="222">
        <v>0</v>
      </c>
      <c r="G111" s="74">
        <f>SUM(D111:F111)</f>
        <v>0</v>
      </c>
      <c r="N111" s="348"/>
    </row>
    <row r="112" spans="2:14" x14ac:dyDescent="0.25">
      <c r="C112" s="63" t="s">
        <v>14</v>
      </c>
      <c r="D112" s="222"/>
      <c r="E112" s="222"/>
      <c r="F112" s="222">
        <v>0</v>
      </c>
      <c r="G112" s="74">
        <f>SUM(D112:F112)</f>
        <v>0</v>
      </c>
      <c r="N112" s="348"/>
    </row>
    <row r="113" spans="3:14" x14ac:dyDescent="0.25">
      <c r="C113" s="63" t="s">
        <v>184</v>
      </c>
      <c r="D113" s="222"/>
      <c r="E113" s="222"/>
      <c r="F113" s="222">
        <v>48753.551401869161</v>
      </c>
      <c r="G113" s="74">
        <f>SUM(D113:F113)</f>
        <v>48753.551401869161</v>
      </c>
      <c r="N113" s="348"/>
    </row>
    <row r="114" spans="3:14" x14ac:dyDescent="0.25">
      <c r="C114" s="68" t="s">
        <v>187</v>
      </c>
      <c r="D114" s="80">
        <f>SUM(D107:D113)</f>
        <v>0</v>
      </c>
      <c r="E114" s="80">
        <f>SUM(E107:E113)</f>
        <v>0</v>
      </c>
      <c r="F114" s="80">
        <f>SUM(F107:F113)</f>
        <v>222521.37383177571</v>
      </c>
      <c r="G114" s="74">
        <f>SUM(D114:F114)</f>
        <v>222521.37383177571</v>
      </c>
      <c r="N114" s="348"/>
    </row>
    <row r="115" spans="3:14" s="350" customFormat="1" x14ac:dyDescent="0.25">
      <c r="C115" s="84"/>
      <c r="D115" s="85"/>
      <c r="E115" s="85"/>
      <c r="F115" s="85"/>
      <c r="G115" s="86"/>
    </row>
    <row r="116" spans="3:14" ht="15.75" customHeight="1" x14ac:dyDescent="0.25">
      <c r="C116" s="263" t="s">
        <v>196</v>
      </c>
      <c r="D116" s="264"/>
      <c r="E116" s="264"/>
      <c r="F116" s="264"/>
      <c r="G116" s="265"/>
      <c r="N116" s="348"/>
    </row>
    <row r="117" spans="3:14" ht="21.75" customHeight="1" thickBot="1" x14ac:dyDescent="0.3">
      <c r="C117" s="77" t="s">
        <v>185</v>
      </c>
      <c r="D117" s="78">
        <f>'1) Budget Table'!D119</f>
        <v>0</v>
      </c>
      <c r="E117" s="78">
        <f>'1) Budget Table'!E119</f>
        <v>0</v>
      </c>
      <c r="F117" s="78">
        <f>'1) Budget Table'!F119</f>
        <v>5200</v>
      </c>
      <c r="G117" s="79">
        <f>SUM(D117:F117)</f>
        <v>5200</v>
      </c>
      <c r="N117" s="348"/>
    </row>
    <row r="118" spans="3:14" x14ac:dyDescent="0.25">
      <c r="C118" s="75" t="s">
        <v>10</v>
      </c>
      <c r="D118" s="221"/>
      <c r="E118" s="362"/>
      <c r="F118" s="362"/>
      <c r="G118" s="76">
        <f>SUM(D118:F118)</f>
        <v>0</v>
      </c>
      <c r="N118" s="348"/>
    </row>
    <row r="119" spans="3:14" x14ac:dyDescent="0.25">
      <c r="C119" s="63" t="s">
        <v>11</v>
      </c>
      <c r="D119" s="222"/>
      <c r="E119" s="336"/>
      <c r="F119" s="336"/>
      <c r="G119" s="74">
        <f>SUM(D119:F119)</f>
        <v>0</v>
      </c>
      <c r="N119" s="348"/>
    </row>
    <row r="120" spans="3:14" ht="31.5" x14ac:dyDescent="0.25">
      <c r="C120" s="63" t="s">
        <v>12</v>
      </c>
      <c r="D120" s="222"/>
      <c r="E120" s="222"/>
      <c r="F120" s="222"/>
      <c r="G120" s="74">
        <f>SUM(D120:F120)</f>
        <v>0</v>
      </c>
      <c r="N120" s="348"/>
    </row>
    <row r="121" spans="3:14" x14ac:dyDescent="0.25">
      <c r="C121" s="64" t="s">
        <v>13</v>
      </c>
      <c r="D121" s="222"/>
      <c r="E121" s="222"/>
      <c r="F121" s="222">
        <v>4859.8130841121492</v>
      </c>
      <c r="G121" s="74">
        <f>SUM(D121:F121)</f>
        <v>4859.8130841121492</v>
      </c>
      <c r="N121" s="348"/>
    </row>
    <row r="122" spans="3:14" x14ac:dyDescent="0.25">
      <c r="C122" s="63" t="s">
        <v>18</v>
      </c>
      <c r="D122" s="222"/>
      <c r="E122" s="222"/>
      <c r="F122" s="222">
        <v>0</v>
      </c>
      <c r="G122" s="74">
        <f>SUM(D122:F122)</f>
        <v>0</v>
      </c>
      <c r="N122" s="348"/>
    </row>
    <row r="123" spans="3:14" x14ac:dyDescent="0.25">
      <c r="C123" s="63" t="s">
        <v>14</v>
      </c>
      <c r="D123" s="222"/>
      <c r="E123" s="222"/>
      <c r="F123" s="222">
        <v>0</v>
      </c>
      <c r="G123" s="74">
        <f>SUM(D123:F123)</f>
        <v>0</v>
      </c>
      <c r="N123" s="348"/>
    </row>
    <row r="124" spans="3:14" x14ac:dyDescent="0.25">
      <c r="C124" s="63" t="s">
        <v>184</v>
      </c>
      <c r="D124" s="222"/>
      <c r="E124" s="222"/>
      <c r="F124" s="222">
        <v>340.18691588785043</v>
      </c>
      <c r="G124" s="74">
        <f>SUM(D124:F124)</f>
        <v>340.18691588785043</v>
      </c>
      <c r="N124" s="348"/>
    </row>
    <row r="125" spans="3:14" x14ac:dyDescent="0.25">
      <c r="C125" s="68" t="s">
        <v>187</v>
      </c>
      <c r="D125" s="80">
        <f>SUM(D118:D124)</f>
        <v>0</v>
      </c>
      <c r="E125" s="80">
        <f>SUM(E118:E124)</f>
        <v>0</v>
      </c>
      <c r="F125" s="80">
        <f>SUM(F118:F124)</f>
        <v>5200</v>
      </c>
      <c r="G125" s="74">
        <f>SUM(D125:F125)</f>
        <v>5200</v>
      </c>
      <c r="N125" s="348"/>
    </row>
    <row r="126" spans="3:14" s="350" customFormat="1" x14ac:dyDescent="0.25">
      <c r="C126" s="84"/>
      <c r="D126" s="85"/>
      <c r="E126" s="85"/>
      <c r="F126" s="85"/>
      <c r="G126" s="86"/>
    </row>
    <row r="127" spans="3:14" x14ac:dyDescent="0.25">
      <c r="C127" s="263" t="s">
        <v>121</v>
      </c>
      <c r="D127" s="264"/>
      <c r="E127" s="264"/>
      <c r="F127" s="264"/>
      <c r="G127" s="265"/>
      <c r="N127" s="348"/>
    </row>
    <row r="128" spans="3:14" ht="21" customHeight="1" thickBot="1" x14ac:dyDescent="0.3">
      <c r="C128" s="77" t="s">
        <v>185</v>
      </c>
      <c r="D128" s="78">
        <f>'1) Budget Table'!D129</f>
        <v>0</v>
      </c>
      <c r="E128" s="78">
        <f>'1) Budget Table'!E129</f>
        <v>0</v>
      </c>
      <c r="F128" s="78">
        <f>'1) Budget Table'!F129</f>
        <v>41084.239999999998</v>
      </c>
      <c r="G128" s="79">
        <f>SUM(D128:F128)</f>
        <v>41084.239999999998</v>
      </c>
      <c r="N128" s="348"/>
    </row>
    <row r="129" spans="3:14" x14ac:dyDescent="0.25">
      <c r="C129" s="75" t="s">
        <v>10</v>
      </c>
      <c r="D129" s="221"/>
      <c r="E129" s="362"/>
      <c r="F129" s="362"/>
      <c r="G129" s="76">
        <f>SUM(D129:F129)</f>
        <v>0</v>
      </c>
      <c r="N129" s="348"/>
    </row>
    <row r="130" spans="3:14" x14ac:dyDescent="0.25">
      <c r="C130" s="63" t="s">
        <v>11</v>
      </c>
      <c r="D130" s="222"/>
      <c r="E130" s="336"/>
      <c r="F130" s="336"/>
      <c r="G130" s="74">
        <f>SUM(D130:F130)</f>
        <v>0</v>
      </c>
      <c r="N130" s="348"/>
    </row>
    <row r="131" spans="3:14" ht="31.5" x14ac:dyDescent="0.25">
      <c r="C131" s="63" t="s">
        <v>12</v>
      </c>
      <c r="D131" s="222"/>
      <c r="E131" s="222"/>
      <c r="F131" s="222"/>
      <c r="G131" s="74">
        <f>SUM(D131:F131)</f>
        <v>0</v>
      </c>
      <c r="N131" s="348"/>
    </row>
    <row r="132" spans="3:14" x14ac:dyDescent="0.25">
      <c r="C132" s="64" t="s">
        <v>13</v>
      </c>
      <c r="D132" s="222"/>
      <c r="E132" s="222"/>
      <c r="F132" s="222">
        <v>38396.480000000003</v>
      </c>
      <c r="G132" s="74">
        <f>SUM(D132:F132)</f>
        <v>38396.480000000003</v>
      </c>
      <c r="N132" s="348"/>
    </row>
    <row r="133" spans="3:14" x14ac:dyDescent="0.25">
      <c r="C133" s="63" t="s">
        <v>18</v>
      </c>
      <c r="D133" s="222"/>
      <c r="E133" s="222"/>
      <c r="F133" s="222">
        <v>0</v>
      </c>
      <c r="G133" s="74">
        <f>SUM(D133:F133)</f>
        <v>0</v>
      </c>
      <c r="N133" s="348"/>
    </row>
    <row r="134" spans="3:14" x14ac:dyDescent="0.25">
      <c r="C134" s="63" t="s">
        <v>14</v>
      </c>
      <c r="D134" s="222"/>
      <c r="E134" s="222"/>
      <c r="F134" s="222">
        <v>0</v>
      </c>
      <c r="G134" s="74">
        <f>SUM(D134:F134)</f>
        <v>0</v>
      </c>
      <c r="N134" s="348"/>
    </row>
    <row r="135" spans="3:14" x14ac:dyDescent="0.25">
      <c r="C135" s="63" t="s">
        <v>184</v>
      </c>
      <c r="D135" s="222"/>
      <c r="E135" s="222"/>
      <c r="F135" s="222">
        <v>2687.76</v>
      </c>
      <c r="G135" s="74">
        <f>SUM(D135:F135)</f>
        <v>2687.76</v>
      </c>
      <c r="N135" s="348"/>
    </row>
    <row r="136" spans="3:14" x14ac:dyDescent="0.25">
      <c r="C136" s="68" t="s">
        <v>187</v>
      </c>
      <c r="D136" s="80">
        <f>SUM(D129:D135)</f>
        <v>0</v>
      </c>
      <c r="E136" s="80">
        <f>SUM(E129:E135)</f>
        <v>0</v>
      </c>
      <c r="F136" s="80">
        <f>SUM(F129:F135)</f>
        <v>41084.240000000005</v>
      </c>
      <c r="G136" s="74">
        <f>SUM(D136:F136)</f>
        <v>41084.240000000005</v>
      </c>
      <c r="N136" s="348"/>
    </row>
    <row r="137" spans="3:14" s="350" customFormat="1" x14ac:dyDescent="0.25">
      <c r="C137" s="84"/>
      <c r="D137" s="85"/>
      <c r="E137" s="85"/>
      <c r="F137" s="85"/>
      <c r="G137" s="86"/>
    </row>
    <row r="138" spans="3:14" x14ac:dyDescent="0.25">
      <c r="C138" s="263" t="s">
        <v>130</v>
      </c>
      <c r="D138" s="264"/>
      <c r="E138" s="264"/>
      <c r="F138" s="264"/>
      <c r="G138" s="265"/>
      <c r="N138" s="348"/>
    </row>
    <row r="139" spans="3:14" ht="24" customHeight="1" thickBot="1" x14ac:dyDescent="0.3">
      <c r="C139" s="77" t="s">
        <v>185</v>
      </c>
      <c r="D139" s="78">
        <f>'1) Budget Table'!D139</f>
        <v>0</v>
      </c>
      <c r="E139" s="78">
        <f>'1) Budget Table'!E139</f>
        <v>0</v>
      </c>
      <c r="F139" s="78">
        <f>'1) Budget Table'!F139</f>
        <v>61568.224299065419</v>
      </c>
      <c r="G139" s="79">
        <f>SUM(D139:F139)</f>
        <v>61568.224299065419</v>
      </c>
      <c r="N139" s="348"/>
    </row>
    <row r="140" spans="3:14" ht="15.75" customHeight="1" x14ac:dyDescent="0.25">
      <c r="C140" s="75" t="s">
        <v>10</v>
      </c>
      <c r="D140" s="221"/>
      <c r="E140" s="362"/>
      <c r="F140" s="362">
        <v>4672.8971962616815</v>
      </c>
      <c r="G140" s="76">
        <f>SUM(D140:F140)</f>
        <v>4672.8971962616815</v>
      </c>
      <c r="N140" s="348"/>
    </row>
    <row r="141" spans="3:14" s="349" customFormat="1" x14ac:dyDescent="0.25">
      <c r="C141" s="63" t="s">
        <v>11</v>
      </c>
      <c r="D141" s="222"/>
      <c r="E141" s="336"/>
      <c r="F141" s="336">
        <v>0</v>
      </c>
      <c r="G141" s="74">
        <f>SUM(D141:F141)</f>
        <v>0</v>
      </c>
    </row>
    <row r="142" spans="3:14" s="349" customFormat="1" ht="15.75" customHeight="1" x14ac:dyDescent="0.25">
      <c r="C142" s="63" t="s">
        <v>12</v>
      </c>
      <c r="D142" s="222"/>
      <c r="E142" s="222"/>
      <c r="F142" s="222">
        <v>0</v>
      </c>
      <c r="G142" s="74">
        <f>SUM(D142:F142)</f>
        <v>0</v>
      </c>
    </row>
    <row r="143" spans="3:14" s="349" customFormat="1" x14ac:dyDescent="0.25">
      <c r="C143" s="64" t="s">
        <v>13</v>
      </c>
      <c r="D143" s="222"/>
      <c r="E143" s="222"/>
      <c r="F143" s="222">
        <v>36045.06542056075</v>
      </c>
      <c r="G143" s="74">
        <f>SUM(D143:F143)</f>
        <v>36045.06542056075</v>
      </c>
    </row>
    <row r="144" spans="3:14" s="349" customFormat="1" x14ac:dyDescent="0.25">
      <c r="C144" s="63" t="s">
        <v>18</v>
      </c>
      <c r="D144" s="222"/>
      <c r="E144" s="222"/>
      <c r="F144" s="222">
        <v>0</v>
      </c>
      <c r="G144" s="74">
        <f>SUM(D144:F144)</f>
        <v>0</v>
      </c>
    </row>
    <row r="145" spans="2:7" s="349" customFormat="1" ht="15.75" customHeight="1" x14ac:dyDescent="0.25">
      <c r="C145" s="63" t="s">
        <v>14</v>
      </c>
      <c r="D145" s="222"/>
      <c r="E145" s="222"/>
      <c r="F145" s="222">
        <v>0</v>
      </c>
      <c r="G145" s="74">
        <f>SUM(D145:F145)</f>
        <v>0</v>
      </c>
    </row>
    <row r="146" spans="2:7" s="349" customFormat="1" x14ac:dyDescent="0.25">
      <c r="C146" s="63" t="s">
        <v>184</v>
      </c>
      <c r="D146" s="222"/>
      <c r="E146" s="222"/>
      <c r="F146" s="222">
        <v>20850.261682242988</v>
      </c>
      <c r="G146" s="74">
        <f>SUM(D146:F146)</f>
        <v>20850.261682242988</v>
      </c>
    </row>
    <row r="147" spans="2:7" s="349" customFormat="1" x14ac:dyDescent="0.25">
      <c r="C147" s="68" t="s">
        <v>187</v>
      </c>
      <c r="D147" s="80">
        <f>SUM(D140:D146)</f>
        <v>0</v>
      </c>
      <c r="E147" s="80">
        <f>SUM(E140:E146)</f>
        <v>0</v>
      </c>
      <c r="F147" s="80">
        <f>SUM(F140:F146)</f>
        <v>61568.224299065419</v>
      </c>
      <c r="G147" s="74">
        <f>SUM(D147:F147)</f>
        <v>61568.224299065419</v>
      </c>
    </row>
    <row r="148" spans="2:7" s="349" customFormat="1" x14ac:dyDescent="0.25">
      <c r="C148" s="348"/>
      <c r="D148" s="350"/>
      <c r="E148" s="350"/>
      <c r="F148" s="350"/>
      <c r="G148" s="348"/>
    </row>
    <row r="149" spans="2:7" s="349" customFormat="1" x14ac:dyDescent="0.25">
      <c r="B149" s="263" t="s">
        <v>197</v>
      </c>
      <c r="C149" s="264"/>
      <c r="D149" s="264"/>
      <c r="E149" s="264"/>
      <c r="F149" s="264"/>
      <c r="G149" s="265"/>
    </row>
    <row r="150" spans="2:7" s="349" customFormat="1" x14ac:dyDescent="0.25">
      <c r="B150" s="348"/>
      <c r="C150" s="263" t="s">
        <v>140</v>
      </c>
      <c r="D150" s="264"/>
      <c r="E150" s="264"/>
      <c r="F150" s="264"/>
      <c r="G150" s="265"/>
    </row>
    <row r="151" spans="2:7" s="349" customFormat="1" ht="24" customHeight="1" thickBot="1" x14ac:dyDescent="0.3">
      <c r="B151" s="348"/>
      <c r="C151" s="77" t="s">
        <v>185</v>
      </c>
      <c r="D151" s="78">
        <f>'1) Budget Table'!D151</f>
        <v>0</v>
      </c>
      <c r="E151" s="78">
        <f>'1) Budget Table'!E151</f>
        <v>0</v>
      </c>
      <c r="F151" s="78">
        <f>'1) Budget Table'!F151</f>
        <v>0</v>
      </c>
      <c r="G151" s="79">
        <f>SUM(D151:F151)</f>
        <v>0</v>
      </c>
    </row>
    <row r="152" spans="2:7" s="349" customFormat="1" ht="24.75" customHeight="1" x14ac:dyDescent="0.25">
      <c r="B152" s="348"/>
      <c r="C152" s="75" t="s">
        <v>10</v>
      </c>
      <c r="D152" s="221"/>
      <c r="E152" s="362"/>
      <c r="F152" s="362"/>
      <c r="G152" s="76">
        <f>SUM(D152:F152)</f>
        <v>0</v>
      </c>
    </row>
    <row r="153" spans="2:7" s="349" customFormat="1" ht="15.75" customHeight="1" x14ac:dyDescent="0.25">
      <c r="B153" s="348"/>
      <c r="C153" s="63" t="s">
        <v>11</v>
      </c>
      <c r="D153" s="222"/>
      <c r="E153" s="336"/>
      <c r="F153" s="336"/>
      <c r="G153" s="74">
        <f>SUM(D153:F153)</f>
        <v>0</v>
      </c>
    </row>
    <row r="154" spans="2:7" s="349" customFormat="1" ht="15.75" customHeight="1" x14ac:dyDescent="0.25">
      <c r="B154" s="348"/>
      <c r="C154" s="63" t="s">
        <v>12</v>
      </c>
      <c r="D154" s="222"/>
      <c r="E154" s="222"/>
      <c r="F154" s="222"/>
      <c r="G154" s="74">
        <f>SUM(D154:F154)</f>
        <v>0</v>
      </c>
    </row>
    <row r="155" spans="2:7" s="349" customFormat="1" ht="15.75" customHeight="1" x14ac:dyDescent="0.25">
      <c r="B155" s="348"/>
      <c r="C155" s="64" t="s">
        <v>13</v>
      </c>
      <c r="D155" s="222"/>
      <c r="E155" s="222"/>
      <c r="F155" s="222"/>
      <c r="G155" s="74">
        <f>SUM(D155:F155)</f>
        <v>0</v>
      </c>
    </row>
    <row r="156" spans="2:7" s="349" customFormat="1" ht="15.75" customHeight="1" x14ac:dyDescent="0.25">
      <c r="B156" s="348"/>
      <c r="C156" s="63" t="s">
        <v>18</v>
      </c>
      <c r="D156" s="222"/>
      <c r="E156" s="222"/>
      <c r="F156" s="222"/>
      <c r="G156" s="74">
        <f>SUM(D156:F156)</f>
        <v>0</v>
      </c>
    </row>
    <row r="157" spans="2:7" s="349" customFormat="1" ht="15.75" customHeight="1" x14ac:dyDescent="0.25">
      <c r="B157" s="348"/>
      <c r="C157" s="63" t="s">
        <v>14</v>
      </c>
      <c r="D157" s="222"/>
      <c r="E157" s="222"/>
      <c r="F157" s="222"/>
      <c r="G157" s="74">
        <f>SUM(D157:F157)</f>
        <v>0</v>
      </c>
    </row>
    <row r="158" spans="2:7" s="349" customFormat="1" ht="15.75" customHeight="1" x14ac:dyDescent="0.25">
      <c r="B158" s="348"/>
      <c r="C158" s="63" t="s">
        <v>184</v>
      </c>
      <c r="D158" s="222"/>
      <c r="E158" s="222"/>
      <c r="F158" s="222"/>
      <c r="G158" s="74">
        <f>SUM(D158:F158)</f>
        <v>0</v>
      </c>
    </row>
    <row r="159" spans="2:7" s="349" customFormat="1" ht="15.75" customHeight="1" x14ac:dyDescent="0.25">
      <c r="B159" s="348"/>
      <c r="C159" s="68" t="s">
        <v>187</v>
      </c>
      <c r="D159" s="80">
        <f>SUM(D152:D158)</f>
        <v>0</v>
      </c>
      <c r="E159" s="80">
        <f>SUM(E152:E158)</f>
        <v>0</v>
      </c>
      <c r="F159" s="80">
        <f>SUM(F152:F158)</f>
        <v>0</v>
      </c>
      <c r="G159" s="74">
        <f>SUM(D159:F159)</f>
        <v>0</v>
      </c>
    </row>
    <row r="160" spans="2:7" s="350" customFormat="1" ht="15.75" customHeight="1" x14ac:dyDescent="0.25">
      <c r="C160" s="84"/>
      <c r="D160" s="85"/>
      <c r="E160" s="85"/>
      <c r="F160" s="85"/>
      <c r="G160" s="86"/>
    </row>
    <row r="161" spans="3:7" s="349" customFormat="1" ht="15.75" customHeight="1" x14ac:dyDescent="0.25">
      <c r="C161" s="263" t="s">
        <v>149</v>
      </c>
      <c r="D161" s="264"/>
      <c r="E161" s="264"/>
      <c r="F161" s="264"/>
      <c r="G161" s="265"/>
    </row>
    <row r="162" spans="3:7" s="349" customFormat="1" ht="21" customHeight="1" thickBot="1" x14ac:dyDescent="0.3">
      <c r="C162" s="77" t="s">
        <v>185</v>
      </c>
      <c r="D162" s="78">
        <f>'1) Budget Table'!D161</f>
        <v>0</v>
      </c>
      <c r="E162" s="78">
        <f>'1) Budget Table'!E161</f>
        <v>0</v>
      </c>
      <c r="F162" s="78">
        <f>'1) Budget Table'!F161</f>
        <v>0</v>
      </c>
      <c r="G162" s="79">
        <f>SUM(D162:F162)</f>
        <v>0</v>
      </c>
    </row>
    <row r="163" spans="3:7" s="349" customFormat="1" ht="15.75" customHeight="1" x14ac:dyDescent="0.25">
      <c r="C163" s="75" t="s">
        <v>10</v>
      </c>
      <c r="D163" s="221"/>
      <c r="E163" s="362"/>
      <c r="F163" s="362"/>
      <c r="G163" s="76">
        <f>SUM(D163:F163)</f>
        <v>0</v>
      </c>
    </row>
    <row r="164" spans="3:7" s="349" customFormat="1" ht="15.75" customHeight="1" x14ac:dyDescent="0.25">
      <c r="C164" s="63" t="s">
        <v>11</v>
      </c>
      <c r="D164" s="222"/>
      <c r="E164" s="336"/>
      <c r="F164" s="336"/>
      <c r="G164" s="74">
        <f>SUM(D164:F164)</f>
        <v>0</v>
      </c>
    </row>
    <row r="165" spans="3:7" s="349" customFormat="1" ht="15.75" customHeight="1" x14ac:dyDescent="0.25">
      <c r="C165" s="63" t="s">
        <v>12</v>
      </c>
      <c r="D165" s="222"/>
      <c r="E165" s="222"/>
      <c r="F165" s="222"/>
      <c r="G165" s="74">
        <f>SUM(D165:F165)</f>
        <v>0</v>
      </c>
    </row>
    <row r="166" spans="3:7" s="349" customFormat="1" ht="15.75" customHeight="1" x14ac:dyDescent="0.25">
      <c r="C166" s="64" t="s">
        <v>13</v>
      </c>
      <c r="D166" s="222"/>
      <c r="E166" s="222"/>
      <c r="F166" s="222"/>
      <c r="G166" s="74">
        <f>SUM(D166:F166)</f>
        <v>0</v>
      </c>
    </row>
    <row r="167" spans="3:7" s="349" customFormat="1" ht="15.75" customHeight="1" x14ac:dyDescent="0.25">
      <c r="C167" s="63" t="s">
        <v>18</v>
      </c>
      <c r="D167" s="222"/>
      <c r="E167" s="222"/>
      <c r="F167" s="222"/>
      <c r="G167" s="74">
        <f>SUM(D167:F167)</f>
        <v>0</v>
      </c>
    </row>
    <row r="168" spans="3:7" s="349" customFormat="1" ht="15.75" customHeight="1" x14ac:dyDescent="0.25">
      <c r="C168" s="63" t="s">
        <v>14</v>
      </c>
      <c r="D168" s="222"/>
      <c r="E168" s="222"/>
      <c r="F168" s="222"/>
      <c r="G168" s="74">
        <f>SUM(D168:F168)</f>
        <v>0</v>
      </c>
    </row>
    <row r="169" spans="3:7" s="349" customFormat="1" ht="15.75" customHeight="1" x14ac:dyDescent="0.25">
      <c r="C169" s="63" t="s">
        <v>184</v>
      </c>
      <c r="D169" s="222"/>
      <c r="E169" s="222"/>
      <c r="F169" s="222"/>
      <c r="G169" s="74">
        <f>SUM(D169:F169)</f>
        <v>0</v>
      </c>
    </row>
    <row r="170" spans="3:7" s="349" customFormat="1" ht="15.75" customHeight="1" x14ac:dyDescent="0.25">
      <c r="C170" s="68" t="s">
        <v>187</v>
      </c>
      <c r="D170" s="80">
        <f>SUM(D163:D169)</f>
        <v>0</v>
      </c>
      <c r="E170" s="80">
        <f>SUM(E163:E169)</f>
        <v>0</v>
      </c>
      <c r="F170" s="80">
        <f>SUM(F163:F169)</f>
        <v>0</v>
      </c>
      <c r="G170" s="74">
        <f>SUM(D170:F170)</f>
        <v>0</v>
      </c>
    </row>
    <row r="171" spans="3:7" s="350" customFormat="1" ht="15.75" customHeight="1" x14ac:dyDescent="0.25">
      <c r="C171" s="84"/>
      <c r="D171" s="85"/>
      <c r="E171" s="85"/>
      <c r="F171" s="85"/>
      <c r="G171" s="86"/>
    </row>
    <row r="172" spans="3:7" s="349" customFormat="1" ht="15.75" customHeight="1" x14ac:dyDescent="0.25">
      <c r="C172" s="263" t="s">
        <v>158</v>
      </c>
      <c r="D172" s="264"/>
      <c r="E172" s="264"/>
      <c r="F172" s="264"/>
      <c r="G172" s="265"/>
    </row>
    <row r="173" spans="3:7" s="349" customFormat="1" ht="19.5" customHeight="1" thickBot="1" x14ac:dyDescent="0.3">
      <c r="C173" s="77" t="s">
        <v>185</v>
      </c>
      <c r="D173" s="78">
        <f>'1) Budget Table'!D171</f>
        <v>0</v>
      </c>
      <c r="E173" s="78">
        <f>'1) Budget Table'!E171</f>
        <v>0</v>
      </c>
      <c r="F173" s="78">
        <f>'1) Budget Table'!F171</f>
        <v>0</v>
      </c>
      <c r="G173" s="79">
        <f>SUM(D173:F173)</f>
        <v>0</v>
      </c>
    </row>
    <row r="174" spans="3:7" s="349" customFormat="1" ht="15.75" customHeight="1" x14ac:dyDescent="0.25">
      <c r="C174" s="75" t="s">
        <v>10</v>
      </c>
      <c r="D174" s="221"/>
      <c r="E174" s="362"/>
      <c r="F174" s="362"/>
      <c r="G174" s="76">
        <f>SUM(D174:F174)</f>
        <v>0</v>
      </c>
    </row>
    <row r="175" spans="3:7" s="349" customFormat="1" ht="15.75" customHeight="1" x14ac:dyDescent="0.25">
      <c r="C175" s="63" t="s">
        <v>11</v>
      </c>
      <c r="D175" s="222"/>
      <c r="E175" s="336"/>
      <c r="F175" s="336"/>
      <c r="G175" s="74">
        <f>SUM(D175:F175)</f>
        <v>0</v>
      </c>
    </row>
    <row r="176" spans="3:7" s="349" customFormat="1" ht="15.75" customHeight="1" x14ac:dyDescent="0.25">
      <c r="C176" s="63" t="s">
        <v>12</v>
      </c>
      <c r="D176" s="222"/>
      <c r="E176" s="222"/>
      <c r="F176" s="222"/>
      <c r="G176" s="74">
        <f>SUM(D176:F176)</f>
        <v>0</v>
      </c>
    </row>
    <row r="177" spans="3:7" s="349" customFormat="1" ht="15.75" customHeight="1" x14ac:dyDescent="0.25">
      <c r="C177" s="64" t="s">
        <v>13</v>
      </c>
      <c r="D177" s="222"/>
      <c r="E177" s="222"/>
      <c r="F177" s="222"/>
      <c r="G177" s="74">
        <f>SUM(D177:F177)</f>
        <v>0</v>
      </c>
    </row>
    <row r="178" spans="3:7" s="349" customFormat="1" ht="15.75" customHeight="1" x14ac:dyDescent="0.25">
      <c r="C178" s="63" t="s">
        <v>18</v>
      </c>
      <c r="D178" s="222"/>
      <c r="E178" s="222"/>
      <c r="F178" s="222"/>
      <c r="G178" s="74">
        <f>SUM(D178:F178)</f>
        <v>0</v>
      </c>
    </row>
    <row r="179" spans="3:7" s="349" customFormat="1" ht="15.75" customHeight="1" x14ac:dyDescent="0.25">
      <c r="C179" s="63" t="s">
        <v>14</v>
      </c>
      <c r="D179" s="222"/>
      <c r="E179" s="222"/>
      <c r="F179" s="222"/>
      <c r="G179" s="74">
        <f>SUM(D179:F179)</f>
        <v>0</v>
      </c>
    </row>
    <row r="180" spans="3:7" s="349" customFormat="1" ht="15.75" customHeight="1" x14ac:dyDescent="0.25">
      <c r="C180" s="63" t="s">
        <v>184</v>
      </c>
      <c r="D180" s="222"/>
      <c r="E180" s="222"/>
      <c r="F180" s="222"/>
      <c r="G180" s="74">
        <f>SUM(D180:F180)</f>
        <v>0</v>
      </c>
    </row>
    <row r="181" spans="3:7" s="349" customFormat="1" ht="15.75" customHeight="1" x14ac:dyDescent="0.25">
      <c r="C181" s="68" t="s">
        <v>187</v>
      </c>
      <c r="D181" s="80">
        <f>SUM(D174:D180)</f>
        <v>0</v>
      </c>
      <c r="E181" s="80">
        <f>SUM(E174:E180)</f>
        <v>0</v>
      </c>
      <c r="F181" s="80">
        <f>SUM(F174:F180)</f>
        <v>0</v>
      </c>
      <c r="G181" s="74">
        <f>SUM(D181:F181)</f>
        <v>0</v>
      </c>
    </row>
    <row r="182" spans="3:7" s="350" customFormat="1" ht="15.75" customHeight="1" x14ac:dyDescent="0.25">
      <c r="C182" s="84"/>
      <c r="D182" s="85"/>
      <c r="E182" s="85"/>
      <c r="F182" s="85"/>
      <c r="G182" s="86"/>
    </row>
    <row r="183" spans="3:7" s="349" customFormat="1" ht="15.75" customHeight="1" x14ac:dyDescent="0.25">
      <c r="C183" s="263" t="s">
        <v>167</v>
      </c>
      <c r="D183" s="264"/>
      <c r="E183" s="264"/>
      <c r="F183" s="264"/>
      <c r="G183" s="265"/>
    </row>
    <row r="184" spans="3:7" s="349" customFormat="1" ht="22.5" customHeight="1" thickBot="1" x14ac:dyDescent="0.3">
      <c r="C184" s="77" t="s">
        <v>185</v>
      </c>
      <c r="D184" s="78">
        <f>'1) Budget Table'!D181</f>
        <v>0</v>
      </c>
      <c r="E184" s="78">
        <f>'1) Budget Table'!E181</f>
        <v>0</v>
      </c>
      <c r="F184" s="78">
        <f>'1) Budget Table'!F181</f>
        <v>0</v>
      </c>
      <c r="G184" s="79">
        <f>SUM(D184:F184)</f>
        <v>0</v>
      </c>
    </row>
    <row r="185" spans="3:7" s="349" customFormat="1" ht="15.75" customHeight="1" x14ac:dyDescent="0.25">
      <c r="C185" s="75" t="s">
        <v>10</v>
      </c>
      <c r="D185" s="221"/>
      <c r="E185" s="362"/>
      <c r="F185" s="362"/>
      <c r="G185" s="76">
        <f>SUM(D185:F185)</f>
        <v>0</v>
      </c>
    </row>
    <row r="186" spans="3:7" s="349" customFormat="1" ht="15.75" customHeight="1" x14ac:dyDescent="0.25">
      <c r="C186" s="63" t="s">
        <v>11</v>
      </c>
      <c r="D186" s="222"/>
      <c r="E186" s="336"/>
      <c r="F186" s="336"/>
      <c r="G186" s="74">
        <f>SUM(D186:F186)</f>
        <v>0</v>
      </c>
    </row>
    <row r="187" spans="3:7" s="349" customFormat="1" ht="15.75" customHeight="1" x14ac:dyDescent="0.25">
      <c r="C187" s="63" t="s">
        <v>12</v>
      </c>
      <c r="D187" s="222"/>
      <c r="E187" s="222"/>
      <c r="F187" s="222"/>
      <c r="G187" s="74">
        <f>SUM(D187:F187)</f>
        <v>0</v>
      </c>
    </row>
    <row r="188" spans="3:7" s="349" customFormat="1" ht="15.75" customHeight="1" x14ac:dyDescent="0.25">
      <c r="C188" s="64" t="s">
        <v>13</v>
      </c>
      <c r="D188" s="222"/>
      <c r="E188" s="222"/>
      <c r="F188" s="222"/>
      <c r="G188" s="74">
        <f>SUM(D188:F188)</f>
        <v>0</v>
      </c>
    </row>
    <row r="189" spans="3:7" s="349" customFormat="1" ht="15.75" customHeight="1" x14ac:dyDescent="0.25">
      <c r="C189" s="63" t="s">
        <v>18</v>
      </c>
      <c r="D189" s="222"/>
      <c r="E189" s="222"/>
      <c r="F189" s="222"/>
      <c r="G189" s="74">
        <f>SUM(D189:F189)</f>
        <v>0</v>
      </c>
    </row>
    <row r="190" spans="3:7" s="349" customFormat="1" ht="15.75" customHeight="1" x14ac:dyDescent="0.25">
      <c r="C190" s="63" t="s">
        <v>14</v>
      </c>
      <c r="D190" s="222"/>
      <c r="E190" s="222"/>
      <c r="F190" s="222"/>
      <c r="G190" s="74">
        <f>SUM(D190:F190)</f>
        <v>0</v>
      </c>
    </row>
    <row r="191" spans="3:7" s="349" customFormat="1" ht="15.75" customHeight="1" x14ac:dyDescent="0.25">
      <c r="C191" s="63" t="s">
        <v>184</v>
      </c>
      <c r="D191" s="222"/>
      <c r="E191" s="222"/>
      <c r="F191" s="222"/>
      <c r="G191" s="74">
        <f>SUM(D191:F191)</f>
        <v>0</v>
      </c>
    </row>
    <row r="192" spans="3:7" s="349" customFormat="1" ht="15.75" customHeight="1" x14ac:dyDescent="0.25">
      <c r="C192" s="68" t="s">
        <v>187</v>
      </c>
      <c r="D192" s="80">
        <f>SUM(D185:D191)</f>
        <v>0</v>
      </c>
      <c r="E192" s="80">
        <f>SUM(E185:E191)</f>
        <v>0</v>
      </c>
      <c r="F192" s="80">
        <f>SUM(F185:F191)</f>
        <v>0</v>
      </c>
      <c r="G192" s="74">
        <f>SUM(D192:F192)</f>
        <v>0</v>
      </c>
    </row>
    <row r="193" spans="3:7" s="349" customFormat="1" ht="15.75" customHeight="1" x14ac:dyDescent="0.25">
      <c r="C193" s="348"/>
      <c r="D193" s="350"/>
      <c r="E193" s="350"/>
      <c r="F193" s="350"/>
      <c r="G193" s="348"/>
    </row>
    <row r="194" spans="3:7" s="349" customFormat="1" ht="15.75" customHeight="1" x14ac:dyDescent="0.25">
      <c r="C194" s="263" t="s">
        <v>555</v>
      </c>
      <c r="D194" s="264"/>
      <c r="E194" s="264"/>
      <c r="F194" s="264"/>
      <c r="G194" s="265"/>
    </row>
    <row r="195" spans="3:7" s="349" customFormat="1" ht="19.5" customHeight="1" thickBot="1" x14ac:dyDescent="0.3">
      <c r="C195" s="77" t="s">
        <v>556</v>
      </c>
      <c r="D195" s="78">
        <f>'1) Budget Table'!D188</f>
        <v>56148.29</v>
      </c>
      <c r="E195" s="78">
        <f>'1) Budget Table'!E188</f>
        <v>0</v>
      </c>
      <c r="F195" s="78">
        <f>'1) Budget Table'!F188</f>
        <v>0</v>
      </c>
      <c r="G195" s="79">
        <f>SUM(D195:F195)</f>
        <v>56148.29</v>
      </c>
    </row>
    <row r="196" spans="3:7" s="349" customFormat="1" ht="15.75" customHeight="1" x14ac:dyDescent="0.25">
      <c r="C196" s="75" t="s">
        <v>10</v>
      </c>
      <c r="D196" s="221">
        <v>10890</v>
      </c>
      <c r="E196" s="362"/>
      <c r="F196" s="362"/>
      <c r="G196" s="76">
        <f>SUM(D196:F196)</f>
        <v>10890</v>
      </c>
    </row>
    <row r="197" spans="3:7" s="349" customFormat="1" ht="15.75" customHeight="1" x14ac:dyDescent="0.25">
      <c r="C197" s="63" t="s">
        <v>11</v>
      </c>
      <c r="D197" s="222"/>
      <c r="E197" s="336"/>
      <c r="F197" s="336"/>
      <c r="G197" s="74">
        <f>SUM(D197:F197)</f>
        <v>0</v>
      </c>
    </row>
    <row r="198" spans="3:7" s="349" customFormat="1" ht="15.75" customHeight="1" x14ac:dyDescent="0.25">
      <c r="C198" s="63" t="s">
        <v>12</v>
      </c>
      <c r="D198" s="222"/>
      <c r="E198" s="222"/>
      <c r="F198" s="222"/>
      <c r="G198" s="74">
        <f>SUM(D198:F198)</f>
        <v>0</v>
      </c>
    </row>
    <row r="199" spans="3:7" s="349" customFormat="1" ht="15.75" customHeight="1" x14ac:dyDescent="0.25">
      <c r="C199" s="64" t="s">
        <v>13</v>
      </c>
      <c r="D199" s="222"/>
      <c r="E199" s="222"/>
      <c r="F199" s="222"/>
      <c r="G199" s="74">
        <f>SUM(D199:F199)</f>
        <v>0</v>
      </c>
    </row>
    <row r="200" spans="3:7" s="349" customFormat="1" ht="15.75" customHeight="1" x14ac:dyDescent="0.25">
      <c r="C200" s="63" t="s">
        <v>18</v>
      </c>
      <c r="D200" s="222"/>
      <c r="E200" s="222"/>
      <c r="F200" s="222"/>
      <c r="G200" s="74">
        <f>SUM(D200:F200)</f>
        <v>0</v>
      </c>
    </row>
    <row r="201" spans="3:7" s="349" customFormat="1" ht="15.75" customHeight="1" x14ac:dyDescent="0.25">
      <c r="C201" s="63" t="s">
        <v>14</v>
      </c>
      <c r="D201" s="222"/>
      <c r="E201" s="222"/>
      <c r="F201" s="222"/>
      <c r="G201" s="74">
        <f>SUM(D201:F201)</f>
        <v>0</v>
      </c>
    </row>
    <row r="202" spans="3:7" s="349" customFormat="1" ht="15.75" customHeight="1" x14ac:dyDescent="0.25">
      <c r="C202" s="63" t="s">
        <v>184</v>
      </c>
      <c r="D202" s="222">
        <v>45258.29</v>
      </c>
      <c r="E202" s="222"/>
      <c r="F202" s="222"/>
      <c r="G202" s="74">
        <f>SUM(D202:F202)</f>
        <v>45258.29</v>
      </c>
    </row>
    <row r="203" spans="3:7" s="349" customFormat="1" ht="15.75" customHeight="1" x14ac:dyDescent="0.25">
      <c r="C203" s="68" t="s">
        <v>187</v>
      </c>
      <c r="D203" s="80">
        <f>SUM(D196:D202)</f>
        <v>56148.29</v>
      </c>
      <c r="E203" s="80">
        <f>SUM(E196:E202)</f>
        <v>0</v>
      </c>
      <c r="F203" s="80">
        <f>SUM(F196:F202)</f>
        <v>0</v>
      </c>
      <c r="G203" s="74">
        <f>SUM(D203:F203)</f>
        <v>56148.29</v>
      </c>
    </row>
    <row r="204" spans="3:7" s="349" customFormat="1" ht="15.75" customHeight="1" thickBot="1" x14ac:dyDescent="0.3">
      <c r="C204" s="348"/>
      <c r="D204" s="350"/>
      <c r="E204" s="350"/>
      <c r="F204" s="350"/>
      <c r="G204" s="348"/>
    </row>
    <row r="205" spans="3:7" s="349" customFormat="1" ht="19.5" customHeight="1" thickBot="1" x14ac:dyDescent="0.3">
      <c r="C205" s="274" t="s">
        <v>19</v>
      </c>
      <c r="D205" s="275"/>
      <c r="E205" s="275"/>
      <c r="F205" s="275"/>
      <c r="G205" s="276"/>
    </row>
    <row r="206" spans="3:7" s="349" customFormat="1" ht="19.5" customHeight="1" x14ac:dyDescent="0.25">
      <c r="C206" s="183"/>
      <c r="D206" s="179" t="s">
        <v>548</v>
      </c>
      <c r="E206" s="179" t="s">
        <v>549</v>
      </c>
      <c r="F206" s="179" t="s">
        <v>550</v>
      </c>
      <c r="G206" s="266" t="s">
        <v>19</v>
      </c>
    </row>
    <row r="207" spans="3:7" s="349" customFormat="1" ht="19.5" customHeight="1" x14ac:dyDescent="0.25">
      <c r="C207" s="183"/>
      <c r="D207" s="178">
        <f>'1) Budget Table'!D13</f>
        <v>0</v>
      </c>
      <c r="E207" s="178">
        <f>'1) Budget Table'!E13</f>
        <v>0</v>
      </c>
      <c r="F207" s="178">
        <f>'1) Budget Table'!F13</f>
        <v>0</v>
      </c>
      <c r="G207" s="267"/>
    </row>
    <row r="208" spans="3:7" s="349" customFormat="1" ht="19.5" customHeight="1" x14ac:dyDescent="0.25">
      <c r="C208" s="175" t="s">
        <v>10</v>
      </c>
      <c r="D208" s="361">
        <f>SUM(D185,D174,D163,D152,D140,D129,D118,D107,D95,D84,D73,D62,D50,D39,D28,D17,D196)</f>
        <v>10890</v>
      </c>
      <c r="E208" s="361">
        <f>SUM(E185,E174,E163,E152,E140,E129,E118,E107,E95,E84,E73,E62,E50,E39,E28,E17,E196)</f>
        <v>0</v>
      </c>
      <c r="F208" s="361">
        <f>SUM(F185,F174,F163,F152,F140,F129,F118,F107,F95,F84,F73,F62,F50,F39,F28,F17,F196)</f>
        <v>148947.66355140187</v>
      </c>
      <c r="G208" s="180">
        <f>SUM(D208:F208)</f>
        <v>159837.66355140187</v>
      </c>
    </row>
    <row r="209" spans="3:14" s="349" customFormat="1" ht="34.5" customHeight="1" x14ac:dyDescent="0.25">
      <c r="C209" s="175" t="s">
        <v>11</v>
      </c>
      <c r="D209" s="361">
        <f>SUM(D186,D175,D164,D153,D141,D130,D119,D108,D96,D85,D74,D63,D51,D40,D29,D18,D197)</f>
        <v>0</v>
      </c>
      <c r="E209" s="361">
        <f>SUM(E186,E175,E164,E153,E141,E130,E119,E108,E96,E85,E74,E63,E51,E40,E29,E18,E197)</f>
        <v>11000</v>
      </c>
      <c r="F209" s="361">
        <f>SUM(F186,F175,F164,F153,F141,F130,F119,F108,F96,F85,F74,F63,F51,F40,F29,F18,F197)</f>
        <v>0</v>
      </c>
      <c r="G209" s="181">
        <f>SUM(D209:F209)</f>
        <v>11000</v>
      </c>
    </row>
    <row r="210" spans="3:14" s="349" customFormat="1" ht="48" customHeight="1" x14ac:dyDescent="0.25">
      <c r="C210" s="175" t="s">
        <v>12</v>
      </c>
      <c r="D210" s="361">
        <f>SUM(D187,D176,D165,D154,D142,D131,D120,D109,D97,D86,D75,D64,D52,D41,D30,D19,D198)</f>
        <v>0</v>
      </c>
      <c r="E210" s="361">
        <f>SUM(E187,E176,E165,E154,E142,E131,E120,E109,E97,E86,E75,E64,E52,E41,E30,E19,E198)</f>
        <v>0</v>
      </c>
      <c r="F210" s="361">
        <f>SUM(F187,F176,F165,F154,F142,F131,F120,F109,F97,F86,F75,F64,F52,F41,F30,F19,F198)</f>
        <v>0</v>
      </c>
      <c r="G210" s="181">
        <f>SUM(D210:F210)</f>
        <v>0</v>
      </c>
    </row>
    <row r="211" spans="3:14" s="349" customFormat="1" ht="33" customHeight="1" x14ac:dyDescent="0.25">
      <c r="C211" s="177" t="s">
        <v>13</v>
      </c>
      <c r="D211" s="361">
        <f>SUM(D188,D177,D166,D155,D143,D132,D121,D110,D98,D87,D76,D65,D53,D42,D31,D20,D199)</f>
        <v>0</v>
      </c>
      <c r="E211" s="361">
        <f>SUM(E188,E177,E166,E155,E143,E132,E121,E110,E98,E87,E76,E65,E53,E42,E31,E20,E199)</f>
        <v>11500</v>
      </c>
      <c r="F211" s="361">
        <f>SUM(F188,F177,F166,F155,F143,F132,F121,F110,F98,F87,F76,F65,F53,F42,F31,F20,F199)</f>
        <v>108794.41457943925</v>
      </c>
      <c r="G211" s="181">
        <f>SUM(D211:F211)</f>
        <v>120294.41457943925</v>
      </c>
    </row>
    <row r="212" spans="3:14" s="349" customFormat="1" ht="21" customHeight="1" x14ac:dyDescent="0.25">
      <c r="C212" s="175" t="s">
        <v>18</v>
      </c>
      <c r="D212" s="361">
        <f>SUM(D189,D178,D167,D156,D144,D133,D122,D111,D99,D88,D77,D66,D54,D43,D32,D21,D200)</f>
        <v>0</v>
      </c>
      <c r="E212" s="361">
        <f>SUM(E189,E178,E167,E156,E144,E133,E122,E111,E99,E88,E77,E66,E54,E43,E32,E21,E200)</f>
        <v>0</v>
      </c>
      <c r="F212" s="361">
        <f>SUM(F189,F178,F167,F156,F144,F133,F122,F111,F99,F88,F77,F66,F54,F43,F32,F21,F200)</f>
        <v>0</v>
      </c>
      <c r="G212" s="181">
        <f>SUM(D212:F212)</f>
        <v>0</v>
      </c>
      <c r="H212" s="322"/>
      <c r="I212" s="322"/>
      <c r="J212" s="322"/>
      <c r="K212" s="322"/>
      <c r="L212" s="322"/>
      <c r="M212" s="356"/>
    </row>
    <row r="213" spans="3:14" s="349" customFormat="1" ht="39.75" customHeight="1" x14ac:dyDescent="0.25">
      <c r="C213" s="175" t="s">
        <v>14</v>
      </c>
      <c r="D213" s="361">
        <f>SUM(D190,D179,D168,D157,D145,D134,D123,D112,D100,D89,D78,D67,D55,D44,D33,D22,D201)</f>
        <v>0</v>
      </c>
      <c r="E213" s="361">
        <f>SUM(E190,E179,E168,E157,E145,E134,E123,E112,E100,E89,E78,E67,E55,E44,E33,E22,E201)</f>
        <v>152415.28</v>
      </c>
      <c r="F213" s="361">
        <f>SUM(F190,F179,F168,F157,F145,F134,F123,F112,F100,F89,F78,F67,F55,F44,F33,F22,F201)</f>
        <v>0</v>
      </c>
      <c r="G213" s="181">
        <f>SUM(D213:F213)</f>
        <v>152415.28</v>
      </c>
      <c r="H213" s="322"/>
      <c r="I213" s="322"/>
      <c r="J213" s="322"/>
      <c r="K213" s="322"/>
      <c r="L213" s="322"/>
      <c r="M213" s="356"/>
    </row>
    <row r="214" spans="3:14" s="349" customFormat="1" ht="23.25" customHeight="1" x14ac:dyDescent="0.25">
      <c r="C214" s="175" t="s">
        <v>184</v>
      </c>
      <c r="D214" s="360">
        <f>SUM(D191,D180,D169,D158,D146,D135,D124,D113,D101,D90,D79,D68,D56,D45,D34,D23,D202)</f>
        <v>164025.29</v>
      </c>
      <c r="E214" s="360">
        <f>SUM(E191,E180,E169,E158,E146,E135,E124,E113,E101,E90,E79,E68,E56,E45,E34,E23,E202)</f>
        <v>0</v>
      </c>
      <c r="F214" s="360">
        <f>SUM(F191,F180,F169,F158,F146,F135,F124,F113,F101,F90,F79,F68,F56,F45,F34,F23,F202)</f>
        <v>72631.759999999995</v>
      </c>
      <c r="G214" s="181">
        <f>SUM(D214:F214)</f>
        <v>236657.05</v>
      </c>
      <c r="H214" s="322"/>
      <c r="I214" s="322"/>
      <c r="J214" s="322"/>
      <c r="K214" s="322"/>
      <c r="L214" s="322"/>
      <c r="M214" s="356"/>
    </row>
    <row r="215" spans="3:14" s="349" customFormat="1" ht="22.5" customHeight="1" x14ac:dyDescent="0.25">
      <c r="C215" s="359" t="s">
        <v>561</v>
      </c>
      <c r="D215" s="358">
        <f>SUM(D208:D214)</f>
        <v>174915.29</v>
      </c>
      <c r="E215" s="358">
        <f>SUM(E208:E214)</f>
        <v>174915.28</v>
      </c>
      <c r="F215" s="358">
        <f>SUM(F208:F214)</f>
        <v>330373.83813084115</v>
      </c>
      <c r="G215" s="357">
        <f>SUM(D215:F215)</f>
        <v>680204.4081308411</v>
      </c>
      <c r="H215" s="322"/>
      <c r="I215" s="322"/>
      <c r="J215" s="322"/>
      <c r="K215" s="322"/>
      <c r="L215" s="322"/>
      <c r="M215" s="356"/>
    </row>
    <row r="216" spans="3:14" s="349" customFormat="1" ht="26.25" customHeight="1" thickBot="1" x14ac:dyDescent="0.3">
      <c r="C216" s="355" t="s">
        <v>559</v>
      </c>
      <c r="D216" s="354">
        <f>D215*0.07</f>
        <v>12244.070300000001</v>
      </c>
      <c r="E216" s="354">
        <f>E215*0.07</f>
        <v>12244.069600000001</v>
      </c>
      <c r="F216" s="354">
        <f>F215*0.07</f>
        <v>23126.168669158884</v>
      </c>
      <c r="G216" s="353">
        <f>G215*0.07</f>
        <v>47614.308569158879</v>
      </c>
      <c r="H216" s="41"/>
      <c r="I216" s="41"/>
      <c r="J216" s="41"/>
      <c r="K216" s="41"/>
      <c r="L216" s="352"/>
      <c r="M216" s="350"/>
    </row>
    <row r="217" spans="3:14" s="349" customFormat="1" ht="23.25" customHeight="1" thickBot="1" x14ac:dyDescent="0.3">
      <c r="C217" s="162" t="s">
        <v>560</v>
      </c>
      <c r="D217" s="163">
        <f>SUM(D215:D216)</f>
        <v>187159.3603</v>
      </c>
      <c r="E217" s="163">
        <f>SUM(E215:E216)</f>
        <v>187159.34959999999</v>
      </c>
      <c r="F217" s="163">
        <f>SUM(F215:F216)</f>
        <v>353500.00680000003</v>
      </c>
      <c r="G217" s="94">
        <f>SUM(G215:G216)</f>
        <v>727818.71669999999</v>
      </c>
      <c r="H217" s="41"/>
      <c r="I217" s="41"/>
      <c r="J217" s="41"/>
      <c r="K217" s="41"/>
      <c r="L217" s="352"/>
      <c r="M217" s="350"/>
    </row>
    <row r="218" spans="3:14" ht="15.75" customHeight="1" x14ac:dyDescent="0.25">
      <c r="L218" s="71"/>
    </row>
    <row r="219" spans="3:14" ht="15.75" customHeight="1" x14ac:dyDescent="0.25">
      <c r="H219" s="224"/>
      <c r="I219" s="224"/>
      <c r="L219" s="71"/>
    </row>
    <row r="220" spans="3:14" ht="15.75" customHeight="1" x14ac:dyDescent="0.25">
      <c r="H220" s="224"/>
      <c r="I220" s="224"/>
      <c r="L220" s="349"/>
    </row>
    <row r="221" spans="3:14" ht="40.5" customHeight="1" x14ac:dyDescent="0.25">
      <c r="H221" s="224"/>
      <c r="I221" s="224"/>
      <c r="L221" s="72"/>
    </row>
    <row r="222" spans="3:14" ht="24.75" customHeight="1" x14ac:dyDescent="0.25">
      <c r="H222" s="224"/>
      <c r="I222" s="224"/>
      <c r="L222" s="72"/>
    </row>
    <row r="223" spans="3:14" ht="41.25" customHeight="1" x14ac:dyDescent="0.25">
      <c r="H223" s="351"/>
      <c r="I223" s="224"/>
      <c r="L223" s="72"/>
    </row>
    <row r="224" spans="3:14" ht="51.75" customHeight="1" x14ac:dyDescent="0.25">
      <c r="H224" s="351"/>
      <c r="I224" s="224"/>
      <c r="L224" s="72"/>
      <c r="N224" s="348"/>
    </row>
    <row r="225" spans="3:14" ht="42" customHeight="1" x14ac:dyDescent="0.25">
      <c r="H225" s="224"/>
      <c r="I225" s="224"/>
      <c r="L225" s="72"/>
      <c r="N225" s="348"/>
    </row>
    <row r="226" spans="3:14" s="350" customFormat="1" ht="42" customHeight="1" x14ac:dyDescent="0.25">
      <c r="C226" s="348"/>
      <c r="G226" s="348"/>
      <c r="H226" s="349"/>
      <c r="I226" s="224"/>
      <c r="J226" s="348"/>
      <c r="K226" s="348"/>
      <c r="L226" s="72"/>
      <c r="M226" s="348"/>
    </row>
    <row r="227" spans="3:14" s="350" customFormat="1" ht="42" customHeight="1" x14ac:dyDescent="0.25">
      <c r="C227" s="348"/>
      <c r="G227" s="348"/>
      <c r="H227" s="348"/>
      <c r="I227" s="224"/>
      <c r="J227" s="348"/>
      <c r="K227" s="348"/>
      <c r="L227" s="348"/>
      <c r="M227" s="348"/>
    </row>
    <row r="228" spans="3:14" s="350" customFormat="1" ht="63.75" customHeight="1" x14ac:dyDescent="0.25">
      <c r="C228" s="348"/>
      <c r="G228" s="348"/>
      <c r="H228" s="348"/>
      <c r="I228" s="71"/>
      <c r="J228" s="349"/>
      <c r="K228" s="349"/>
      <c r="L228" s="348"/>
      <c r="M228" s="348"/>
    </row>
    <row r="229" spans="3:14" s="350" customFormat="1" ht="42" customHeight="1" x14ac:dyDescent="0.25">
      <c r="C229" s="348"/>
      <c r="G229" s="348"/>
      <c r="H229" s="348"/>
      <c r="I229" s="348"/>
      <c r="J229" s="348"/>
      <c r="K229" s="348"/>
      <c r="L229" s="348"/>
      <c r="M229" s="71"/>
    </row>
    <row r="230" spans="3:14" ht="23.25" customHeight="1" x14ac:dyDescent="0.25">
      <c r="N230" s="348"/>
    </row>
    <row r="231" spans="3:14" ht="27.75" customHeight="1" x14ac:dyDescent="0.25">
      <c r="L231" s="349"/>
      <c r="N231" s="348"/>
    </row>
    <row r="232" spans="3:14" ht="55.5" customHeight="1" x14ac:dyDescent="0.25">
      <c r="N232" s="348"/>
    </row>
    <row r="233" spans="3:14" ht="57.75" customHeight="1" x14ac:dyDescent="0.25">
      <c r="M233" s="349"/>
      <c r="N233" s="348"/>
    </row>
    <row r="234" spans="3:14" ht="21.75" customHeight="1" x14ac:dyDescent="0.25">
      <c r="N234" s="348"/>
    </row>
    <row r="235" spans="3:14" ht="49.5" customHeight="1" x14ac:dyDescent="0.25">
      <c r="N235" s="348"/>
    </row>
    <row r="236" spans="3:14" ht="28.5" customHeight="1" x14ac:dyDescent="0.25">
      <c r="N236" s="348"/>
    </row>
    <row r="237" spans="3:14" ht="28.5" customHeight="1" x14ac:dyDescent="0.25">
      <c r="N237" s="348"/>
    </row>
    <row r="238" spans="3:14" ht="28.5" customHeight="1" x14ac:dyDescent="0.25">
      <c r="N238" s="348"/>
    </row>
    <row r="239" spans="3:14" ht="23.25" customHeight="1" x14ac:dyDescent="0.25">
      <c r="N239" s="71"/>
    </row>
    <row r="240" spans="3:14" ht="43.5" customHeight="1" x14ac:dyDescent="0.25">
      <c r="N240" s="71"/>
    </row>
    <row r="241" spans="3:14" ht="55.5" customHeight="1" x14ac:dyDescent="0.25">
      <c r="N241" s="348"/>
    </row>
    <row r="242" spans="3:14" ht="42.75" customHeight="1" x14ac:dyDescent="0.25">
      <c r="N242" s="71"/>
    </row>
    <row r="243" spans="3:14" ht="21.75" customHeight="1" x14ac:dyDescent="0.25">
      <c r="N243" s="71"/>
    </row>
    <row r="244" spans="3:14" ht="21.75" customHeight="1" x14ac:dyDescent="0.25">
      <c r="N244" s="71"/>
    </row>
    <row r="245" spans="3:14" s="349" customFormat="1" ht="23.25" customHeight="1" x14ac:dyDescent="0.25">
      <c r="C245" s="348"/>
      <c r="D245" s="350"/>
      <c r="E245" s="350"/>
      <c r="F245" s="350"/>
      <c r="G245" s="348"/>
      <c r="H245" s="348"/>
      <c r="I245" s="348"/>
      <c r="J245" s="348"/>
      <c r="K245" s="348"/>
      <c r="L245" s="348"/>
      <c r="M245" s="348"/>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6:G8"/>
    <mergeCell ref="C161:G161"/>
    <mergeCell ref="C60:G60"/>
    <mergeCell ref="C105:G105"/>
    <mergeCell ref="C116:G116"/>
    <mergeCell ref="C127:G127"/>
    <mergeCell ref="C138:G138"/>
    <mergeCell ref="B149:G149"/>
    <mergeCell ref="C150:G150"/>
    <mergeCell ref="C71:G71"/>
    <mergeCell ref="C37:G37"/>
    <mergeCell ref="C47:G47"/>
    <mergeCell ref="C194:G194"/>
    <mergeCell ref="G206:G207"/>
    <mergeCell ref="C172:G172"/>
    <mergeCell ref="C183:G183"/>
    <mergeCell ref="C205:G205"/>
    <mergeCell ref="C82:G82"/>
    <mergeCell ref="C93:G93"/>
    <mergeCell ref="B104:G104"/>
    <mergeCell ref="C2:F2"/>
    <mergeCell ref="C10:F10"/>
    <mergeCell ref="B14:G14"/>
    <mergeCell ref="C15:G15"/>
    <mergeCell ref="B59:G59"/>
    <mergeCell ref="G12:G13"/>
    <mergeCell ref="C5:G5"/>
    <mergeCell ref="C26:G26"/>
  </mergeCells>
  <conditionalFormatting sqref="G24">
    <cfRule type="cellIs" dxfId="50" priority="17" operator="notEqual">
      <formula>$G$16</formula>
    </cfRule>
  </conditionalFormatting>
  <conditionalFormatting sqref="G35">
    <cfRule type="cellIs" dxfId="49" priority="16" operator="notEqual">
      <formula>$G$27</formula>
    </cfRule>
  </conditionalFormatting>
  <conditionalFormatting sqref="G46">
    <cfRule type="cellIs" dxfId="48" priority="15" operator="notEqual">
      <formula>$G$38</formula>
    </cfRule>
  </conditionalFormatting>
  <conditionalFormatting sqref="G57">
    <cfRule type="cellIs" dxfId="47" priority="14" operator="notEqual">
      <formula>$G$49</formula>
    </cfRule>
  </conditionalFormatting>
  <conditionalFormatting sqref="G69">
    <cfRule type="cellIs" dxfId="46" priority="13" operator="notEqual">
      <formula>$G$61</formula>
    </cfRule>
  </conditionalFormatting>
  <conditionalFormatting sqref="G80">
    <cfRule type="cellIs" dxfId="45" priority="12" operator="notEqual">
      <formula>$G$72</formula>
    </cfRule>
  </conditionalFormatting>
  <conditionalFormatting sqref="G91">
    <cfRule type="cellIs" dxfId="44" priority="11" operator="notEqual">
      <formula>$G$83</formula>
    </cfRule>
  </conditionalFormatting>
  <conditionalFormatting sqref="G102">
    <cfRule type="cellIs" dxfId="43" priority="10" operator="notEqual">
      <formula>$G$94</formula>
    </cfRule>
  </conditionalFormatting>
  <conditionalFormatting sqref="G114">
    <cfRule type="cellIs" dxfId="42" priority="9" operator="notEqual">
      <formula>$G$106</formula>
    </cfRule>
  </conditionalFormatting>
  <conditionalFormatting sqref="G125">
    <cfRule type="cellIs" dxfId="41" priority="8" operator="notEqual">
      <formula>$G$117</formula>
    </cfRule>
  </conditionalFormatting>
  <conditionalFormatting sqref="G136">
    <cfRule type="cellIs" dxfId="40" priority="7" operator="notEqual">
      <formula>$G$128</formula>
    </cfRule>
  </conditionalFormatting>
  <conditionalFormatting sqref="G147">
    <cfRule type="cellIs" dxfId="39" priority="6" operator="notEqual">
      <formula>$G$139</formula>
    </cfRule>
  </conditionalFormatting>
  <conditionalFormatting sqref="G159">
    <cfRule type="cellIs" dxfId="38" priority="5" operator="notEqual">
      <formula>$G$151</formula>
    </cfRule>
  </conditionalFormatting>
  <conditionalFormatting sqref="G170">
    <cfRule type="cellIs" dxfId="37" priority="4" operator="notEqual">
      <formula>$G$162</formula>
    </cfRule>
  </conditionalFormatting>
  <conditionalFormatting sqref="G181">
    <cfRule type="cellIs" dxfId="36" priority="3" operator="notEqual">
      <formula>$G$162</formula>
    </cfRule>
  </conditionalFormatting>
  <conditionalFormatting sqref="G192">
    <cfRule type="cellIs" dxfId="35" priority="2" operator="notEqual">
      <formula>$G$184</formula>
    </cfRule>
  </conditionalFormatting>
  <conditionalFormatting sqref="G203">
    <cfRule type="cellIs" dxfId="34" priority="1" operator="notEqual">
      <formula>$G$195</formula>
    </cfRule>
  </conditionalFormatting>
  <dataValidations count="8">
    <dataValidation allowBlank="1" showInputMessage="1" showErrorMessage="1" prompt="Output totals must match the original total from Table 1, and will show as red if not. " sqref="G24" xr:uid="{CB4E1972-F42E-40FE-9670-1760DDE11E59}"/>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8" operator="notEqual" id="{68399F88-EBDC-4923-B4FD-D7B5F70E97B1}">
            <xm:f>'1) Budget Table'!#REF!</xm:f>
            <x14:dxf>
              <font>
                <color rgb="FF9C0006"/>
              </font>
              <fill>
                <patternFill>
                  <bgColor rgb="FFFFC7CE"/>
                </patternFill>
              </fill>
            </x14:dxf>
          </x14:cfRule>
          <xm:sqref>G217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DF7AF-B128-4E08-B8DF-2AF40623EE23}">
  <sheetPr>
    <tabColor theme="2" tint="-0.499984740745262"/>
  </sheetPr>
  <dimension ref="B1:F16"/>
  <sheetViews>
    <sheetView showGridLines="0" workbookViewId="0">
      <selection activeCell="B10" sqref="B10"/>
    </sheetView>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5404C-E9EE-4410-B34D-C7B9D06B9B9C}">
  <sheetPr>
    <tabColor theme="2" tint="-0.499984740745262"/>
  </sheetPr>
  <dimension ref="B1:D47"/>
  <sheetViews>
    <sheetView showGridLines="0" showZeros="0" zoomScale="80" zoomScaleNormal="80" zoomScaleSheetLayoutView="70" workbookViewId="0">
      <selection activeCell="C15" sqref="C15"/>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85" t="s">
        <v>570</v>
      </c>
      <c r="C2" s="286"/>
      <c r="D2" s="287"/>
    </row>
    <row r="3" spans="2:4" ht="15.75" thickBot="1" x14ac:dyDescent="0.3">
      <c r="B3" s="288"/>
      <c r="C3" s="289"/>
      <c r="D3" s="290"/>
    </row>
    <row r="4" spans="2:4" ht="15.75" thickBot="1" x14ac:dyDescent="0.3"/>
    <row r="5" spans="2:4" x14ac:dyDescent="0.25">
      <c r="B5" s="296" t="s">
        <v>188</v>
      </c>
      <c r="C5" s="297"/>
      <c r="D5" s="298"/>
    </row>
    <row r="6" spans="2:4" ht="15.75" thickBot="1" x14ac:dyDescent="0.3">
      <c r="B6" s="293"/>
      <c r="C6" s="294"/>
      <c r="D6" s="295"/>
    </row>
    <row r="7" spans="2:4" x14ac:dyDescent="0.25">
      <c r="B7" s="103" t="s">
        <v>198</v>
      </c>
      <c r="C7" s="291">
        <f>SUM('1) Budget Table'!D24:F24,'1) Budget Table'!D34:F34,'1) Budget Table'!D45:F45,'1) Budget Table'!D55:F55)</f>
        <v>118767</v>
      </c>
      <c r="D7" s="292"/>
    </row>
    <row r="8" spans="2:4" x14ac:dyDescent="0.25">
      <c r="B8" s="103" t="s">
        <v>545</v>
      </c>
      <c r="C8" s="299">
        <f>SUM(D10:D14)</f>
        <v>0</v>
      </c>
      <c r="D8" s="300"/>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96" t="s">
        <v>542</v>
      </c>
      <c r="C16" s="297"/>
      <c r="D16" s="298"/>
    </row>
    <row r="17" spans="2:4" ht="15.75" thickBot="1" x14ac:dyDescent="0.3">
      <c r="B17" s="301"/>
      <c r="C17" s="302"/>
      <c r="D17" s="303"/>
    </row>
    <row r="18" spans="2:4" x14ac:dyDescent="0.25">
      <c r="B18" s="103" t="s">
        <v>198</v>
      </c>
      <c r="C18" s="291">
        <f>SUM('1) Budget Table'!D67:F67,'1) Budget Table'!D77:F77,'1) Budget Table'!D87:F87,'1) Budget Table'!D97:F97)</f>
        <v>174915.28</v>
      </c>
      <c r="D18" s="292"/>
    </row>
    <row r="19" spans="2:4" x14ac:dyDescent="0.25">
      <c r="B19" s="103" t="s">
        <v>545</v>
      </c>
      <c r="C19" s="299">
        <f>SUM(D21:D25)</f>
        <v>0</v>
      </c>
      <c r="D19" s="300"/>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96" t="s">
        <v>543</v>
      </c>
      <c r="C27" s="297"/>
      <c r="D27" s="298"/>
    </row>
    <row r="28" spans="2:4" ht="15.75" thickBot="1" x14ac:dyDescent="0.3">
      <c r="B28" s="293"/>
      <c r="C28" s="294"/>
      <c r="D28" s="295"/>
    </row>
    <row r="29" spans="2:4" x14ac:dyDescent="0.25">
      <c r="B29" s="103" t="s">
        <v>198</v>
      </c>
      <c r="C29" s="291">
        <f>SUM('1) Budget Table'!D109:F109,'1) Budget Table'!D119:F119,'1) Budget Table'!D129:F129,'1) Budget Table'!D139:F139)</f>
        <v>330373.83813084109</v>
      </c>
      <c r="D29" s="292"/>
    </row>
    <row r="30" spans="2:4" x14ac:dyDescent="0.25">
      <c r="B30" s="103" t="s">
        <v>545</v>
      </c>
      <c r="C30" s="299">
        <f>SUM(D32:D36)</f>
        <v>0</v>
      </c>
      <c r="D30" s="300"/>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96" t="s">
        <v>544</v>
      </c>
      <c r="C38" s="297"/>
      <c r="D38" s="298"/>
    </row>
    <row r="39" spans="2:4" ht="15.75" thickBot="1" x14ac:dyDescent="0.3">
      <c r="B39" s="293"/>
      <c r="C39" s="294"/>
      <c r="D39" s="295"/>
    </row>
    <row r="40" spans="2:4" x14ac:dyDescent="0.25">
      <c r="B40" s="103" t="s">
        <v>198</v>
      </c>
      <c r="C40" s="291">
        <f>SUM('1) Budget Table'!D151:F151,'1) Budget Table'!D161:F161,'1) Budget Table'!D171:F171,'1) Budget Table'!D181:F181)</f>
        <v>0</v>
      </c>
      <c r="D40" s="292"/>
    </row>
    <row r="41" spans="2:4" x14ac:dyDescent="0.25">
      <c r="B41" s="103" t="s">
        <v>545</v>
      </c>
      <c r="C41" s="299">
        <f>SUM(D43:D47)</f>
        <v>0</v>
      </c>
      <c r="D41" s="300"/>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B16:D16"/>
    <mergeCell ref="B17:D17"/>
    <mergeCell ref="C18:D18"/>
    <mergeCell ref="B27:D27"/>
    <mergeCell ref="B28:D28"/>
    <mergeCell ref="B2:D3"/>
    <mergeCell ref="C7:D7"/>
    <mergeCell ref="B6:D6"/>
    <mergeCell ref="B5:D5"/>
    <mergeCell ref="C8:D8"/>
    <mergeCell ref="C41:D41"/>
    <mergeCell ref="C29:D29"/>
    <mergeCell ref="B38:D38"/>
    <mergeCell ref="B39:D39"/>
    <mergeCell ref="C40:D40"/>
    <mergeCell ref="C19:D19"/>
    <mergeCell ref="C30:D30"/>
  </mergeCells>
  <conditionalFormatting sqref="C30:D30">
    <cfRule type="cellIs" dxfId="32" priority="2" operator="greaterThan">
      <formula>$C$29</formula>
    </cfRule>
    <cfRule type="cellIs" dxfId="31" priority="5" operator="greaterThan">
      <formula>$C$29</formula>
    </cfRule>
  </conditionalFormatting>
  <conditionalFormatting sqref="C8:D8">
    <cfRule type="cellIs" dxfId="30" priority="4" operator="greaterThan">
      <formula>$C$7</formula>
    </cfRule>
  </conditionalFormatting>
  <conditionalFormatting sqref="C19:D19">
    <cfRule type="cellIs" dxfId="29" priority="3" operator="greaterThan">
      <formula>$C$18</formula>
    </cfRule>
  </conditionalFormatting>
  <conditionalFormatting sqref="C41:D41">
    <cfRule type="cellIs" dxfId="28"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777CB22-5B10-42BE-9A12-0810C4C8B0D2}">
          <x14:formula1>
            <xm:f>'C:\Users\Carlos.Paredes\OneDrive - United Nations Development Programme\M&amp;E\2019\INFORMES\ANUAL\Finales\Trinacional\[anexo D Informe final El Salvador 2019.xlsx]Dropdowns'!#REF!</xm:f>
          </x14:formula1>
          <xm:sqref>C10:C14 C21:C25 C32:C36 C43:C47</xm:sqref>
        </x14:dataValidation>
        <x14:dataValidation type="list" allowBlank="1" showInputMessage="1" showErrorMessage="1" xr:uid="{62FAA82D-1219-4AF1-90B6-46166E5347E9}">
          <x14:formula1>
            <xm:f>'C:\Users\Carlos.Paredes\OneDrive - United Nations Development Programme\M&amp;E\2019\INFORMES\ANUAL\Finales\Trinacional\[anexo D Informe final El Salvador 2019.xlsx]Sheet2'!#REF!</xm:f>
          </x14:formula1>
          <xm:sqref>B10:B14 B21:B25 B32:B36 B43:B47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00D0296C3AA914FBF8C07DC978341FD" ma:contentTypeVersion="11" ma:contentTypeDescription="Create a new document." ma:contentTypeScope="" ma:versionID="45a15e1546b1cdbd6f7ee638a64c6185">
  <xsd:schema xmlns:xsd="http://www.w3.org/2001/XMLSchema" xmlns:xs="http://www.w3.org/2001/XMLSchema" xmlns:p="http://schemas.microsoft.com/office/2006/metadata/properties" xmlns:ns3="47148aa2-927f-4ec4-842b-cc5a387ed636" xmlns:ns4="e47f16ec-af7d-40a8-b317-5acec1e40ee9" targetNamespace="http://schemas.microsoft.com/office/2006/metadata/properties" ma:root="true" ma:fieldsID="d5a1826e975b1e378d783b35ae008c57" ns3:_="" ns4:_="">
    <xsd:import namespace="47148aa2-927f-4ec4-842b-cc5a387ed636"/>
    <xsd:import namespace="e47f16ec-af7d-40a8-b317-5acec1e40ee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48aa2-927f-4ec4-842b-cc5a387ed6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7f16ec-af7d-40a8-b317-5acec1e40ee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A5E46C-11DC-4A26-9897-A2DF1B8DF8DE}">
  <ds:schemaRefs>
    <ds:schemaRef ds:uri="http://schemas.microsoft.com/office/2006/documentManagement/types"/>
    <ds:schemaRef ds:uri="http://purl.org/dc/terms/"/>
    <ds:schemaRef ds:uri="http://schemas.microsoft.com/office/2006/metadata/properties"/>
    <ds:schemaRef ds:uri="http://purl.org/dc/elements/1.1/"/>
    <ds:schemaRef ds:uri="47148aa2-927f-4ec4-842b-cc5a387ed636"/>
    <ds:schemaRef ds:uri="e47f16ec-af7d-40a8-b317-5acec1e40ee9"/>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81F6B37-1B1A-4E3C-A72E-5A7CA0417630}">
  <ds:schemaRefs>
    <ds:schemaRef ds:uri="http://schemas.microsoft.com/sharepoint/v3/contenttype/forms"/>
  </ds:schemaRefs>
</ds:datastoreItem>
</file>

<file path=customXml/itemProps3.xml><?xml version="1.0" encoding="utf-8"?>
<ds:datastoreItem xmlns:ds="http://schemas.openxmlformats.org/officeDocument/2006/customXml" ds:itemID="{16F5BFBA-23A4-41FA-9B0A-90D09476B5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148aa2-927f-4ec4-842b-cc5a387ed636"/>
    <ds:schemaRef ds:uri="e47f16ec-af7d-40a8-b317-5acec1e40e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1) Budget Table GTM</vt:lpstr>
      <vt:lpstr>2) By Category</vt:lpstr>
      <vt:lpstr>3) Explanatory Notes</vt:lpstr>
      <vt:lpstr>4) -For PBSO Use-</vt:lpstr>
      <vt:lpstr>5) -For MPTF Use-</vt:lpstr>
      <vt:lpstr>1) Budget Table</vt:lpstr>
      <vt:lpstr>2) By Category (2)</vt:lpstr>
      <vt:lpstr>3) Explanatory Notes (2)</vt:lpstr>
      <vt:lpstr>4) -For PBSO Use- (2)</vt:lpstr>
      <vt:lpstr>5) -For MPTF Use- (2)</vt:lpstr>
      <vt:lpstr>1) Budget Table HONDURAS</vt:lpstr>
      <vt:lpstr>2) By Category (3)</vt:lpstr>
      <vt:lpstr>3) Explanatory Notes (3)</vt:lpstr>
      <vt:lpstr>4) -For PBSO Use- (3)</vt:lpstr>
      <vt:lpstr>5) -For MPTF Use- (3)</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cp:lastModifiedBy>
  <cp:lastPrinted>2017-12-11T22:51:21Z</cp:lastPrinted>
  <dcterms:created xsi:type="dcterms:W3CDTF">2017-11-15T21:17:43Z</dcterms:created>
  <dcterms:modified xsi:type="dcterms:W3CDTF">2019-11-15T18:39:17Z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0x010100000D0296C3AA914FBF8C07DC978341FD</vt:lpwstr>
  </property>
</Properties>
</file>