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brice.bussiere\Desktop\"/>
    </mc:Choice>
  </mc:AlternateContent>
  <xr:revisionPtr revIDLastSave="0" documentId="8_{3D5F0B55-492E-4AC5-A91E-4B78CDB5FDF4}" xr6:coauthVersionLast="41" xr6:coauthVersionMax="41" xr10:uidLastSave="{00000000-0000-0000-0000-000000000000}"/>
  <bookViews>
    <workbookView xWindow="-108" yWindow="-108" windowWidth="23256" windowHeight="12600" tabRatio="830" xr2:uid="{F5C47930-9078-4D12-8E84-B9CB70FB5F49}"/>
  </bookViews>
  <sheets>
    <sheet name="RAPPORT FINALE 25 AVRIL 2019 " sheetId="4" r:id="rId1"/>
    <sheet name="Tableau Budget categorie RSS-3"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9" i="2" l="1"/>
  <c r="E37" i="2" s="1"/>
  <c r="J28" i="2"/>
  <c r="F13" i="4"/>
  <c r="H13" i="4" s="1"/>
  <c r="G40" i="4"/>
  <c r="G42" i="4" s="1"/>
  <c r="G46" i="4" s="1"/>
  <c r="G34" i="4"/>
  <c r="G28" i="4"/>
  <c r="G22" i="4"/>
  <c r="G18" i="4"/>
  <c r="H37" i="4"/>
  <c r="H36" i="4"/>
  <c r="H30" i="4"/>
  <c r="H29" i="4"/>
  <c r="H26" i="4"/>
  <c r="H24" i="4"/>
  <c r="H21" i="4"/>
  <c r="H20" i="4"/>
  <c r="H19" i="4"/>
  <c r="H17" i="4"/>
  <c r="H15" i="4"/>
  <c r="H10" i="4"/>
  <c r="H11" i="4"/>
  <c r="H12" i="4"/>
  <c r="E40" i="4"/>
  <c r="F40" i="4"/>
  <c r="E34" i="4"/>
  <c r="E28" i="4"/>
  <c r="E25" i="4"/>
  <c r="E22" i="4"/>
  <c r="E18" i="4"/>
  <c r="E16" i="4"/>
  <c r="G16" i="4"/>
  <c r="F44" i="4"/>
  <c r="F9" i="4"/>
  <c r="F16" i="4" s="1"/>
  <c r="F14" i="4"/>
  <c r="H14" i="4" s="1"/>
  <c r="F17" i="4"/>
  <c r="E42" i="4" l="1"/>
  <c r="E46" i="4" s="1"/>
  <c r="H39" i="4" l="1"/>
  <c r="H38" i="4"/>
  <c r="H31" i="4"/>
  <c r="J24" i="2" l="1"/>
  <c r="J27" i="2"/>
  <c r="J22" i="2"/>
  <c r="D37" i="2"/>
  <c r="D39" i="2" s="1"/>
  <c r="F29" i="2"/>
  <c r="C37" i="2" l="1"/>
  <c r="F37" i="2" s="1"/>
  <c r="F31" i="2"/>
  <c r="E39" i="2"/>
  <c r="E31" i="2"/>
  <c r="F32" i="2" s="1"/>
  <c r="F32" i="4" l="1"/>
  <c r="F33" i="4"/>
  <c r="H33" i="4" s="1"/>
  <c r="C9" i="4"/>
  <c r="H9" i="4" s="1"/>
  <c r="H32" i="4" l="1"/>
  <c r="F34" i="4"/>
  <c r="F27" i="4"/>
  <c r="H27" i="4" l="1"/>
  <c r="F28" i="4"/>
  <c r="F25" i="4"/>
  <c r="F18" i="4"/>
  <c r="D40" i="4"/>
  <c r="C40" i="4"/>
  <c r="C34" i="4"/>
  <c r="D34" i="4"/>
  <c r="D28" i="4"/>
  <c r="D18" i="4"/>
  <c r="D16" i="4"/>
  <c r="D25" i="4"/>
  <c r="D22" i="4"/>
  <c r="H40" i="4" l="1"/>
  <c r="F22" i="4"/>
  <c r="H28" i="4"/>
  <c r="D42" i="4"/>
  <c r="G29" i="2" l="1"/>
  <c r="B23" i="2"/>
  <c r="B24" i="2"/>
  <c r="B25" i="2"/>
  <c r="B26" i="2"/>
  <c r="B27" i="2"/>
  <c r="B28" i="2"/>
  <c r="B22" i="2"/>
  <c r="B8" i="2"/>
  <c r="B9" i="2"/>
  <c r="B10" i="2"/>
  <c r="B11" i="2"/>
  <c r="B12" i="2"/>
  <c r="B13" i="2"/>
  <c r="B7" i="2"/>
  <c r="B29" i="2" l="1"/>
  <c r="B14" i="2"/>
  <c r="B15" i="2" s="1"/>
  <c r="B16" i="2" s="1"/>
  <c r="K24" i="2"/>
  <c r="K28" i="2"/>
  <c r="K22" i="2"/>
  <c r="B30" i="2"/>
  <c r="B31" i="2" s="1"/>
  <c r="I25" i="2" l="1"/>
  <c r="J25" i="2" l="1"/>
  <c r="K25" i="2" s="1"/>
  <c r="I26" i="2"/>
  <c r="J26" i="2" l="1"/>
  <c r="K26" i="2" s="1"/>
  <c r="I23" i="2"/>
  <c r="J23" i="2" s="1"/>
  <c r="I29" i="2" l="1"/>
  <c r="K23" i="2"/>
  <c r="C38" i="2" l="1"/>
  <c r="J29" i="2"/>
  <c r="F38" i="2"/>
  <c r="C39" i="2"/>
  <c r="I30" i="2"/>
  <c r="J30" i="2" s="1"/>
  <c r="H29" i="2"/>
  <c r="D29" i="2"/>
  <c r="C29" i="2"/>
  <c r="J31" i="2" l="1"/>
  <c r="K29" i="2"/>
  <c r="H38" i="2"/>
  <c r="G38" i="2"/>
  <c r="F39" i="2"/>
  <c r="K30" i="2"/>
  <c r="H30" i="2"/>
  <c r="H31" i="2" s="1"/>
  <c r="D30" i="2"/>
  <c r="D31" i="2" s="1"/>
  <c r="G30" i="2"/>
  <c r="G31" i="2" s="1"/>
  <c r="C30" i="2"/>
  <c r="C31" i="2" s="1"/>
  <c r="I31" i="2"/>
  <c r="E42" i="2" s="1"/>
  <c r="K31" i="2" l="1"/>
  <c r="C32" i="2"/>
  <c r="E41" i="2" l="1"/>
  <c r="B37" i="2"/>
  <c r="E44" i="2"/>
  <c r="H8" i="2"/>
  <c r="H9" i="2"/>
  <c r="H10" i="2"/>
  <c r="H11" i="2"/>
  <c r="H12" i="2"/>
  <c r="H13" i="2"/>
  <c r="H7" i="2"/>
  <c r="F14" i="2"/>
  <c r="F15" i="2" s="1"/>
  <c r="F16" i="2" s="1"/>
  <c r="G8" i="2"/>
  <c r="G9" i="2"/>
  <c r="G10" i="2"/>
  <c r="G11" i="2"/>
  <c r="G12" i="2"/>
  <c r="G13" i="2"/>
  <c r="G7" i="2"/>
  <c r="E14" i="2"/>
  <c r="D14" i="2"/>
  <c r="C14" i="2"/>
  <c r="H37" i="2" l="1"/>
  <c r="B39" i="2"/>
  <c r="H39" i="2" s="1"/>
  <c r="G37" i="2"/>
  <c r="G39" i="2" s="1"/>
  <c r="E15" i="2"/>
  <c r="E16" i="2" s="1"/>
  <c r="G14" i="2"/>
  <c r="G15" i="2" s="1"/>
  <c r="G16" i="2" s="1"/>
  <c r="H14" i="2"/>
  <c r="H15" i="2" s="1"/>
  <c r="H16" i="2" s="1"/>
  <c r="D15" i="2"/>
  <c r="D16" i="2" s="1"/>
  <c r="C15" i="2"/>
  <c r="C16" i="2" s="1"/>
  <c r="C16" i="4" l="1"/>
  <c r="H16" i="4" s="1"/>
  <c r="C18" i="4"/>
  <c r="H18" i="4" s="1"/>
  <c r="C28" i="4"/>
  <c r="C25" i="4"/>
  <c r="H25" i="4" s="1"/>
  <c r="C22" i="4"/>
  <c r="H22" i="4" s="1"/>
  <c r="C42" i="4" l="1"/>
  <c r="D44" i="4"/>
  <c r="D46" i="4" s="1"/>
  <c r="H34" i="4" l="1"/>
  <c r="F42" i="4"/>
  <c r="F46" i="4" s="1"/>
  <c r="C44" i="4"/>
  <c r="H44" i="4" s="1"/>
  <c r="H42" i="4" l="1"/>
  <c r="C46" i="4"/>
  <c r="C49" i="4" s="1"/>
  <c r="H46" i="4" l="1"/>
  <c r="C51" i="4"/>
</calcChain>
</file>

<file path=xl/sharedStrings.xml><?xml version="1.0" encoding="utf-8"?>
<sst xmlns="http://schemas.openxmlformats.org/spreadsheetml/2006/main" count="133" uniqueCount="89">
  <si>
    <t>CATEGORIES</t>
  </si>
  <si>
    <t>TOTAL</t>
  </si>
  <si>
    <t>Total tranche 1</t>
  </si>
  <si>
    <t>Total tranche 2</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</si>
  <si>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</si>
  <si>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</si>
  <si>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</si>
  <si>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</si>
  <si>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</si>
  <si>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</si>
  <si>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</si>
  <si>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</si>
  <si>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</si>
  <si>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</si>
  <si>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</si>
  <si>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</si>
  <si>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</si>
  <si>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</si>
  <si>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</si>
  <si>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</si>
  <si>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</si>
  <si>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</si>
  <si>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Niveau de depense/ engagement actuel en USD (a remplir au moment des rapports de projet)</t>
  </si>
  <si>
    <t>Produit 1.1</t>
  </si>
  <si>
    <t>4. Services contractuels Personnels</t>
  </si>
  <si>
    <t>4 Services contractuels</t>
  </si>
  <si>
    <t>Sous total 1.1</t>
  </si>
  <si>
    <t>Produit 1.2</t>
  </si>
  <si>
    <t xml:space="preserve">4. Services contractuels </t>
  </si>
  <si>
    <t>Sous total 1.2</t>
  </si>
  <si>
    <t>Produit 1.3</t>
  </si>
  <si>
    <t>Sous total 1.3</t>
  </si>
  <si>
    <t>Produit 2.1</t>
  </si>
  <si>
    <t>Sous total 2.1</t>
  </si>
  <si>
    <t>Produit 2.2</t>
  </si>
  <si>
    <t>5. Frais de déplacement HCDH</t>
  </si>
  <si>
    <t>HCDH</t>
  </si>
  <si>
    <t>Sous total 2.2</t>
  </si>
  <si>
    <t>Produit 2.3</t>
  </si>
  <si>
    <t>2. Fournitures, produits de base, matériels HCDH</t>
  </si>
  <si>
    <t>4. Services contractuels HCDH</t>
  </si>
  <si>
    <t>Sous total 2.3</t>
  </si>
  <si>
    <t>Produit 3.1</t>
  </si>
  <si>
    <t>PNUD</t>
  </si>
  <si>
    <t>GMS 7%</t>
  </si>
  <si>
    <t>TOTAL GENERAL</t>
  </si>
  <si>
    <t>Décaissement HCDH</t>
  </si>
  <si>
    <t>Agence Recipiendiaire HCDH</t>
  </si>
  <si>
    <t>Agence Recipiendiaire  PNUD</t>
  </si>
  <si>
    <t>Résultat 1: Résultat 1 : Les acteurs nationaux sont capables d’assurer une gestion pérenne des FDS dans l’exécution de leurs missions républicaines, conformément au cadre légal, dans le respect des droits humains et la prise en compte du Genre, assurant ainsi un service de meilleure qualité pour les populations, et renforçant la confiance de celles-ci envers les FDS</t>
  </si>
  <si>
    <t>Résultat 3: La justice militaire est fonctionnelle sur l'ensemble et contribue à la lutte contre l'impunité des FDS</t>
  </si>
  <si>
    <t>Budget par agence recipiendiaire en USD - Veuillez ajouter une nouvelle colonne par agence recipiendiaire HCDH</t>
  </si>
  <si>
    <t>Budget par agence recipiendiaire en USD - Veuillez ajouter une nouvelle colonne par agence recipiendiaire PNUD</t>
  </si>
  <si>
    <t>Les acteurs nationaux du CNP-RSS, le gouvernement, les institutions républicaines, les organisations de la société civile disposent d’un soutien technique continu dans la mise en œuvre des politiques, de la stratégie nationale de la RSS et de la stratégie sectorielle genre des FDS</t>
  </si>
  <si>
    <t>La Coordination des agences du Système des Nations Unies, ainsi que des partenaires nationaux et internationaux impliqués dans la RSS</t>
  </si>
  <si>
    <t xml:space="preserve">Pérénisation des Structures RSS  (Les structures et mécanismes de gestion de la RSS sont intégrés aux structures organiques pérennes et aux procédures courantes des départements pour assurer la durabilité du processus) </t>
  </si>
  <si>
    <t xml:space="preserve">Controle Parlementaire FDS (La commission défense et sécurité de l’Assemblée nationale est appuyée pour réaliser une mission test de contrôle) </t>
  </si>
  <si>
    <t>CONTRÔLE INTERNE IG FDS (Les Capacités des membres des services d’inspections des armées de la gendarmerie, de la police et de la protection civile, de la douane et de l’environnement sont renforcées pour exercer leurs missions de contrôle interne)</t>
  </si>
  <si>
    <t xml:space="preserve"> JUSTICE MILITAIRE (La justice militaire est renforcée par l’adoption et la mise en application du Code de Justice Militaire révisé et l’opérationnalisation des tribunaux militaires à formation spéciale dans les quatre régions militaires du Pays.</t>
  </si>
  <si>
    <t>PNUD+HCDH</t>
  </si>
  <si>
    <t>DELIVERY GOBAL</t>
  </si>
  <si>
    <t>Tranche 1</t>
  </si>
  <si>
    <t>Tranche 2</t>
  </si>
  <si>
    <t>Décaissement PNUD</t>
  </si>
  <si>
    <t>Délivery PNUD</t>
  </si>
  <si>
    <t>Délivery HCDH</t>
  </si>
  <si>
    <t>Délivery    PNUD + HCDH</t>
  </si>
  <si>
    <t>TABLEAU  AVEC DELIVERY</t>
  </si>
  <si>
    <t>genre</t>
  </si>
  <si>
    <t>Le parquet est appuyé pour réaliser le contrôle des officiers de police judiciaires de la police et de la Gendarmerie nationale</t>
  </si>
  <si>
    <t>TOTALE Decaissement PNUD + HCDH</t>
  </si>
  <si>
    <t xml:space="preserve">Tranche 1 </t>
  </si>
  <si>
    <t>Budget par agence recipiendiaire en USD</t>
  </si>
  <si>
    <t>Dépenses</t>
  </si>
  <si>
    <t>%Tage de Réalisation</t>
  </si>
  <si>
    <t xml:space="preserve">Commentaire sur les dépenses / activités </t>
  </si>
  <si>
    <t>Totaux</t>
  </si>
  <si>
    <t>SOLDE</t>
  </si>
  <si>
    <t>TOTAL DEPENSES</t>
  </si>
  <si>
    <t>Fait par : SORY CONDE</t>
  </si>
  <si>
    <t>Gestionnaire Comptable et Financier PBF</t>
  </si>
  <si>
    <t>Commitment</t>
  </si>
  <si>
    <t>COMMITMENT</t>
  </si>
  <si>
    <t>Réalisation</t>
  </si>
  <si>
    <t>RECAPITULATIF</t>
  </si>
  <si>
    <t>Autres Ressources</t>
  </si>
  <si>
    <t>Montant budget  + Autres Ressources</t>
  </si>
  <si>
    <t>Taux de realisation par ligne budgetaoire</t>
  </si>
  <si>
    <t>Annexe D - Budget du projet PBF - RAPPORT FINANCIER FINAL DU PROJET APPUI CONSEIL RSS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</si>
</sst>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33">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1"/>
      <color rgb="FFFF0000"/>
      <name val="Calibri"/>
      <family val="2"/>
      <scheme val="minor"/>
    </font>
    <font>
      <sz val="11"/>
      <color theme="1"/>
      <name val="Times New Roman"/>
      <family val="1"/>
    </font>
    <font>
      <sz val="9"/>
      <color theme="1"/>
      <name val="Times New Roman"/>
      <family val="1"/>
    </font>
    <font>
      <sz val="11"/>
      <color rgb="FF000000"/>
      <name val="Calibri"/>
      <family val="2"/>
      <scheme val="minor"/>
    </font>
    <font>
      <b/>
      <sz val="11"/>
      <color theme="1"/>
      <name val="Myriad pro"/>
    </font>
    <font>
      <sz val="12"/>
      <color theme="1"/>
      <name val="Calibri"/>
      <family val="2"/>
      <scheme val="minor"/>
    </font>
    <font>
      <sz val="8"/>
      <color theme="1"/>
      <name val="Myriad pro"/>
    </font>
    <font>
      <b/>
      <sz val="10"/>
      <color theme="1"/>
      <name val="Myriad pro"/>
    </font>
    <font>
      <sz val="9"/>
      <color theme="1"/>
      <name val="Myriad pro"/>
    </font>
    <font>
      <b/>
      <sz val="9"/>
      <color theme="1"/>
      <name val="Times New Roman"/>
      <family val="1"/>
    </font>
    <font>
      <b/>
      <sz val="11"/>
      <color theme="1"/>
      <name val="Times New Roman"/>
      <family val="1"/>
    </font>
    <font>
      <sz val="12"/>
      <color rgb="FFFF0000"/>
      <name val="Times New Roman"/>
      <family val="1"/>
    </font>
    <font>
      <sz val="11"/>
      <color rgb="FFFF0000"/>
      <name val="Times New Roman"/>
      <family val="1"/>
    </font>
    <font>
      <sz val="10"/>
      <name val="Times New Roman"/>
      <family val="1"/>
    </font>
    <font>
      <sz val="10"/>
      <name val="Calibri"/>
      <family val="2"/>
    </font>
    <font>
      <sz val="11"/>
      <name val="Calibri"/>
      <family val="2"/>
      <scheme val="minor"/>
    </font>
    <font>
      <b/>
      <sz val="10"/>
      <name val="Times New Roman"/>
      <family val="1"/>
    </font>
    <font>
      <sz val="13"/>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s>
  <fills count="20">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7" tint="0.39997558519241921"/>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thin">
        <color indexed="64"/>
      </left>
      <right style="thin">
        <color indexed="64"/>
      </right>
      <top/>
      <bottom/>
      <diagonal/>
    </border>
    <border>
      <left style="medium">
        <color indexed="64"/>
      </left>
      <right style="medium">
        <color rgb="FF000000"/>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thin">
        <color indexed="64"/>
      </left>
      <right/>
      <top/>
      <bottom/>
      <diagonal/>
    </border>
    <border>
      <left/>
      <right/>
      <top style="medium">
        <color indexed="64"/>
      </top>
      <bottom/>
      <diagonal/>
    </border>
    <border>
      <left/>
      <right style="medium">
        <color rgb="FF000000"/>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auto="1"/>
      </left>
      <right/>
      <top style="medium">
        <color auto="1"/>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bottom style="medium">
        <color rgb="FF000000"/>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321">
    <xf numFmtId="0" fontId="0" fillId="0" borderId="0" xfId="0"/>
    <xf numFmtId="0" fontId="3" fillId="0" borderId="0" xfId="0" applyFont="1"/>
    <xf numFmtId="0" fontId="4" fillId="3"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43" fontId="0" fillId="0" borderId="0" xfId="1" applyFont="1" applyAlignment="1">
      <alignment horizontal="center"/>
    </xf>
    <xf numFmtId="0" fontId="9" fillId="6" borderId="14" xfId="0" applyFont="1" applyFill="1" applyBorder="1" applyAlignment="1">
      <alignment vertical="center" wrapText="1"/>
    </xf>
    <xf numFmtId="0" fontId="9" fillId="6" borderId="18" xfId="0" applyFont="1" applyFill="1" applyBorder="1" applyAlignment="1">
      <alignment vertical="center" wrapText="1"/>
    </xf>
    <xf numFmtId="0" fontId="9" fillId="6" borderId="34" xfId="0" applyFont="1" applyFill="1" applyBorder="1" applyAlignment="1">
      <alignment vertical="center" wrapText="1"/>
    </xf>
    <xf numFmtId="0" fontId="9" fillId="6" borderId="37" xfId="0" applyFont="1" applyFill="1" applyBorder="1" applyAlignment="1">
      <alignment vertical="center" wrapText="1"/>
    </xf>
    <xf numFmtId="0" fontId="9" fillId="6" borderId="39" xfId="0" applyFont="1" applyFill="1" applyBorder="1" applyAlignment="1">
      <alignment vertical="center" wrapText="1"/>
    </xf>
    <xf numFmtId="0" fontId="9" fillId="0" borderId="18" xfId="0" applyFont="1" applyFill="1" applyBorder="1" applyAlignment="1">
      <alignment vertical="center" wrapText="1"/>
    </xf>
    <xf numFmtId="43" fontId="10" fillId="0" borderId="0" xfId="1" applyFont="1" applyFill="1" applyBorder="1" applyAlignment="1">
      <alignment horizontal="center" vertical="center" wrapText="1"/>
    </xf>
    <xf numFmtId="0" fontId="9" fillId="0" borderId="0" xfId="0" applyFont="1" applyFill="1" applyBorder="1" applyAlignment="1">
      <alignment vertical="center" wrapText="1"/>
    </xf>
    <xf numFmtId="0" fontId="0" fillId="0" borderId="0" xfId="0" applyFill="1"/>
    <xf numFmtId="0" fontId="0" fillId="0" borderId="18" xfId="0" applyBorder="1"/>
    <xf numFmtId="0" fontId="0" fillId="0" borderId="0" xfId="0" applyBorder="1"/>
    <xf numFmtId="0" fontId="0" fillId="6" borderId="5" xfId="0" applyFill="1" applyBorder="1"/>
    <xf numFmtId="0" fontId="0" fillId="6" borderId="6" xfId="0" applyFill="1" applyBorder="1"/>
    <xf numFmtId="0" fontId="14" fillId="0" borderId="0" xfId="0" applyFont="1" applyFill="1" applyBorder="1" applyAlignment="1">
      <alignment vertical="center" wrapText="1"/>
    </xf>
    <xf numFmtId="0" fontId="16" fillId="0" borderId="2" xfId="0" applyFont="1" applyFill="1" applyBorder="1" applyAlignment="1">
      <alignment wrapText="1"/>
    </xf>
    <xf numFmtId="0" fontId="16" fillId="0" borderId="0" xfId="0" applyFont="1" applyFill="1" applyBorder="1" applyAlignment="1">
      <alignment wrapText="1"/>
    </xf>
    <xf numFmtId="0" fontId="0" fillId="0" borderId="0" xfId="0" applyFill="1" applyBorder="1"/>
    <xf numFmtId="0" fontId="9" fillId="0" borderId="34" xfId="0" applyFont="1" applyBorder="1" applyAlignment="1">
      <alignment vertical="center" wrapText="1"/>
    </xf>
    <xf numFmtId="0" fontId="9" fillId="0" borderId="40" xfId="0" applyFont="1" applyBorder="1" applyAlignment="1">
      <alignment vertical="center" wrapText="1"/>
    </xf>
    <xf numFmtId="43" fontId="17" fillId="0" borderId="0" xfId="1" applyFont="1" applyAlignment="1">
      <alignment horizontal="center"/>
    </xf>
    <xf numFmtId="0" fontId="14" fillId="0" borderId="40" xfId="0" applyFont="1" applyBorder="1" applyAlignment="1">
      <alignment vertical="center" wrapText="1"/>
    </xf>
    <xf numFmtId="43" fontId="24" fillId="9" borderId="20" xfId="1" applyFont="1" applyFill="1" applyBorder="1" applyAlignment="1">
      <alignment vertical="center" wrapText="1"/>
    </xf>
    <xf numFmtId="43" fontId="24" fillId="9" borderId="13" xfId="1" applyFont="1" applyFill="1" applyBorder="1" applyAlignment="1">
      <alignment vertical="center" wrapText="1"/>
    </xf>
    <xf numFmtId="43" fontId="24" fillId="9" borderId="16" xfId="1" applyFont="1" applyFill="1" applyBorder="1" applyAlignment="1">
      <alignment vertical="center" wrapText="1"/>
    </xf>
    <xf numFmtId="43" fontId="24" fillId="9" borderId="27" xfId="1" applyFont="1" applyFill="1" applyBorder="1" applyAlignment="1">
      <alignment vertical="center" wrapText="1"/>
    </xf>
    <xf numFmtId="43" fontId="24" fillId="9" borderId="22" xfId="1" applyFont="1" applyFill="1" applyBorder="1" applyAlignment="1">
      <alignment vertical="center" wrapText="1"/>
    </xf>
    <xf numFmtId="43" fontId="22" fillId="0" borderId="18" xfId="1" applyFont="1" applyFill="1" applyBorder="1" applyAlignment="1">
      <alignment horizontal="center" vertical="center" wrapText="1"/>
    </xf>
    <xf numFmtId="43" fontId="2" fillId="0" borderId="0" xfId="1" applyFont="1" applyFill="1" applyBorder="1" applyAlignment="1">
      <alignment horizontal="center" vertical="center" wrapText="1"/>
    </xf>
    <xf numFmtId="43" fontId="22" fillId="0" borderId="0" xfId="1" applyFont="1" applyFill="1" applyBorder="1" applyAlignment="1">
      <alignment vertical="center" wrapText="1"/>
    </xf>
    <xf numFmtId="43" fontId="11" fillId="0" borderId="18" xfId="1" applyFont="1" applyFill="1" applyBorder="1" applyAlignment="1">
      <alignment horizontal="center"/>
    </xf>
    <xf numFmtId="43" fontId="17" fillId="0" borderId="0" xfId="1" applyFont="1" applyFill="1" applyBorder="1" applyAlignment="1">
      <alignment horizontal="center"/>
    </xf>
    <xf numFmtId="43" fontId="0" fillId="0" borderId="0" xfId="1" applyFont="1" applyFill="1" applyBorder="1" applyAlignment="1">
      <alignment horizontal="center"/>
    </xf>
    <xf numFmtId="43" fontId="11" fillId="0" borderId="0" xfId="1" applyFont="1" applyFill="1" applyBorder="1" applyAlignment="1">
      <alignment vertical="center"/>
    </xf>
    <xf numFmtId="43" fontId="11" fillId="0" borderId="5" xfId="1" applyFont="1" applyFill="1" applyBorder="1" applyAlignment="1">
      <alignment horizontal="center"/>
    </xf>
    <xf numFmtId="43" fontId="17" fillId="0" borderId="6" xfId="1" applyFont="1" applyFill="1" applyBorder="1" applyAlignment="1">
      <alignment horizontal="center"/>
    </xf>
    <xf numFmtId="43" fontId="0" fillId="0" borderId="6" xfId="1" applyFont="1" applyFill="1" applyBorder="1" applyAlignment="1">
      <alignment horizontal="center"/>
    </xf>
    <xf numFmtId="43" fontId="11" fillId="0" borderId="6" xfId="1" applyFont="1" applyFill="1" applyBorder="1" applyAlignment="1">
      <alignment vertical="center"/>
    </xf>
    <xf numFmtId="43" fontId="17" fillId="0" borderId="0" xfId="1" applyFont="1" applyFill="1" applyAlignment="1">
      <alignment horizontal="center"/>
    </xf>
    <xf numFmtId="43" fontId="0" fillId="0" borderId="0" xfId="1" applyFont="1" applyFill="1" applyAlignment="1">
      <alignment horizontal="center"/>
    </xf>
    <xf numFmtId="43" fontId="0" fillId="0" borderId="0" xfId="1" applyFont="1" applyFill="1" applyAlignment="1">
      <alignment vertical="center"/>
    </xf>
    <xf numFmtId="43" fontId="17" fillId="0" borderId="0" xfId="1" applyFont="1" applyFill="1" applyAlignment="1"/>
    <xf numFmtId="43" fontId="0" fillId="0" borderId="0" xfId="1" applyFont="1" applyFill="1" applyAlignment="1"/>
    <xf numFmtId="43" fontId="0" fillId="0" borderId="0" xfId="0" applyNumberFormat="1" applyFill="1"/>
    <xf numFmtId="0" fontId="9" fillId="0" borderId="2" xfId="0" applyFont="1" applyFill="1" applyBorder="1" applyAlignment="1">
      <alignment vertical="center" wrapText="1"/>
    </xf>
    <xf numFmtId="0" fontId="10" fillId="0" borderId="2" xfId="0" applyFont="1" applyFill="1" applyBorder="1" applyAlignment="1">
      <alignment vertical="center" wrapText="1"/>
    </xf>
    <xf numFmtId="0" fontId="9" fillId="0" borderId="3" xfId="0" applyFont="1" applyFill="1" applyBorder="1" applyAlignment="1">
      <alignment vertical="center" wrapText="1"/>
    </xf>
    <xf numFmtId="0" fontId="10" fillId="0" borderId="1" xfId="0" applyFont="1" applyFill="1" applyBorder="1" applyAlignment="1">
      <alignment vertical="center" wrapText="1"/>
    </xf>
    <xf numFmtId="0" fontId="16" fillId="11" borderId="2" xfId="0" applyFont="1" applyFill="1" applyBorder="1" applyAlignment="1">
      <alignment wrapText="1"/>
    </xf>
    <xf numFmtId="43" fontId="22" fillId="5" borderId="1" xfId="1" applyFont="1" applyFill="1" applyBorder="1" applyAlignment="1">
      <alignment horizontal="right" vertical="center" wrapText="1"/>
    </xf>
    <xf numFmtId="43" fontId="22" fillId="5" borderId="1" xfId="1" applyFont="1" applyFill="1" applyBorder="1" applyAlignment="1">
      <alignment vertical="center" wrapText="1"/>
    </xf>
    <xf numFmtId="43" fontId="22" fillId="5" borderId="2" xfId="1" applyFont="1" applyFill="1" applyBorder="1" applyAlignment="1">
      <alignment vertical="center" wrapText="1"/>
    </xf>
    <xf numFmtId="43" fontId="22" fillId="5" borderId="3" xfId="1" applyFont="1" applyFill="1" applyBorder="1" applyAlignment="1">
      <alignment horizontal="right" vertical="center" wrapText="1"/>
    </xf>
    <xf numFmtId="43" fontId="22" fillId="5" borderId="6" xfId="1" applyFont="1" applyFill="1" applyBorder="1" applyAlignment="1">
      <alignment vertical="center" wrapText="1"/>
    </xf>
    <xf numFmtId="43" fontId="22" fillId="5" borderId="5" xfId="1" applyFont="1" applyFill="1" applyBorder="1" applyAlignment="1">
      <alignment horizontal="center" vertical="center" wrapText="1"/>
    </xf>
    <xf numFmtId="43" fontId="11" fillId="5" borderId="42" xfId="1" applyFont="1" applyFill="1" applyBorder="1" applyAlignment="1">
      <alignment horizontal="center"/>
    </xf>
    <xf numFmtId="43" fontId="11" fillId="5" borderId="32" xfId="1" applyFont="1" applyFill="1" applyBorder="1" applyAlignment="1">
      <alignment vertical="center"/>
    </xf>
    <xf numFmtId="164" fontId="3" fillId="10" borderId="42" xfId="1" applyNumberFormat="1" applyFont="1" applyFill="1" applyBorder="1" applyAlignment="1">
      <alignment horizontal="center" vertical="center"/>
    </xf>
    <xf numFmtId="43" fontId="17" fillId="0" borderId="1" xfId="1" applyFont="1" applyFill="1" applyBorder="1" applyAlignment="1">
      <alignment horizontal="center"/>
    </xf>
    <xf numFmtId="0" fontId="0" fillId="0" borderId="1" xfId="0" applyFill="1" applyBorder="1"/>
    <xf numFmtId="0" fontId="10" fillId="0" borderId="0" xfId="0" applyFont="1" applyFill="1" applyBorder="1" applyAlignment="1">
      <alignment vertical="center" wrapText="1"/>
    </xf>
    <xf numFmtId="0" fontId="9" fillId="0" borderId="45" xfId="0" applyFont="1" applyFill="1" applyBorder="1" applyAlignment="1">
      <alignment vertical="center" wrapText="1"/>
    </xf>
    <xf numFmtId="0" fontId="9" fillId="0" borderId="51" xfId="0" applyFont="1" applyFill="1" applyBorder="1" applyAlignment="1">
      <alignment vertical="center" wrapText="1"/>
    </xf>
    <xf numFmtId="0" fontId="9" fillId="0" borderId="40" xfId="0" applyFont="1" applyFill="1" applyBorder="1" applyAlignment="1">
      <alignment vertical="center" wrapText="1"/>
    </xf>
    <xf numFmtId="0" fontId="9" fillId="0" borderId="52" xfId="0" applyFont="1" applyFill="1" applyBorder="1" applyAlignment="1">
      <alignment vertical="center" wrapText="1"/>
    </xf>
    <xf numFmtId="0" fontId="9" fillId="0" borderId="17" xfId="0" applyFont="1" applyFill="1" applyBorder="1" applyAlignment="1">
      <alignment vertical="center" wrapText="1"/>
    </xf>
    <xf numFmtId="0" fontId="9" fillId="0" borderId="21" xfId="0" applyFont="1" applyFill="1" applyBorder="1" applyAlignment="1">
      <alignment vertical="center" wrapText="1"/>
    </xf>
    <xf numFmtId="0" fontId="9" fillId="0" borderId="28" xfId="0" applyFont="1" applyFill="1" applyBorder="1" applyAlignment="1">
      <alignment vertical="center" wrapText="1"/>
    </xf>
    <xf numFmtId="0" fontId="9" fillId="0" borderId="1" xfId="0" applyFont="1" applyFill="1" applyBorder="1" applyAlignment="1">
      <alignment vertical="center" wrapText="1"/>
    </xf>
    <xf numFmtId="0" fontId="9" fillId="0" borderId="43" xfId="0" applyFont="1" applyFill="1" applyBorder="1" applyAlignment="1">
      <alignment vertical="center" wrapText="1"/>
    </xf>
    <xf numFmtId="0" fontId="9" fillId="0" borderId="44" xfId="0" applyFont="1" applyFill="1" applyBorder="1" applyAlignment="1">
      <alignment vertical="center" wrapText="1"/>
    </xf>
    <xf numFmtId="0" fontId="9" fillId="0" borderId="41" xfId="0" applyFont="1" applyFill="1" applyBorder="1" applyAlignment="1">
      <alignment vertical="center" wrapText="1"/>
    </xf>
    <xf numFmtId="0" fontId="9" fillId="0" borderId="29" xfId="0" applyFont="1" applyFill="1" applyBorder="1" applyAlignment="1">
      <alignment vertical="center" wrapText="1"/>
    </xf>
    <xf numFmtId="0" fontId="0" fillId="0" borderId="29" xfId="0" applyFill="1" applyBorder="1"/>
    <xf numFmtId="0" fontId="0" fillId="0" borderId="33" xfId="0" applyFill="1" applyBorder="1"/>
    <xf numFmtId="0" fontId="0" fillId="0" borderId="2" xfId="0" applyFill="1" applyBorder="1"/>
    <xf numFmtId="43" fontId="9" fillId="0" borderId="4" xfId="1" applyFont="1" applyBorder="1" applyAlignment="1">
      <alignment horizontal="right" vertical="center" wrapText="1"/>
    </xf>
    <xf numFmtId="43" fontId="10" fillId="4" borderId="4" xfId="1" applyFont="1" applyFill="1" applyBorder="1" applyAlignment="1">
      <alignment horizontal="right" vertical="center" wrapText="1"/>
    </xf>
    <xf numFmtId="43" fontId="9" fillId="0" borderId="4" xfId="1" applyFont="1" applyFill="1" applyBorder="1" applyAlignment="1">
      <alignment horizontal="right" vertical="center" wrapText="1"/>
    </xf>
    <xf numFmtId="43" fontId="10" fillId="7" borderId="4" xfId="1" applyFont="1" applyFill="1" applyBorder="1" applyAlignment="1">
      <alignment horizontal="right" vertical="center" wrapText="1"/>
    </xf>
    <xf numFmtId="43" fontId="5" fillId="0" borderId="10" xfId="0" applyNumberFormat="1" applyFont="1" applyBorder="1" applyAlignment="1">
      <alignment horizontal="right" vertical="center" wrapText="1"/>
    </xf>
    <xf numFmtId="164" fontId="10" fillId="4" borderId="4" xfId="1" applyNumberFormat="1" applyFont="1" applyFill="1" applyBorder="1" applyAlignment="1">
      <alignment horizontal="right" vertical="center" wrapText="1"/>
    </xf>
    <xf numFmtId="164" fontId="10" fillId="7" borderId="4" xfId="1" applyNumberFormat="1" applyFont="1" applyFill="1" applyBorder="1" applyAlignment="1">
      <alignment horizontal="right" vertical="center" wrapText="1"/>
    </xf>
    <xf numFmtId="0" fontId="0" fillId="0" borderId="34" xfId="0" applyBorder="1"/>
    <xf numFmtId="10" fontId="0" fillId="0" borderId="1" xfId="2" applyNumberFormat="1" applyFont="1" applyBorder="1" applyAlignment="1">
      <alignment horizontal="center" vertical="center"/>
    </xf>
    <xf numFmtId="43" fontId="10" fillId="4" borderId="1" xfId="1" applyFont="1" applyFill="1" applyBorder="1" applyAlignment="1">
      <alignment horizontal="right" vertical="center" wrapText="1"/>
    </xf>
    <xf numFmtId="43" fontId="0" fillId="0" borderId="0" xfId="0" applyNumberFormat="1"/>
    <xf numFmtId="0" fontId="4" fillId="8" borderId="1" xfId="0" applyFont="1" applyFill="1" applyBorder="1" applyAlignment="1">
      <alignment horizontal="center" vertical="center" wrapText="1"/>
    </xf>
    <xf numFmtId="0" fontId="4" fillId="8" borderId="58"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25" fillId="8" borderId="4" xfId="0" applyFont="1" applyFill="1" applyBorder="1" applyAlignment="1">
      <alignment horizontal="right" vertical="center" wrapText="1"/>
    </xf>
    <xf numFmtId="0" fontId="26" fillId="8" borderId="56" xfId="0" applyFont="1" applyFill="1" applyBorder="1" applyAlignment="1">
      <alignment horizontal="right" vertical="center" wrapText="1"/>
    </xf>
    <xf numFmtId="43" fontId="27" fillId="8" borderId="1" xfId="1" applyFont="1" applyFill="1" applyBorder="1" applyAlignment="1">
      <alignment vertical="center" wrapText="1"/>
    </xf>
    <xf numFmtId="43" fontId="27" fillId="8" borderId="57" xfId="1" applyFont="1" applyFill="1" applyBorder="1" applyAlignment="1">
      <alignment vertical="center" wrapText="1"/>
    </xf>
    <xf numFmtId="0" fontId="27" fillId="8" borderId="1" xfId="0" applyFont="1" applyFill="1" applyBorder="1"/>
    <xf numFmtId="0" fontId="26" fillId="8" borderId="1" xfId="0" applyFont="1" applyFill="1" applyBorder="1" applyAlignment="1">
      <alignment horizontal="right" vertical="center" wrapText="1"/>
    </xf>
    <xf numFmtId="43" fontId="28" fillId="8" borderId="4" xfId="1" applyFont="1" applyFill="1" applyBorder="1" applyAlignment="1">
      <alignment horizontal="right" vertical="center" wrapText="1"/>
    </xf>
    <xf numFmtId="43" fontId="25" fillId="8" borderId="4" xfId="1" applyFont="1" applyFill="1" applyBorder="1" applyAlignment="1">
      <alignment horizontal="right" vertical="center" wrapText="1"/>
    </xf>
    <xf numFmtId="164" fontId="28" fillId="8" borderId="4" xfId="1" applyNumberFormat="1" applyFont="1" applyFill="1" applyBorder="1" applyAlignment="1">
      <alignment horizontal="right" vertical="center" wrapText="1"/>
    </xf>
    <xf numFmtId="0" fontId="4" fillId="8" borderId="10" xfId="0" applyFont="1" applyFill="1" applyBorder="1" applyAlignment="1">
      <alignment horizontal="center" vertical="center" wrapText="1"/>
    </xf>
    <xf numFmtId="0" fontId="9" fillId="8" borderId="4" xfId="0" applyFont="1" applyFill="1" applyBorder="1" applyAlignment="1">
      <alignment horizontal="right" vertical="center" wrapText="1"/>
    </xf>
    <xf numFmtId="0" fontId="5" fillId="8" borderId="10" xfId="0" applyFont="1" applyFill="1" applyBorder="1" applyAlignment="1">
      <alignment horizontal="right" vertical="center" wrapText="1"/>
    </xf>
    <xf numFmtId="43" fontId="10" fillId="8" borderId="4" xfId="1" applyFont="1" applyFill="1" applyBorder="1" applyAlignment="1">
      <alignment horizontal="right" vertical="center" wrapText="1"/>
    </xf>
    <xf numFmtId="43" fontId="9" fillId="8" borderId="4" xfId="1" applyFont="1" applyFill="1" applyBorder="1" applyAlignment="1">
      <alignment horizontal="right" vertical="center" wrapText="1"/>
    </xf>
    <xf numFmtId="164" fontId="10" fillId="8" borderId="4" xfId="1" applyNumberFormat="1" applyFont="1" applyFill="1" applyBorder="1" applyAlignment="1">
      <alignment horizontal="right" vertical="center" wrapText="1"/>
    </xf>
    <xf numFmtId="43" fontId="15" fillId="14" borderId="1" xfId="1" applyFont="1" applyFill="1" applyBorder="1" applyAlignment="1">
      <alignment horizontal="center" vertical="center" wrapText="1"/>
    </xf>
    <xf numFmtId="164" fontId="0" fillId="0" borderId="0" xfId="0" applyNumberFormat="1"/>
    <xf numFmtId="43" fontId="9" fillId="15" borderId="4" xfId="1" applyFont="1" applyFill="1" applyBorder="1" applyAlignment="1">
      <alignment horizontal="right" vertical="center" wrapText="1"/>
    </xf>
    <xf numFmtId="0" fontId="9" fillId="0" borderId="11" xfId="0" applyFont="1" applyBorder="1" applyAlignment="1">
      <alignment vertical="center" wrapText="1"/>
    </xf>
    <xf numFmtId="0" fontId="9" fillId="0" borderId="61" xfId="0" applyFont="1" applyBorder="1" applyAlignment="1">
      <alignment vertical="center" wrapText="1"/>
    </xf>
    <xf numFmtId="43" fontId="5" fillId="0" borderId="55" xfId="0" applyNumberFormat="1" applyFont="1" applyBorder="1" applyAlignment="1">
      <alignment horizontal="right" vertical="center" wrapText="1"/>
    </xf>
    <xf numFmtId="43" fontId="5" fillId="0" borderId="56" xfId="0" applyNumberFormat="1" applyFont="1" applyBorder="1" applyAlignment="1">
      <alignment horizontal="right" vertical="center" wrapText="1"/>
    </xf>
    <xf numFmtId="43" fontId="5" fillId="0" borderId="3" xfId="0" applyNumberFormat="1" applyFont="1" applyBorder="1" applyAlignment="1">
      <alignment horizontal="right" vertical="center" wrapText="1"/>
    </xf>
    <xf numFmtId="0" fontId="10" fillId="4" borderId="61" xfId="0" applyFont="1" applyFill="1" applyBorder="1" applyAlignment="1">
      <alignment vertical="center" wrapText="1"/>
    </xf>
    <xf numFmtId="43" fontId="9" fillId="0" borderId="1" xfId="1" applyFont="1" applyBorder="1" applyAlignment="1">
      <alignment horizontal="right" vertical="center" wrapText="1"/>
    </xf>
    <xf numFmtId="164" fontId="10" fillId="4" borderId="3" xfId="1" applyNumberFormat="1" applyFont="1" applyFill="1" applyBorder="1" applyAlignment="1">
      <alignment horizontal="right" vertical="center" wrapText="1"/>
    </xf>
    <xf numFmtId="0" fontId="4" fillId="3" borderId="1" xfId="0" applyFont="1" applyFill="1" applyBorder="1" applyAlignment="1">
      <alignment horizontal="center" vertical="center" wrapText="1"/>
    </xf>
    <xf numFmtId="43" fontId="10" fillId="4" borderId="3" xfId="1" applyFont="1" applyFill="1" applyBorder="1" applyAlignment="1">
      <alignment horizontal="right" vertical="center" wrapText="1"/>
    </xf>
    <xf numFmtId="43" fontId="9" fillId="0" borderId="3" xfId="1" applyFont="1" applyBorder="1" applyAlignment="1">
      <alignment horizontal="right" vertical="center" wrapText="1"/>
    </xf>
    <xf numFmtId="164" fontId="10" fillId="4" borderId="1" xfId="1" applyNumberFormat="1" applyFont="1" applyFill="1" applyBorder="1" applyAlignment="1">
      <alignment horizontal="center" vertical="center" wrapText="1"/>
    </xf>
    <xf numFmtId="43" fontId="15" fillId="14" borderId="63" xfId="1" applyFont="1" applyFill="1" applyBorder="1" applyAlignment="1">
      <alignment horizontal="center" vertical="center" wrapText="1"/>
    </xf>
    <xf numFmtId="0" fontId="9" fillId="8" borderId="3" xfId="0" applyFont="1" applyFill="1" applyBorder="1" applyAlignment="1">
      <alignment horizontal="right" vertical="center" wrapText="1"/>
    </xf>
    <xf numFmtId="0" fontId="5" fillId="8" borderId="56" xfId="0" applyFont="1" applyFill="1" applyBorder="1" applyAlignment="1">
      <alignment horizontal="right" vertical="center" wrapText="1"/>
    </xf>
    <xf numFmtId="43" fontId="12" fillId="8" borderId="57" xfId="1" applyFont="1" applyFill="1" applyBorder="1" applyAlignment="1">
      <alignment horizontal="center" vertical="center" wrapText="1"/>
    </xf>
    <xf numFmtId="0" fontId="4" fillId="7" borderId="65" xfId="0" applyFont="1" applyFill="1" applyBorder="1" applyAlignment="1">
      <alignment horizontal="center" vertical="center" wrapText="1"/>
    </xf>
    <xf numFmtId="0" fontId="4" fillId="7" borderId="54" xfId="0" applyFont="1" applyFill="1" applyBorder="1" applyAlignment="1">
      <alignment horizontal="center" vertical="center" wrapText="1"/>
    </xf>
    <xf numFmtId="9" fontId="0" fillId="0" borderId="3" xfId="2" applyFont="1" applyBorder="1" applyAlignment="1">
      <alignment vertical="center"/>
    </xf>
    <xf numFmtId="9" fontId="0" fillId="0" borderId="1" xfId="2" applyFont="1" applyBorder="1" applyAlignment="1">
      <alignment vertical="center"/>
    </xf>
    <xf numFmtId="9" fontId="10" fillId="4" borderId="1" xfId="2" applyFont="1" applyFill="1" applyBorder="1" applyAlignment="1">
      <alignment horizontal="right" vertical="center" wrapText="1"/>
    </xf>
    <xf numFmtId="0" fontId="0" fillId="16" borderId="6" xfId="0" applyFill="1" applyBorder="1" applyAlignment="1">
      <alignment horizontal="center"/>
    </xf>
    <xf numFmtId="0" fontId="0" fillId="16" borderId="2" xfId="0" applyFill="1" applyBorder="1"/>
    <xf numFmtId="0" fontId="27" fillId="0" borderId="1" xfId="0" applyFont="1" applyBorder="1"/>
    <xf numFmtId="10" fontId="27" fillId="0" borderId="2" xfId="2" applyNumberFormat="1" applyFont="1" applyBorder="1" applyAlignment="1">
      <alignment horizontal="center" vertical="center"/>
    </xf>
    <xf numFmtId="9" fontId="22" fillId="5" borderId="32" xfId="2" applyFont="1" applyFill="1" applyBorder="1" applyAlignment="1">
      <alignment horizontal="center" vertical="center" wrapText="1"/>
    </xf>
    <xf numFmtId="43" fontId="13" fillId="13" borderId="44" xfId="1" applyFont="1" applyFill="1" applyBorder="1" applyAlignment="1">
      <alignment vertical="center" wrapText="1"/>
    </xf>
    <xf numFmtId="43" fontId="13" fillId="13" borderId="21" xfId="1" applyFont="1" applyFill="1" applyBorder="1" applyAlignment="1">
      <alignment vertical="center" wrapText="1"/>
    </xf>
    <xf numFmtId="43" fontId="13" fillId="13" borderId="60" xfId="1" applyFont="1" applyFill="1" applyBorder="1" applyAlignment="1">
      <alignment vertical="center" wrapText="1"/>
    </xf>
    <xf numFmtId="43" fontId="13" fillId="13" borderId="27" xfId="1" applyFont="1" applyFill="1" applyBorder="1" applyAlignment="1">
      <alignment vertical="center" wrapText="1"/>
    </xf>
    <xf numFmtId="43" fontId="13" fillId="13" borderId="20" xfId="1" applyFont="1" applyFill="1" applyBorder="1" applyAlignment="1">
      <alignment vertical="center" wrapText="1"/>
    </xf>
    <xf numFmtId="9" fontId="22" fillId="10" borderId="32" xfId="2" applyFont="1" applyFill="1" applyBorder="1" applyAlignment="1">
      <alignment horizontal="center" vertical="center" wrapText="1"/>
    </xf>
    <xf numFmtId="43" fontId="13" fillId="13" borderId="16" xfId="1" applyFont="1" applyFill="1" applyBorder="1" applyAlignment="1">
      <alignment vertical="center" wrapText="1"/>
    </xf>
    <xf numFmtId="43" fontId="13" fillId="13" borderId="13" xfId="1" applyFont="1" applyFill="1" applyBorder="1" applyAlignment="1">
      <alignment vertical="center" wrapText="1"/>
    </xf>
    <xf numFmtId="43" fontId="9" fillId="0" borderId="0" xfId="1" applyFont="1" applyFill="1" applyBorder="1" applyAlignment="1">
      <alignment vertical="center" wrapText="1"/>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8" fillId="0" borderId="5" xfId="0" applyFont="1" applyBorder="1" applyAlignment="1">
      <alignment horizontal="center" vertical="center"/>
    </xf>
    <xf numFmtId="164" fontId="17" fillId="0" borderId="1" xfId="1" applyNumberFormat="1" applyFont="1" applyFill="1" applyBorder="1" applyAlignment="1">
      <alignment horizontal="center"/>
    </xf>
    <xf numFmtId="9" fontId="0" fillId="0" borderId="1" xfId="2" applyNumberFormat="1" applyFont="1" applyFill="1" applyBorder="1" applyAlignment="1">
      <alignment horizontal="center" vertical="center"/>
    </xf>
    <xf numFmtId="43" fontId="0" fillId="14" borderId="1" xfId="0" applyNumberFormat="1" applyFont="1" applyFill="1" applyBorder="1"/>
    <xf numFmtId="15" fontId="0" fillId="0" borderId="0" xfId="0" applyNumberFormat="1" applyAlignment="1">
      <alignment horizontal="left"/>
    </xf>
    <xf numFmtId="43" fontId="9" fillId="0" borderId="0" xfId="1" applyFont="1" applyFill="1" applyBorder="1" applyAlignment="1">
      <alignment horizontal="right" vertical="center" wrapText="1"/>
    </xf>
    <xf numFmtId="43" fontId="9" fillId="0" borderId="1" xfId="1" applyFont="1" applyFill="1" applyBorder="1" applyAlignment="1">
      <alignment horizontal="right" vertical="center" wrapText="1"/>
    </xf>
    <xf numFmtId="0" fontId="4" fillId="7" borderId="1" xfId="0" applyFont="1" applyFill="1" applyBorder="1" applyAlignment="1">
      <alignment horizontal="center" vertical="center" wrapText="1"/>
    </xf>
    <xf numFmtId="0" fontId="0" fillId="0" borderId="5" xfId="0" applyBorder="1"/>
    <xf numFmtId="43" fontId="0" fillId="18" borderId="2" xfId="0" applyNumberFormat="1" applyFill="1" applyBorder="1"/>
    <xf numFmtId="43" fontId="5" fillId="0" borderId="72" xfId="0" applyNumberFormat="1" applyFont="1" applyBorder="1" applyAlignment="1">
      <alignment horizontal="right" vertical="center" wrapText="1"/>
    </xf>
    <xf numFmtId="43" fontId="31" fillId="0" borderId="16" xfId="1" applyFont="1" applyFill="1" applyBorder="1" applyAlignment="1">
      <alignment horizontal="center" vertical="center"/>
    </xf>
    <xf numFmtId="43" fontId="31" fillId="0" borderId="16" xfId="2" applyNumberFormat="1" applyFont="1" applyFill="1" applyBorder="1" applyAlignment="1">
      <alignment horizontal="center" vertical="center"/>
    </xf>
    <xf numFmtId="43" fontId="31" fillId="0" borderId="13" xfId="1" applyFont="1" applyFill="1" applyBorder="1" applyAlignment="1">
      <alignment horizontal="center" vertical="center"/>
    </xf>
    <xf numFmtId="43" fontId="31" fillId="0" borderId="13" xfId="2" applyNumberFormat="1" applyFont="1" applyFill="1" applyBorder="1" applyAlignment="1">
      <alignment horizontal="center" vertical="center"/>
    </xf>
    <xf numFmtId="43" fontId="32" fillId="7" borderId="32" xfId="2" applyNumberFormat="1" applyFont="1" applyFill="1" applyBorder="1" applyAlignment="1">
      <alignment horizontal="center" vertical="center"/>
    </xf>
    <xf numFmtId="9" fontId="32" fillId="17" borderId="31" xfId="2" applyFont="1" applyFill="1" applyBorder="1" applyAlignment="1">
      <alignment horizontal="center" vertical="center" wrapText="1"/>
    </xf>
    <xf numFmtId="0" fontId="32" fillId="17" borderId="14" xfId="0" applyFont="1" applyFill="1" applyBorder="1" applyAlignment="1">
      <alignment horizontal="left" vertical="center" wrapText="1"/>
    </xf>
    <xf numFmtId="0" fontId="32" fillId="17" borderId="31" xfId="0" applyFont="1" applyFill="1" applyBorder="1" applyAlignment="1">
      <alignment horizontal="center" vertical="center" wrapText="1"/>
    </xf>
    <xf numFmtId="0" fontId="32" fillId="17" borderId="70" xfId="0" applyFont="1" applyFill="1" applyBorder="1" applyAlignment="1">
      <alignment horizontal="center" vertical="center" wrapText="1"/>
    </xf>
    <xf numFmtId="0" fontId="31" fillId="0" borderId="0" xfId="0" applyFont="1"/>
    <xf numFmtId="43" fontId="32" fillId="9" borderId="32" xfId="2" applyNumberFormat="1" applyFont="1" applyFill="1" applyBorder="1" applyAlignment="1">
      <alignment horizontal="center" vertical="center"/>
    </xf>
    <xf numFmtId="43" fontId="31" fillId="0" borderId="22" xfId="2" applyNumberFormat="1" applyFont="1" applyFill="1" applyBorder="1" applyAlignment="1">
      <alignment horizontal="center" vertical="center"/>
    </xf>
    <xf numFmtId="10" fontId="31" fillId="0" borderId="68" xfId="2" applyNumberFormat="1" applyFont="1" applyFill="1" applyBorder="1" applyAlignment="1">
      <alignment horizontal="center" vertical="center"/>
    </xf>
    <xf numFmtId="10" fontId="31" fillId="0" borderId="71" xfId="2" applyNumberFormat="1" applyFont="1" applyFill="1" applyBorder="1" applyAlignment="1">
      <alignment horizontal="center" vertical="center"/>
    </xf>
    <xf numFmtId="0" fontId="14" fillId="0" borderId="29" xfId="0" applyFont="1" applyFill="1" applyBorder="1" applyAlignment="1">
      <alignment vertical="center" wrapText="1"/>
    </xf>
    <xf numFmtId="43" fontId="0" fillId="0" borderId="54" xfId="1" applyFont="1" applyFill="1" applyBorder="1" applyAlignment="1">
      <alignment horizontal="center"/>
    </xf>
    <xf numFmtId="9" fontId="31" fillId="7" borderId="69" xfId="2" applyNumberFormat="1" applyFont="1" applyFill="1" applyBorder="1" applyAlignment="1">
      <alignment horizontal="center" vertical="center"/>
    </xf>
    <xf numFmtId="0" fontId="18" fillId="0" borderId="37" xfId="0" applyFont="1" applyBorder="1" applyAlignment="1">
      <alignment horizontal="left" vertical="top" wrapText="1"/>
    </xf>
    <xf numFmtId="0" fontId="9" fillId="6" borderId="37" xfId="0" applyFont="1" applyFill="1" applyBorder="1" applyAlignment="1">
      <alignment horizontal="center" vertical="top" wrapText="1"/>
    </xf>
    <xf numFmtId="0" fontId="19" fillId="11" borderId="2" xfId="0" applyFont="1" applyFill="1" applyBorder="1" applyAlignment="1">
      <alignment horizontal="center" vertical="center" wrapText="1"/>
    </xf>
    <xf numFmtId="0" fontId="19" fillId="11" borderId="2" xfId="0" applyFont="1" applyFill="1" applyBorder="1" applyAlignment="1">
      <alignment horizontal="left" vertical="center" wrapText="1"/>
    </xf>
    <xf numFmtId="43" fontId="0" fillId="0" borderId="0" xfId="1" applyFont="1"/>
    <xf numFmtId="43" fontId="31" fillId="0" borderId="15" xfId="1" applyNumberFormat="1" applyFont="1" applyBorder="1" applyAlignment="1">
      <alignment vertical="center"/>
    </xf>
    <xf numFmtId="43" fontId="31" fillId="0" borderId="26" xfId="1" applyNumberFormat="1" applyFont="1" applyBorder="1" applyAlignment="1">
      <alignment vertical="center"/>
    </xf>
    <xf numFmtId="43" fontId="10" fillId="7" borderId="4" xfId="1" applyNumberFormat="1" applyFont="1" applyFill="1" applyBorder="1" applyAlignment="1">
      <alignment horizontal="right" vertical="center" wrapText="1"/>
    </xf>
    <xf numFmtId="0" fontId="0" fillId="8" borderId="0" xfId="0" applyFill="1"/>
    <xf numFmtId="0" fontId="32" fillId="17" borderId="30" xfId="0" applyFont="1" applyFill="1" applyBorder="1" applyAlignment="1">
      <alignment horizontal="center" vertical="center" wrapText="1"/>
    </xf>
    <xf numFmtId="43" fontId="9" fillId="0" borderId="0" xfId="0" applyNumberFormat="1" applyFont="1" applyFill="1" applyBorder="1" applyAlignment="1">
      <alignment vertical="center" wrapText="1"/>
    </xf>
    <xf numFmtId="43" fontId="9" fillId="0" borderId="1" xfId="1" applyFont="1" applyFill="1" applyBorder="1" applyAlignment="1">
      <alignment horizontal="center" vertical="center" wrapText="1"/>
    </xf>
    <xf numFmtId="43" fontId="13" fillId="13" borderId="75" xfId="1" applyFont="1" applyFill="1" applyBorder="1" applyAlignment="1">
      <alignment vertical="center" wrapText="1"/>
    </xf>
    <xf numFmtId="43" fontId="13" fillId="13" borderId="71" xfId="1" applyFont="1" applyFill="1" applyBorder="1" applyAlignment="1">
      <alignment vertical="center" wrapText="1"/>
    </xf>
    <xf numFmtId="0" fontId="14" fillId="0" borderId="1" xfId="0" applyFont="1" applyBorder="1" applyAlignment="1">
      <alignment vertical="center" wrapText="1"/>
    </xf>
    <xf numFmtId="9" fontId="13" fillId="19" borderId="13" xfId="2" applyFont="1" applyFill="1" applyBorder="1" applyAlignment="1">
      <alignment horizontal="center" vertical="center" wrapText="1"/>
    </xf>
    <xf numFmtId="43" fontId="24" fillId="19" borderId="22" xfId="1" applyFont="1" applyFill="1" applyBorder="1" applyAlignment="1">
      <alignment vertical="center" wrapText="1"/>
    </xf>
    <xf numFmtId="43" fontId="24" fillId="19" borderId="13" xfId="1" applyFont="1" applyFill="1" applyBorder="1" applyAlignment="1">
      <alignment vertical="center" wrapText="1"/>
    </xf>
    <xf numFmtId="9" fontId="13" fillId="19" borderId="57" xfId="2" applyFont="1" applyFill="1" applyBorder="1" applyAlignment="1">
      <alignment horizontal="center" vertical="center" wrapText="1"/>
    </xf>
    <xf numFmtId="9" fontId="13" fillId="19" borderId="27" xfId="2" applyFont="1" applyFill="1" applyBorder="1" applyAlignment="1">
      <alignment horizontal="center" vertical="center" wrapText="1"/>
    </xf>
    <xf numFmtId="43" fontId="13" fillId="15" borderId="44" xfId="1" applyFont="1" applyFill="1" applyBorder="1" applyAlignment="1">
      <alignment vertical="center" wrapText="1"/>
    </xf>
    <xf numFmtId="43" fontId="13" fillId="0" borderId="36" xfId="1" applyFont="1" applyFill="1" applyBorder="1" applyAlignment="1">
      <alignment horizontal="center" vertical="center" wrapText="1"/>
    </xf>
    <xf numFmtId="43" fontId="1" fillId="0" borderId="46" xfId="1" applyFont="1" applyFill="1" applyBorder="1" applyAlignment="1">
      <alignment horizontal="center" vertical="center" wrapText="1"/>
    </xf>
    <xf numFmtId="9" fontId="13" fillId="0" borderId="13" xfId="2" applyFont="1" applyFill="1" applyBorder="1" applyAlignment="1">
      <alignment horizontal="center" vertical="center" wrapText="1"/>
    </xf>
    <xf numFmtId="43" fontId="13" fillId="0" borderId="19" xfId="1" applyFont="1" applyFill="1" applyBorder="1" applyAlignment="1">
      <alignment horizontal="center" vertical="center" wrapText="1"/>
    </xf>
    <xf numFmtId="43" fontId="1" fillId="0" borderId="24" xfId="1" applyFont="1" applyFill="1" applyBorder="1" applyAlignment="1">
      <alignment horizontal="center" vertical="center" wrapText="1"/>
    </xf>
    <xf numFmtId="43" fontId="13" fillId="0" borderId="26" xfId="1" applyFont="1" applyFill="1" applyBorder="1" applyAlignment="1">
      <alignment horizontal="center" vertical="center" wrapText="1"/>
    </xf>
    <xf numFmtId="43" fontId="1" fillId="0" borderId="59" xfId="1" applyFont="1" applyFill="1" applyBorder="1" applyAlignment="1">
      <alignment horizontal="center" vertical="center" wrapText="1"/>
    </xf>
    <xf numFmtId="9" fontId="13" fillId="0" borderId="27" xfId="2" applyFont="1" applyFill="1" applyBorder="1" applyAlignment="1">
      <alignment horizontal="center" vertical="center" wrapText="1"/>
    </xf>
    <xf numFmtId="9" fontId="13" fillId="0" borderId="57" xfId="2" applyFont="1" applyFill="1" applyBorder="1" applyAlignment="1">
      <alignment horizontal="center" vertical="center" wrapText="1"/>
    </xf>
    <xf numFmtId="43" fontId="1" fillId="0" borderId="20" xfId="1" applyFont="1" applyFill="1" applyBorder="1" applyAlignment="1">
      <alignment horizontal="center" vertical="center" wrapText="1"/>
    </xf>
    <xf numFmtId="43" fontId="13" fillId="0" borderId="23" xfId="1" applyFont="1" applyFill="1" applyBorder="1" applyAlignment="1">
      <alignment horizontal="center" vertical="center" wrapText="1"/>
    </xf>
    <xf numFmtId="43" fontId="11" fillId="0" borderId="53" xfId="1" applyFont="1" applyFill="1" applyBorder="1" applyAlignment="1">
      <alignment horizontal="center"/>
    </xf>
    <xf numFmtId="43" fontId="23" fillId="0" borderId="46" xfId="1" applyFont="1" applyFill="1" applyBorder="1" applyAlignment="1">
      <alignment horizontal="center" vertical="center" wrapText="1"/>
    </xf>
    <xf numFmtId="9" fontId="9" fillId="0" borderId="46" xfId="2" applyFont="1" applyFill="1" applyBorder="1" applyAlignment="1">
      <alignment horizontal="center" vertical="center" wrapText="1"/>
    </xf>
    <xf numFmtId="43" fontId="11" fillId="0" borderId="50" xfId="1" applyFont="1" applyFill="1" applyBorder="1" applyAlignment="1">
      <alignment horizontal="center"/>
    </xf>
    <xf numFmtId="43" fontId="11" fillId="0" borderId="48" xfId="1" applyFont="1" applyFill="1" applyBorder="1" applyAlignment="1">
      <alignment horizontal="center"/>
    </xf>
    <xf numFmtId="43" fontId="23" fillId="0" borderId="35" xfId="1" applyFont="1" applyFill="1" applyBorder="1" applyAlignment="1">
      <alignment horizontal="center" vertical="center" wrapText="1"/>
    </xf>
    <xf numFmtId="43" fontId="11" fillId="0" borderId="49" xfId="1" applyFont="1" applyFill="1" applyBorder="1" applyAlignment="1">
      <alignment horizontal="center"/>
    </xf>
    <xf numFmtId="43" fontId="23" fillId="0" borderId="24" xfId="1" applyFont="1" applyFill="1" applyBorder="1" applyAlignment="1">
      <alignment horizontal="center" vertical="center" wrapText="1"/>
    </xf>
    <xf numFmtId="43" fontId="23" fillId="0" borderId="38" xfId="1" applyFont="1" applyFill="1" applyBorder="1" applyAlignment="1">
      <alignment horizontal="center" vertical="center" wrapText="1"/>
    </xf>
    <xf numFmtId="43" fontId="13" fillId="0" borderId="15" xfId="1" applyFont="1" applyFill="1" applyBorder="1" applyAlignment="1">
      <alignment horizontal="center" vertical="center" wrapText="1"/>
    </xf>
    <xf numFmtId="43" fontId="1" fillId="0" borderId="16" xfId="1" applyFont="1" applyFill="1" applyBorder="1" applyAlignment="1">
      <alignment horizontal="center" vertical="center" wrapText="1"/>
    </xf>
    <xf numFmtId="43" fontId="13" fillId="0" borderId="25" xfId="1" applyFont="1" applyFill="1" applyBorder="1" applyAlignment="1">
      <alignment horizontal="center" vertical="center" wrapText="1"/>
    </xf>
    <xf numFmtId="43" fontId="1" fillId="0" borderId="27" xfId="1" applyFont="1" applyFill="1" applyBorder="1" applyAlignment="1">
      <alignment horizontal="center" vertical="center" wrapText="1"/>
    </xf>
    <xf numFmtId="43" fontId="11" fillId="0" borderId="46" xfId="1" applyFont="1" applyFill="1" applyBorder="1" applyAlignment="1">
      <alignment horizontal="center"/>
    </xf>
    <xf numFmtId="43" fontId="23" fillId="0" borderId="22" xfId="1" applyFont="1" applyFill="1" applyBorder="1" applyAlignment="1">
      <alignment horizontal="center" vertical="center" wrapText="1"/>
    </xf>
    <xf numFmtId="43" fontId="13" fillId="0" borderId="47" xfId="1" applyFont="1" applyFill="1" applyBorder="1" applyAlignment="1">
      <alignment horizontal="center" vertical="center" wrapText="1"/>
    </xf>
    <xf numFmtId="43" fontId="1" fillId="0" borderId="47" xfId="1" applyFont="1" applyFill="1" applyBorder="1" applyAlignment="1">
      <alignment horizontal="center" vertical="center" wrapText="1"/>
    </xf>
    <xf numFmtId="164" fontId="32" fillId="7" borderId="42" xfId="0" applyNumberFormat="1" applyFont="1" applyFill="1" applyBorder="1" applyAlignment="1">
      <alignment vertical="center"/>
    </xf>
    <xf numFmtId="43" fontId="13" fillId="0" borderId="76" xfId="1" applyFont="1" applyFill="1" applyBorder="1" applyAlignment="1">
      <alignment horizontal="center" vertical="center" wrapText="1"/>
    </xf>
    <xf numFmtId="9" fontId="13" fillId="5" borderId="32" xfId="2" applyFont="1" applyFill="1" applyBorder="1" applyAlignment="1">
      <alignment horizontal="center" vertical="center" wrapText="1"/>
    </xf>
    <xf numFmtId="43" fontId="11" fillId="0" borderId="77" xfId="1" applyFont="1" applyFill="1" applyBorder="1" applyAlignment="1">
      <alignment horizontal="center"/>
    </xf>
    <xf numFmtId="43" fontId="23" fillId="0" borderId="26" xfId="1" applyFont="1" applyFill="1" applyBorder="1" applyAlignment="1">
      <alignment horizontal="center" vertical="center" wrapText="1"/>
    </xf>
    <xf numFmtId="43" fontId="13" fillId="13" borderId="22" xfId="1" applyFont="1" applyFill="1" applyBorder="1" applyAlignment="1">
      <alignment vertical="center" wrapText="1"/>
    </xf>
    <xf numFmtId="43" fontId="1" fillId="0" borderId="13" xfId="1" applyFont="1" applyFill="1" applyBorder="1" applyAlignment="1">
      <alignment horizontal="center" vertical="center" wrapText="1"/>
    </xf>
    <xf numFmtId="43" fontId="13" fillId="15" borderId="63" xfId="1" applyFont="1" applyFill="1" applyBorder="1" applyAlignment="1">
      <alignment vertical="center" wrapText="1"/>
    </xf>
    <xf numFmtId="43" fontId="13" fillId="13" borderId="63" xfId="1" applyFont="1" applyFill="1" applyBorder="1" applyAlignment="1">
      <alignment vertical="center" wrapText="1"/>
    </xf>
    <xf numFmtId="43" fontId="11" fillId="15" borderId="0" xfId="1" applyFont="1" applyFill="1" applyBorder="1" applyAlignment="1">
      <alignment vertical="center"/>
    </xf>
    <xf numFmtId="43" fontId="24" fillId="19" borderId="57" xfId="1" applyFont="1" applyFill="1" applyBorder="1" applyAlignment="1">
      <alignment vertical="center" wrapText="1"/>
    </xf>
    <xf numFmtId="43" fontId="13" fillId="13" borderId="57" xfId="1" applyFont="1" applyFill="1" applyBorder="1" applyAlignment="1">
      <alignment vertical="center" wrapText="1"/>
    </xf>
    <xf numFmtId="43" fontId="24" fillId="9" borderId="57" xfId="1" applyFont="1" applyFill="1" applyBorder="1" applyAlignment="1">
      <alignment vertical="center" wrapText="1"/>
    </xf>
    <xf numFmtId="43" fontId="13" fillId="13" borderId="74" xfId="1" applyFont="1" applyFill="1" applyBorder="1" applyAlignment="1">
      <alignment vertical="center" wrapText="1"/>
    </xf>
    <xf numFmtId="43" fontId="13" fillId="13" borderId="78" xfId="1" applyFont="1" applyFill="1" applyBorder="1" applyAlignment="1">
      <alignment vertical="center" wrapText="1"/>
    </xf>
    <xf numFmtId="9" fontId="22" fillId="5" borderId="73" xfId="2" applyFont="1" applyFill="1" applyBorder="1" applyAlignment="1">
      <alignment horizontal="center" vertical="center" wrapText="1"/>
    </xf>
    <xf numFmtId="43" fontId="11" fillId="15" borderId="13" xfId="1" applyFont="1" applyFill="1" applyBorder="1" applyAlignment="1">
      <alignment vertical="center"/>
    </xf>
    <xf numFmtId="0" fontId="18" fillId="0" borderId="18" xfId="0" applyFont="1" applyBorder="1" applyAlignment="1">
      <alignment vertical="top" wrapText="1"/>
    </xf>
    <xf numFmtId="9" fontId="13" fillId="5" borderId="1" xfId="2" applyFont="1" applyFill="1" applyBorder="1" applyAlignment="1">
      <alignment horizontal="center" vertical="center" wrapText="1"/>
    </xf>
    <xf numFmtId="0" fontId="3" fillId="10" borderId="5" xfId="0" applyFont="1" applyFill="1" applyBorder="1" applyAlignment="1">
      <alignment horizontal="center" vertical="center"/>
    </xf>
    <xf numFmtId="0" fontId="3" fillId="10" borderId="2" xfId="0" applyFont="1" applyFill="1" applyBorder="1" applyAlignment="1">
      <alignment horizontal="center" vertical="center"/>
    </xf>
    <xf numFmtId="0" fontId="19" fillId="11" borderId="5"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11" borderId="2" xfId="0" applyFont="1" applyFill="1" applyBorder="1" applyAlignment="1">
      <alignment horizontal="left" vertical="center" wrapText="1"/>
    </xf>
    <xf numFmtId="0" fontId="6" fillId="5" borderId="5" xfId="0" applyFont="1" applyFill="1" applyBorder="1" applyAlignment="1">
      <alignment horizontal="center" vertical="center"/>
    </xf>
    <xf numFmtId="0" fontId="6" fillId="5" borderId="2"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20" fillId="0" borderId="14" xfId="0" applyFont="1" applyBorder="1" applyAlignment="1">
      <alignment horizontal="left" vertical="top" wrapText="1"/>
    </xf>
    <xf numFmtId="0" fontId="20" fillId="0" borderId="39" xfId="0" applyFont="1" applyBorder="1" applyAlignment="1">
      <alignment horizontal="left" vertical="top" wrapText="1"/>
    </xf>
    <xf numFmtId="0" fontId="21" fillId="6" borderId="18" xfId="0" applyFont="1" applyFill="1" applyBorder="1" applyAlignment="1">
      <alignment horizontal="center" vertical="top" wrapText="1"/>
    </xf>
    <xf numFmtId="0" fontId="21" fillId="6" borderId="39" xfId="0" applyFont="1" applyFill="1" applyBorder="1" applyAlignment="1">
      <alignment horizontal="center" vertical="top" wrapText="1"/>
    </xf>
    <xf numFmtId="0" fontId="9" fillId="6" borderId="14" xfId="0" applyFont="1" applyFill="1" applyBorder="1" applyAlignment="1">
      <alignment horizontal="center" vertical="center" wrapText="1"/>
    </xf>
    <xf numFmtId="0" fontId="9" fillId="6" borderId="39"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9" fillId="11" borderId="5" xfId="0" applyFont="1" applyFill="1" applyBorder="1" applyAlignment="1">
      <alignment horizontal="left" vertical="top" wrapText="1"/>
    </xf>
    <xf numFmtId="0" fontId="19" fillId="11" borderId="6" xfId="0" applyFont="1" applyFill="1" applyBorder="1" applyAlignment="1">
      <alignment horizontal="left" vertical="top" wrapText="1"/>
    </xf>
    <xf numFmtId="0" fontId="19" fillId="11" borderId="2" xfId="0" applyFont="1" applyFill="1" applyBorder="1" applyAlignment="1">
      <alignment horizontal="left" vertical="top" wrapText="1"/>
    </xf>
    <xf numFmtId="0" fontId="18" fillId="0" borderId="37" xfId="0" applyFont="1" applyBorder="1" applyAlignment="1">
      <alignment horizontal="left" vertical="center" wrapText="1"/>
    </xf>
    <xf numFmtId="0" fontId="18" fillId="0" borderId="37" xfId="0" applyFont="1" applyBorder="1" applyAlignment="1">
      <alignment horizontal="left" vertical="top" wrapText="1"/>
    </xf>
    <xf numFmtId="0" fontId="9" fillId="6" borderId="34"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0" borderId="18" xfId="0" applyFont="1" applyBorder="1" applyAlignment="1">
      <alignment horizontal="left" vertical="top" wrapText="1"/>
    </xf>
    <xf numFmtId="0" fontId="20" fillId="0" borderId="34" xfId="0" applyFont="1" applyBorder="1" applyAlignment="1">
      <alignment horizontal="left" vertical="top" wrapText="1"/>
    </xf>
    <xf numFmtId="0" fontId="20" fillId="0" borderId="37" xfId="0" applyFont="1" applyBorder="1" applyAlignment="1">
      <alignment horizontal="left" vertical="top" wrapText="1"/>
    </xf>
    <xf numFmtId="0" fontId="19" fillId="11" borderId="5"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9" fillId="6" borderId="18" xfId="0" applyFont="1" applyFill="1" applyBorder="1" applyAlignment="1">
      <alignment horizontal="center" vertical="top" wrapText="1"/>
    </xf>
    <xf numFmtId="0" fontId="9" fillId="6" borderId="37" xfId="0" applyFont="1" applyFill="1" applyBorder="1" applyAlignment="1">
      <alignment horizontal="center" vertical="top" wrapText="1"/>
    </xf>
    <xf numFmtId="0" fontId="4" fillId="2" borderId="14"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0" fillId="16" borderId="5" xfId="0" applyFill="1" applyBorder="1" applyAlignment="1">
      <alignment horizontal="center"/>
    </xf>
    <xf numFmtId="0" fontId="0" fillId="16" borderId="6" xfId="0" applyFill="1" applyBorder="1" applyAlignment="1">
      <alignment horizontal="center"/>
    </xf>
    <xf numFmtId="0" fontId="4" fillId="2" borderId="64"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0" fillId="12" borderId="34" xfId="0" applyFont="1" applyFill="1" applyBorder="1" applyAlignment="1">
      <alignment horizontal="center" vertical="center"/>
    </xf>
    <xf numFmtId="0" fontId="30" fillId="12" borderId="3" xfId="0" applyFont="1" applyFill="1" applyBorder="1" applyAlignment="1">
      <alignment horizontal="center" vertical="center"/>
    </xf>
    <xf numFmtId="0" fontId="4" fillId="2" borderId="3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3" fillId="7" borderId="34" xfId="0" applyFont="1" applyFill="1" applyBorder="1" applyAlignment="1">
      <alignment horizontal="center" wrapText="1"/>
    </xf>
    <xf numFmtId="0" fontId="3" fillId="7" borderId="3" xfId="0" applyFont="1" applyFill="1" applyBorder="1" applyAlignment="1">
      <alignment horizontal="center" wrapText="1"/>
    </xf>
    <xf numFmtId="9" fontId="3" fillId="7" borderId="34" xfId="0" applyNumberFormat="1" applyFont="1" applyFill="1" applyBorder="1" applyAlignment="1">
      <alignment horizontal="center" vertical="center"/>
    </xf>
    <xf numFmtId="9" fontId="3" fillId="7" borderId="3" xfId="0" applyNumberFormat="1" applyFont="1" applyFill="1" applyBorder="1" applyAlignment="1">
      <alignment horizontal="center" vertical="center"/>
    </xf>
    <xf numFmtId="43" fontId="0" fillId="0" borderId="5" xfId="1" applyFont="1" applyBorder="1" applyAlignment="1">
      <alignment wrapText="1"/>
    </xf>
    <xf numFmtId="43" fontId="0" fillId="0" borderId="2" xfId="1" applyFont="1" applyBorder="1" applyAlignment="1">
      <alignment wrapText="1"/>
    </xf>
    <xf numFmtId="0" fontId="32" fillId="17" borderId="15" xfId="0" applyFont="1" applyFill="1" applyBorder="1" applyAlignment="1">
      <alignment horizontal="center" vertical="center" wrapText="1"/>
    </xf>
    <xf numFmtId="0" fontId="32" fillId="17" borderId="16" xfId="0" applyFont="1" applyFill="1" applyBorder="1" applyAlignment="1">
      <alignment horizontal="center" vertical="center" wrapText="1"/>
    </xf>
    <xf numFmtId="0" fontId="32" fillId="17" borderId="17" xfId="0" applyFont="1" applyFill="1" applyBorder="1" applyAlignment="1">
      <alignment horizontal="center" vertical="center" wrapText="1"/>
    </xf>
    <xf numFmtId="9" fontId="0" fillId="0" borderId="19" xfId="2" applyFont="1" applyFill="1" applyBorder="1" applyAlignment="1">
      <alignment horizontal="center" vertical="center"/>
    </xf>
    <xf numFmtId="9" fontId="0" fillId="0" borderId="20" xfId="2" applyFont="1" applyFill="1" applyBorder="1" applyAlignment="1">
      <alignment horizontal="center" vertical="center"/>
    </xf>
    <xf numFmtId="9" fontId="0" fillId="0" borderId="21" xfId="2" applyFont="1" applyFill="1" applyBorder="1" applyAlignment="1">
      <alignment horizontal="center" vertical="center"/>
    </xf>
    <xf numFmtId="9" fontId="0" fillId="0" borderId="26" xfId="2" applyFont="1" applyFill="1" applyBorder="1" applyAlignment="1">
      <alignment horizontal="center" vertical="center"/>
    </xf>
    <xf numFmtId="9" fontId="0" fillId="0" borderId="13" xfId="2" applyFont="1" applyFill="1" applyBorder="1" applyAlignment="1">
      <alignment horizontal="center" vertical="center"/>
    </xf>
    <xf numFmtId="9" fontId="0" fillId="0" borderId="43" xfId="2" applyFont="1" applyFill="1" applyBorder="1" applyAlignment="1">
      <alignment horizontal="center" vertical="center"/>
    </xf>
    <xf numFmtId="9" fontId="29" fillId="7" borderId="42" xfId="2" applyFont="1" applyFill="1" applyBorder="1" applyAlignment="1">
      <alignment horizontal="center" vertical="center"/>
    </xf>
    <xf numFmtId="9" fontId="29" fillId="7" borderId="32" xfId="2" applyFont="1" applyFill="1" applyBorder="1" applyAlignment="1">
      <alignment horizontal="center" vertical="center"/>
    </xf>
    <xf numFmtId="9" fontId="29" fillId="7" borderId="33" xfId="2"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8" borderId="0" xfId="0" applyFill="1" applyAlignment="1">
      <alignment horizont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54"/>
  <sheetViews>
    <sheetView tabSelected="1" workbookViewId="0">
      <selection activeCell="D4" sqref="D4"/>
    </sheetView>
  </sheetViews>
  <sheetFormatPr baseColWidth="10" defaultColWidth="11.44140625" defaultRowHeight="15.6"/>
  <cols>
    <col min="1" max="1" width="10.21875" customWidth="1"/>
    <col min="2" max="2" width="25.77734375" customWidth="1"/>
    <col min="3" max="3" width="16.77734375" style="27" customWidth="1"/>
    <col min="4" max="4" width="16.21875" style="27" customWidth="1"/>
    <col min="5" max="5" width="17.21875" style="7" customWidth="1"/>
    <col min="6" max="8" width="16.77734375" style="7" customWidth="1"/>
    <col min="9" max="9" width="26.21875" style="46" customWidth="1"/>
    <col min="10" max="10" width="12.5546875" style="46" customWidth="1"/>
  </cols>
  <sheetData>
    <row r="1" spans="1:10" ht="21">
      <c r="A1" s="6" t="s">
        <v>88</v>
      </c>
      <c r="B1" s="5"/>
      <c r="C1"/>
      <c r="D1"/>
      <c r="E1"/>
      <c r="F1"/>
      <c r="G1"/>
      <c r="H1"/>
      <c r="I1"/>
      <c r="J1"/>
    </row>
    <row r="2" spans="1:10">
      <c r="A2" s="1"/>
      <c r="B2" s="1"/>
      <c r="C2"/>
      <c r="D2"/>
      <c r="E2"/>
      <c r="F2"/>
      <c r="G2"/>
      <c r="H2"/>
      <c r="I2"/>
      <c r="J2"/>
    </row>
    <row r="3" spans="1:10">
      <c r="A3" s="1" t="s">
        <v>4</v>
      </c>
      <c r="B3" s="1"/>
      <c r="C3"/>
      <c r="D3"/>
      <c r="E3"/>
      <c r="F3"/>
      <c r="G3"/>
      <c r="H3"/>
      <c r="I3"/>
      <c r="J3"/>
    </row>
    <row r="4" spans="1:10" ht="14.4">
      <c r="C4"/>
      <c r="D4"/>
      <c r="E4"/>
      <c r="F4"/>
      <c r="G4"/>
      <c r="H4"/>
      <c r="I4"/>
      <c r="J4"/>
    </row>
    <row r="5" spans="1:10">
      <c r="A5" s="1" t="s">
        <v>5</v>
      </c>
      <c r="C5"/>
      <c r="D5"/>
      <c r="E5"/>
      <c r="F5"/>
      <c r="G5"/>
      <c r="H5"/>
      <c r="I5"/>
      <c r="J5"/>
    </row>
    <row r="6" spans="1:10" ht="16.2" thickBot="1">
      <c r="I6" s="178"/>
      <c r="J6" s="178"/>
    </row>
    <row r="7" spans="1:10" ht="77.25" customHeight="1" thickBot="1">
      <c r="A7" s="25" t="s">
        <v>6</v>
      </c>
      <c r="B7" s="26" t="s">
        <v>7</v>
      </c>
      <c r="C7" s="28" t="s">
        <v>52</v>
      </c>
      <c r="D7" s="28" t="s">
        <v>51</v>
      </c>
      <c r="E7" s="28" t="s">
        <v>8</v>
      </c>
      <c r="F7" s="28" t="s">
        <v>22</v>
      </c>
      <c r="G7" s="28"/>
      <c r="H7" s="194" t="s">
        <v>87</v>
      </c>
      <c r="I7" s="177" t="s">
        <v>9</v>
      </c>
      <c r="J7" s="21"/>
    </row>
    <row r="8" spans="1:10" ht="42.75" customHeight="1" thickBot="1">
      <c r="A8" s="267" t="s">
        <v>49</v>
      </c>
      <c r="B8" s="268"/>
      <c r="C8" s="268"/>
      <c r="D8" s="268"/>
      <c r="E8" s="268"/>
      <c r="F8" s="268"/>
      <c r="G8" s="268"/>
      <c r="H8" s="268"/>
      <c r="I8" s="269"/>
      <c r="J8" s="191"/>
    </row>
    <row r="9" spans="1:10" ht="33" customHeight="1">
      <c r="A9" s="281" t="s">
        <v>23</v>
      </c>
      <c r="B9" s="275" t="s">
        <v>53</v>
      </c>
      <c r="C9" s="201">
        <f>473212.56-98800</f>
        <v>374412.56</v>
      </c>
      <c r="D9" s="202"/>
      <c r="E9" s="204"/>
      <c r="F9" s="200">
        <f>471576.92-44746.6</f>
        <v>426830.32</v>
      </c>
      <c r="G9" s="236"/>
      <c r="H9" s="203">
        <f t="shared" ref="H9:H12" si="0">(G9+F9)/C9</f>
        <v>1.1400000042733609</v>
      </c>
      <c r="I9" s="68" t="s">
        <v>13</v>
      </c>
      <c r="J9" s="190"/>
    </row>
    <row r="10" spans="1:10" ht="34.5" customHeight="1">
      <c r="A10" s="282"/>
      <c r="B10" s="275"/>
      <c r="C10" s="204">
        <v>6718.91</v>
      </c>
      <c r="D10" s="205"/>
      <c r="E10" s="204"/>
      <c r="F10" s="192">
        <v>5893.6400000000012</v>
      </c>
      <c r="G10" s="145"/>
      <c r="H10" s="203">
        <f t="shared" si="0"/>
        <v>0.87717204129836557</v>
      </c>
      <c r="I10" s="69" t="s">
        <v>14</v>
      </c>
      <c r="J10" s="190"/>
    </row>
    <row r="11" spans="1:10" ht="45" customHeight="1">
      <c r="A11" s="282"/>
      <c r="B11" s="275"/>
      <c r="C11" s="204">
        <v>15322.73</v>
      </c>
      <c r="D11" s="205"/>
      <c r="E11" s="204"/>
      <c r="F11" s="192">
        <v>15991.52999999999</v>
      </c>
      <c r="G11" s="145"/>
      <c r="H11" s="203">
        <f t="shared" si="0"/>
        <v>1.0436475745510094</v>
      </c>
      <c r="I11" s="69" t="s">
        <v>15</v>
      </c>
      <c r="J11" s="15"/>
    </row>
    <row r="12" spans="1:10" ht="33.75" customHeight="1">
      <c r="A12" s="282"/>
      <c r="B12" s="275"/>
      <c r="C12" s="204">
        <v>88604.84</v>
      </c>
      <c r="D12" s="202"/>
      <c r="E12" s="204"/>
      <c r="F12" s="242">
        <v>77202.299999999945</v>
      </c>
      <c r="G12" s="145"/>
      <c r="H12" s="203">
        <f t="shared" si="0"/>
        <v>0.87131019027854406</v>
      </c>
      <c r="I12" s="69" t="s">
        <v>24</v>
      </c>
    </row>
    <row r="13" spans="1:10" ht="33.75" customHeight="1">
      <c r="A13" s="282"/>
      <c r="B13" s="275"/>
      <c r="C13" s="204">
        <v>88000</v>
      </c>
      <c r="D13" s="202"/>
      <c r="E13" s="204"/>
      <c r="F13" s="242">
        <f>28335-8130</f>
        <v>20205</v>
      </c>
      <c r="G13" s="145">
        <v>8130</v>
      </c>
      <c r="H13" s="203">
        <f>(G13+F13)/C13</f>
        <v>0.32198863636363634</v>
      </c>
      <c r="I13" s="69" t="s">
        <v>25</v>
      </c>
    </row>
    <row r="14" spans="1:10" ht="26.25" customHeight="1">
      <c r="A14" s="282"/>
      <c r="B14" s="275"/>
      <c r="C14" s="211">
        <v>15000</v>
      </c>
      <c r="D14" s="210"/>
      <c r="E14" s="204"/>
      <c r="F14" s="243">
        <f>16444.6+491.11</f>
        <v>16935.71</v>
      </c>
      <c r="G14" s="145"/>
      <c r="H14" s="203">
        <f t="shared" ref="H14:H25" si="1">(G14+F14)/C14</f>
        <v>1.1290473333333333</v>
      </c>
      <c r="I14" s="69" t="s">
        <v>17</v>
      </c>
      <c r="J14" s="15"/>
    </row>
    <row r="15" spans="1:10" ht="45" customHeight="1" thickBot="1">
      <c r="A15" s="282"/>
      <c r="B15" s="275"/>
      <c r="C15" s="206">
        <v>95747.13</v>
      </c>
      <c r="D15" s="207"/>
      <c r="E15" s="206"/>
      <c r="F15" s="237">
        <v>99061.440000000046</v>
      </c>
      <c r="G15" s="148"/>
      <c r="H15" s="203">
        <f t="shared" si="1"/>
        <v>1.034615241208797</v>
      </c>
      <c r="I15" s="71" t="s">
        <v>19</v>
      </c>
      <c r="J15" s="15"/>
    </row>
    <row r="16" spans="1:10" ht="26.25" customHeight="1" thickBot="1">
      <c r="A16" s="257" t="s">
        <v>26</v>
      </c>
      <c r="B16" s="258"/>
      <c r="C16" s="56">
        <f>SUM(C9:C15)</f>
        <v>683806.16999999993</v>
      </c>
      <c r="D16" s="56">
        <f>SUM(D9:D15)</f>
        <v>0</v>
      </c>
      <c r="E16" s="56">
        <f t="shared" ref="E16:F16" si="2">SUM(E9:E15)</f>
        <v>0</v>
      </c>
      <c r="F16" s="56">
        <f t="shared" si="2"/>
        <v>662119.93999999994</v>
      </c>
      <c r="G16" s="57">
        <f>SUM(G9:G15)</f>
        <v>8130</v>
      </c>
      <c r="H16" s="231">
        <f t="shared" si="1"/>
        <v>0.98017533243375099</v>
      </c>
      <c r="I16" s="51"/>
      <c r="J16" s="15"/>
    </row>
    <row r="17" spans="1:10" ht="69.75" customHeight="1" thickBot="1">
      <c r="A17" s="9" t="s">
        <v>27</v>
      </c>
      <c r="B17" s="246" t="s">
        <v>54</v>
      </c>
      <c r="C17" s="230">
        <v>3000</v>
      </c>
      <c r="D17" s="207"/>
      <c r="E17" s="230"/>
      <c r="F17" s="143">
        <f>995.75+1500</f>
        <v>2495.75</v>
      </c>
      <c r="G17" s="237"/>
      <c r="H17" s="209">
        <f t="shared" si="1"/>
        <v>0.83191666666666664</v>
      </c>
      <c r="I17" s="79" t="s">
        <v>28</v>
      </c>
      <c r="J17" s="15"/>
    </row>
    <row r="18" spans="1:10" ht="26.25" customHeight="1" thickBot="1">
      <c r="A18" s="257" t="s">
        <v>29</v>
      </c>
      <c r="B18" s="258"/>
      <c r="C18" s="56">
        <f>SUM(C17)</f>
        <v>3000</v>
      </c>
      <c r="D18" s="56">
        <f>SUM(D17)</f>
        <v>0</v>
      </c>
      <c r="E18" s="56">
        <f>SUM(E17)</f>
        <v>0</v>
      </c>
      <c r="F18" s="58">
        <f>SUM(F17)</f>
        <v>2495.75</v>
      </c>
      <c r="G18" s="58">
        <f>SUM(G17)</f>
        <v>0</v>
      </c>
      <c r="H18" s="231">
        <f t="shared" si="1"/>
        <v>0.83191666666666664</v>
      </c>
      <c r="I18" s="52"/>
      <c r="J18" s="67"/>
    </row>
    <row r="19" spans="1:10" ht="23.25" customHeight="1">
      <c r="A19" s="10" t="s">
        <v>30</v>
      </c>
      <c r="B19" s="276" t="s">
        <v>55</v>
      </c>
      <c r="C19" s="201">
        <v>340328.16</v>
      </c>
      <c r="D19" s="202"/>
      <c r="E19" s="201"/>
      <c r="F19" s="141">
        <v>301415.27999999991</v>
      </c>
      <c r="G19" s="237"/>
      <c r="H19" s="209">
        <f t="shared" si="1"/>
        <v>0.88566071053303352</v>
      </c>
      <c r="I19" s="68" t="s">
        <v>16</v>
      </c>
      <c r="J19" s="15"/>
    </row>
    <row r="20" spans="1:10" ht="29.25" customHeight="1">
      <c r="A20" s="11"/>
      <c r="B20" s="277"/>
      <c r="C20" s="204">
        <v>48893.35</v>
      </c>
      <c r="D20" s="205"/>
      <c r="E20" s="204"/>
      <c r="F20" s="142">
        <v>3102.95</v>
      </c>
      <c r="G20" s="193"/>
      <c r="H20" s="203">
        <f t="shared" si="1"/>
        <v>6.3463640760962378E-2</v>
      </c>
      <c r="I20" s="69" t="s">
        <v>17</v>
      </c>
      <c r="J20" s="15"/>
    </row>
    <row r="21" spans="1:10" ht="30" customHeight="1" thickBot="1">
      <c r="A21" s="9"/>
      <c r="B21" s="277"/>
      <c r="C21" s="206">
        <v>98800</v>
      </c>
      <c r="D21" s="235"/>
      <c r="E21" s="206"/>
      <c r="F21" s="238">
        <v>77503.09</v>
      </c>
      <c r="G21" s="245"/>
      <c r="H21" s="203">
        <f t="shared" si="1"/>
        <v>0.78444423076923075</v>
      </c>
      <c r="I21" s="71" t="s">
        <v>13</v>
      </c>
      <c r="J21" s="15" t="s">
        <v>68</v>
      </c>
    </row>
    <row r="22" spans="1:10" ht="26.25" customHeight="1" thickBot="1">
      <c r="A22" s="257" t="s">
        <v>31</v>
      </c>
      <c r="B22" s="258"/>
      <c r="C22" s="56">
        <f>SUM(C19:C21)</f>
        <v>488021.50999999995</v>
      </c>
      <c r="D22" s="56">
        <f>SUM(D19:D21)</f>
        <v>0</v>
      </c>
      <c r="E22" s="56">
        <f>SUM(E19:E21)</f>
        <v>0</v>
      </c>
      <c r="F22" s="58">
        <f>SUM(F19:F21)</f>
        <v>382021.31999999995</v>
      </c>
      <c r="G22" s="58">
        <f>SUM(G19:G21)</f>
        <v>0</v>
      </c>
      <c r="H22" s="231">
        <f t="shared" si="1"/>
        <v>0.78279606978798943</v>
      </c>
      <c r="I22" s="51"/>
      <c r="J22" s="15"/>
    </row>
    <row r="23" spans="1:10" s="16" customFormat="1" ht="21" customHeight="1" thickBot="1">
      <c r="A23" s="278"/>
      <c r="B23" s="279"/>
      <c r="C23" s="279"/>
      <c r="D23" s="279"/>
      <c r="E23" s="279"/>
      <c r="F23" s="280"/>
      <c r="G23" s="182"/>
      <c r="H23" s="182"/>
      <c r="I23" s="55"/>
      <c r="J23" s="15"/>
    </row>
    <row r="24" spans="1:10" ht="29.25" customHeight="1" thickBot="1">
      <c r="A24" s="181" t="s">
        <v>32</v>
      </c>
      <c r="B24" s="180" t="s">
        <v>56</v>
      </c>
      <c r="C24" s="230">
        <v>12000</v>
      </c>
      <c r="D24" s="207"/>
      <c r="E24" s="204"/>
      <c r="F24" s="148">
        <v>10934.02</v>
      </c>
      <c r="G24" s="148"/>
      <c r="H24" s="203">
        <f t="shared" si="1"/>
        <v>0.91116833333333336</v>
      </c>
      <c r="I24" s="70" t="s">
        <v>16</v>
      </c>
      <c r="J24" s="15"/>
    </row>
    <row r="25" spans="1:10" ht="26.25" customHeight="1" thickBot="1">
      <c r="A25" s="257" t="s">
        <v>33</v>
      </c>
      <c r="B25" s="258"/>
      <c r="C25" s="56">
        <f>SUM(C24:C24)</f>
        <v>12000</v>
      </c>
      <c r="D25" s="56">
        <f>SUM(D24:D24)</f>
        <v>0</v>
      </c>
      <c r="E25" s="56">
        <f>SUM(E24:E24)</f>
        <v>0</v>
      </c>
      <c r="F25" s="57">
        <f>SUM(F24:F24)</f>
        <v>10934.02</v>
      </c>
      <c r="G25" s="60"/>
      <c r="H25" s="247">
        <f t="shared" si="1"/>
        <v>0.91116833333333336</v>
      </c>
      <c r="I25" s="75"/>
      <c r="J25" s="15"/>
    </row>
    <row r="26" spans="1:10" ht="28.5" customHeight="1">
      <c r="A26" s="9" t="s">
        <v>34</v>
      </c>
      <c r="B26" s="270" t="s">
        <v>69</v>
      </c>
      <c r="C26" s="212"/>
      <c r="D26" s="213">
        <v>28900</v>
      </c>
      <c r="E26" s="204"/>
      <c r="F26" s="196">
        <v>34558.86</v>
      </c>
      <c r="G26" s="239"/>
      <c r="H26" s="198">
        <f>F26/D26</f>
        <v>1.1958083044982699</v>
      </c>
      <c r="I26" s="77" t="s">
        <v>35</v>
      </c>
      <c r="J26" s="15"/>
    </row>
    <row r="27" spans="1:10" ht="35.25" customHeight="1" thickBot="1">
      <c r="A27" s="9" t="s">
        <v>36</v>
      </c>
      <c r="B27" s="270"/>
      <c r="C27" s="232"/>
      <c r="D27" s="233">
        <v>6480</v>
      </c>
      <c r="E27" s="204"/>
      <c r="F27" s="197">
        <f>300.33+6000+644.81</f>
        <v>6945.1399999999994</v>
      </c>
      <c r="G27" s="197"/>
      <c r="H27" s="195">
        <f>F27/D27</f>
        <v>1.0717808641975308</v>
      </c>
      <c r="I27" s="76" t="s">
        <v>35</v>
      </c>
      <c r="J27" s="15"/>
    </row>
    <row r="28" spans="1:10" ht="26.25" customHeight="1" thickBot="1">
      <c r="A28" s="257" t="s">
        <v>37</v>
      </c>
      <c r="B28" s="258"/>
      <c r="C28" s="56">
        <f>SUM(C26:C27)</f>
        <v>0</v>
      </c>
      <c r="D28" s="56">
        <f>SUM(D26:D27)</f>
        <v>35380</v>
      </c>
      <c r="E28" s="56">
        <f t="shared" ref="E28:G28" si="3">SUM(E26:E27)</f>
        <v>0</v>
      </c>
      <c r="F28" s="56">
        <f t="shared" si="3"/>
        <v>41504</v>
      </c>
      <c r="G28" s="56">
        <f t="shared" si="3"/>
        <v>0</v>
      </c>
      <c r="H28" s="231">
        <f>F28/D28</f>
        <v>1.1730921424533636</v>
      </c>
      <c r="I28" s="75"/>
      <c r="J28" s="15"/>
    </row>
    <row r="29" spans="1:10" ht="48" customHeight="1">
      <c r="A29" s="9" t="s">
        <v>38</v>
      </c>
      <c r="B29" s="271" t="s">
        <v>57</v>
      </c>
      <c r="C29" s="201">
        <v>65000</v>
      </c>
      <c r="D29" s="202"/>
      <c r="E29" s="204"/>
      <c r="F29" s="234">
        <v>63367.4</v>
      </c>
      <c r="G29" s="240"/>
      <c r="H29" s="203">
        <f t="shared" ref="H29:H30" si="4">(G29+F29)/C29</f>
        <v>0.97488307692307696</v>
      </c>
      <c r="I29" s="77" t="s">
        <v>16</v>
      </c>
      <c r="J29" s="15"/>
    </row>
    <row r="30" spans="1:10" ht="36.75" customHeight="1" thickBot="1">
      <c r="A30" s="9"/>
      <c r="B30" s="271"/>
      <c r="C30" s="204">
        <v>8000</v>
      </c>
      <c r="D30" s="205"/>
      <c r="E30" s="204"/>
      <c r="F30" s="145">
        <v>9450.2900000000009</v>
      </c>
      <c r="G30" s="144"/>
      <c r="H30" s="208">
        <f t="shared" si="4"/>
        <v>1.1812862500000001</v>
      </c>
      <c r="I30" s="73" t="s">
        <v>17</v>
      </c>
      <c r="J30" s="15"/>
    </row>
    <row r="31" spans="1:10" ht="33" customHeight="1">
      <c r="A31" s="272" t="s">
        <v>36</v>
      </c>
      <c r="B31" s="8"/>
      <c r="C31" s="216"/>
      <c r="D31" s="217">
        <v>5000</v>
      </c>
      <c r="E31" s="204"/>
      <c r="F31" s="31">
        <v>585.39</v>
      </c>
      <c r="G31" s="241"/>
      <c r="H31" s="198">
        <f>F31/D31</f>
        <v>0.117078</v>
      </c>
      <c r="I31" s="72" t="s">
        <v>39</v>
      </c>
      <c r="J31" s="15"/>
    </row>
    <row r="32" spans="1:10">
      <c r="A32" s="273"/>
      <c r="B32" s="9"/>
      <c r="C32" s="218"/>
      <c r="D32" s="219">
        <v>21260</v>
      </c>
      <c r="E32" s="204"/>
      <c r="F32" s="29">
        <f>7464+5034</f>
        <v>12498</v>
      </c>
      <c r="G32" s="30"/>
      <c r="H32" s="195">
        <f>F32/D32</f>
        <v>0.58786453433678265</v>
      </c>
      <c r="I32" s="73" t="s">
        <v>40</v>
      </c>
      <c r="J32" s="15"/>
    </row>
    <row r="33" spans="1:10" ht="27" customHeight="1" thickBot="1">
      <c r="A33" s="274"/>
      <c r="B33" s="12"/>
      <c r="C33" s="215"/>
      <c r="D33" s="220">
        <v>21240</v>
      </c>
      <c r="E33" s="204"/>
      <c r="F33" s="32">
        <f>18902+1288+1355.19</f>
        <v>21545.19</v>
      </c>
      <c r="G33" s="30"/>
      <c r="H33" s="195">
        <f>F33/D33</f>
        <v>1.0143686440677966</v>
      </c>
      <c r="I33" s="74" t="s">
        <v>35</v>
      </c>
      <c r="J33" s="149"/>
    </row>
    <row r="34" spans="1:10" ht="26.25" customHeight="1" thickBot="1">
      <c r="A34" s="257" t="s">
        <v>41</v>
      </c>
      <c r="B34" s="258"/>
      <c r="C34" s="56">
        <f>SUM(C29:C33)</f>
        <v>73000</v>
      </c>
      <c r="D34" s="56">
        <f>SUM(D29:D33)</f>
        <v>47500</v>
      </c>
      <c r="E34" s="56">
        <f t="shared" ref="E34:G34" si="5">SUM(E29:E33)</f>
        <v>0</v>
      </c>
      <c r="F34" s="56">
        <f t="shared" si="5"/>
        <v>107446.27</v>
      </c>
      <c r="G34" s="56">
        <f t="shared" si="5"/>
        <v>0</v>
      </c>
      <c r="H34" s="140">
        <f>F34/(C34+D34)</f>
        <v>0.89167029045643154</v>
      </c>
      <c r="I34" s="75"/>
      <c r="J34" s="15"/>
    </row>
    <row r="35" spans="1:10" ht="26.25" customHeight="1" thickBot="1">
      <c r="A35" s="250" t="s">
        <v>50</v>
      </c>
      <c r="B35" s="251"/>
      <c r="C35" s="251"/>
      <c r="D35" s="251"/>
      <c r="E35" s="251"/>
      <c r="F35" s="252"/>
      <c r="G35" s="183"/>
      <c r="H35" s="183"/>
      <c r="I35" s="22"/>
      <c r="J35" s="23"/>
    </row>
    <row r="36" spans="1:10" ht="58.5" customHeight="1">
      <c r="A36" s="261" t="s">
        <v>42</v>
      </c>
      <c r="B36" s="259" t="s">
        <v>58</v>
      </c>
      <c r="C36" s="221">
        <v>42816.36</v>
      </c>
      <c r="D36" s="222"/>
      <c r="E36" s="203"/>
      <c r="F36" s="147">
        <v>45350.42</v>
      </c>
      <c r="G36" s="240"/>
      <c r="H36" s="203">
        <f t="shared" ref="H36:H37" si="6">(G36+F36)/C36</f>
        <v>1.0591843865288875</v>
      </c>
      <c r="I36" s="72" t="s">
        <v>16</v>
      </c>
      <c r="J36" s="15"/>
    </row>
    <row r="37" spans="1:10" ht="57.75" customHeight="1" thickBot="1">
      <c r="A37" s="262"/>
      <c r="B37" s="260"/>
      <c r="C37" s="223">
        <v>5545.2</v>
      </c>
      <c r="D37" s="224"/>
      <c r="E37" s="208"/>
      <c r="F37" s="144">
        <v>4417.67</v>
      </c>
      <c r="G37" s="144"/>
      <c r="H37" s="208">
        <f t="shared" si="6"/>
        <v>0.79666558464978721</v>
      </c>
      <c r="I37" s="74" t="s">
        <v>17</v>
      </c>
      <c r="J37" s="15"/>
    </row>
    <row r="38" spans="1:10" ht="29.25" customHeight="1">
      <c r="A38" s="263" t="s">
        <v>36</v>
      </c>
      <c r="B38" s="265"/>
      <c r="C38" s="225"/>
      <c r="D38" s="226">
        <v>10800</v>
      </c>
      <c r="E38" s="214"/>
      <c r="F38" s="33">
        <v>11276.17</v>
      </c>
      <c r="G38" s="241"/>
      <c r="H38" s="198">
        <f>F38/D38</f>
        <v>1.0440898148148148</v>
      </c>
      <c r="I38" s="77" t="s">
        <v>17</v>
      </c>
      <c r="J38" s="15"/>
    </row>
    <row r="39" spans="1:10" ht="30.75" customHeight="1" thickBot="1">
      <c r="A39" s="264"/>
      <c r="B39" s="266"/>
      <c r="C39" s="227">
        <v>0</v>
      </c>
      <c r="D39" s="228"/>
      <c r="E39" s="214"/>
      <c r="F39" s="32">
        <v>3864.44</v>
      </c>
      <c r="G39" s="32"/>
      <c r="H39" s="199" t="e">
        <f>F39/D39</f>
        <v>#DIV/0!</v>
      </c>
      <c r="I39" s="78" t="s">
        <v>16</v>
      </c>
      <c r="J39" s="15"/>
    </row>
    <row r="40" spans="1:10" ht="26.25" customHeight="1" thickBot="1">
      <c r="A40" s="257" t="s">
        <v>41</v>
      </c>
      <c r="B40" s="258"/>
      <c r="C40" s="59">
        <f>SUM(C36:C39)</f>
        <v>48361.56</v>
      </c>
      <c r="D40" s="59">
        <f>SUM(D36:D39)</f>
        <v>10800</v>
      </c>
      <c r="E40" s="59">
        <f t="shared" ref="E40:G40" si="7">SUM(E36:E39)</f>
        <v>0</v>
      </c>
      <c r="F40" s="59">
        <f t="shared" si="7"/>
        <v>64908.7</v>
      </c>
      <c r="G40" s="59">
        <f t="shared" si="7"/>
        <v>0</v>
      </c>
      <c r="H40" s="140">
        <f>F40/(C40+D40)</f>
        <v>1.0971431449745408</v>
      </c>
      <c r="I40" s="53"/>
      <c r="J40" s="15"/>
    </row>
    <row r="41" spans="1:10" s="16" customFormat="1" ht="16.2" thickBot="1">
      <c r="A41" s="13"/>
      <c r="B41" s="15"/>
      <c r="C41" s="34"/>
      <c r="D41" s="35"/>
      <c r="E41" s="14"/>
      <c r="F41" s="36"/>
      <c r="G41" s="36"/>
      <c r="H41" s="36"/>
      <c r="I41" s="79"/>
      <c r="J41" s="15"/>
    </row>
    <row r="42" spans="1:10" ht="25.5" customHeight="1" thickBot="1">
      <c r="A42" s="255" t="s">
        <v>1</v>
      </c>
      <c r="B42" s="256"/>
      <c r="C42" s="61">
        <f>C40+C34+C28+C25+C22+C18+C16</f>
        <v>1308189.2399999998</v>
      </c>
      <c r="D42" s="61">
        <f>D40+D34+D28+D25+D22+D18+D16</f>
        <v>93680</v>
      </c>
      <c r="E42" s="61">
        <f>E40+E34+E28+E25+E22+E18+E16</f>
        <v>0</v>
      </c>
      <c r="F42" s="61">
        <f>F40+F34+F28+F25+F22+F18+F16</f>
        <v>1271430</v>
      </c>
      <c r="G42" s="61">
        <f>G40+G34+G28+G25+G22+G18+G16</f>
        <v>8130</v>
      </c>
      <c r="H42" s="244">
        <f>F42/(C42+D42)</f>
        <v>0.90695334751763312</v>
      </c>
      <c r="I42" s="54"/>
      <c r="J42" s="67"/>
    </row>
    <row r="43" spans="1:10" ht="16.2" thickBot="1">
      <c r="A43" s="17"/>
      <c r="B43" s="18"/>
      <c r="C43" s="37"/>
      <c r="D43" s="38"/>
      <c r="E43" s="39"/>
      <c r="F43" s="40"/>
      <c r="G43" s="40"/>
      <c r="H43" s="40"/>
      <c r="I43" s="80"/>
      <c r="J43" s="24"/>
    </row>
    <row r="44" spans="1:10" ht="23.25" customHeight="1" thickBot="1">
      <c r="A44" s="253" t="s">
        <v>44</v>
      </c>
      <c r="B44" s="254"/>
      <c r="C44" s="62">
        <f>C42*0.07</f>
        <v>91573.246799999994</v>
      </c>
      <c r="D44" s="62">
        <f>D42*0.07</f>
        <v>6557.6</v>
      </c>
      <c r="E44" s="62"/>
      <c r="F44" s="63">
        <f>86650.26+6389.12</f>
        <v>93039.37999999999</v>
      </c>
      <c r="G44" s="63"/>
      <c r="H44" s="140">
        <f>F44/(C44+D44)</f>
        <v>0.94811553180238117</v>
      </c>
      <c r="I44" s="81"/>
      <c r="J44" s="24"/>
    </row>
    <row r="45" spans="1:10" ht="16.2" thickBot="1">
      <c r="A45" s="19"/>
      <c r="B45" s="20"/>
      <c r="C45" s="41"/>
      <c r="D45" s="42"/>
      <c r="E45" s="43"/>
      <c r="F45" s="44"/>
      <c r="G45" s="44"/>
      <c r="H45" s="44"/>
      <c r="I45" s="82"/>
      <c r="J45" s="24"/>
    </row>
    <row r="46" spans="1:10" ht="25.5" customHeight="1" thickBot="1">
      <c r="A46" s="248" t="s">
        <v>45</v>
      </c>
      <c r="B46" s="249"/>
      <c r="C46" s="64">
        <f>SUM(C42:C44)</f>
        <v>1399762.4867999998</v>
      </c>
      <c r="D46" s="64">
        <f>SUM(D42:D44)</f>
        <v>100237.6</v>
      </c>
      <c r="E46" s="64">
        <f t="shared" ref="E46:G46" si="8">SUM(E42:E44)</f>
        <v>0</v>
      </c>
      <c r="F46" s="64">
        <f t="shared" si="8"/>
        <v>1364469.38</v>
      </c>
      <c r="G46" s="64">
        <f t="shared" si="8"/>
        <v>8130</v>
      </c>
      <c r="H46" s="146">
        <f>(F46+G46)/(C46+D46)</f>
        <v>0.91506620038150255</v>
      </c>
      <c r="I46" s="81"/>
      <c r="J46" s="24"/>
    </row>
    <row r="47" spans="1:10">
      <c r="C47" s="45" t="s">
        <v>43</v>
      </c>
      <c r="D47" s="45" t="s">
        <v>36</v>
      </c>
      <c r="E47" s="46"/>
      <c r="F47" s="47"/>
      <c r="G47" s="47"/>
      <c r="H47" s="47"/>
      <c r="I47" s="16"/>
      <c r="J47" s="16"/>
    </row>
    <row r="48" spans="1:10" ht="3.75" customHeight="1" thickBot="1">
      <c r="B48" s="93"/>
      <c r="C48" s="38"/>
      <c r="D48" s="38"/>
      <c r="I48" s="50"/>
      <c r="J48" s="50"/>
    </row>
    <row r="49" spans="2:10" ht="16.2" thickBot="1">
      <c r="B49" s="65" t="s">
        <v>59</v>
      </c>
      <c r="C49" s="153">
        <f>C46+D46</f>
        <v>1500000.0867999999</v>
      </c>
      <c r="E49" s="39"/>
    </row>
    <row r="50" spans="2:10" ht="16.2" thickBot="1">
      <c r="B50" s="48"/>
      <c r="C50" s="48"/>
      <c r="E50" s="49"/>
      <c r="I50" s="16"/>
      <c r="J50" s="16"/>
    </row>
    <row r="51" spans="2:10" ht="16.2" thickBot="1">
      <c r="B51" s="66" t="s">
        <v>60</v>
      </c>
      <c r="C51" s="154">
        <f>F46/C49</f>
        <v>0.90964620069513979</v>
      </c>
      <c r="F51" s="47"/>
      <c r="G51" s="47"/>
      <c r="H51" s="47"/>
      <c r="I51" s="50"/>
      <c r="J51" s="50"/>
    </row>
    <row r="52" spans="2:10">
      <c r="C52" s="45"/>
      <c r="D52" s="45"/>
      <c r="E52" s="46"/>
      <c r="F52" s="47"/>
      <c r="G52" s="47"/>
      <c r="H52" s="47"/>
      <c r="I52" s="16"/>
      <c r="J52" s="16"/>
    </row>
    <row r="53" spans="2:10">
      <c r="C53" s="45"/>
      <c r="D53" s="45"/>
      <c r="E53" s="46"/>
      <c r="F53" s="46"/>
      <c r="G53" s="46"/>
      <c r="H53" s="46"/>
    </row>
    <row r="54" spans="2:10">
      <c r="C54" s="45"/>
      <c r="D54" s="45"/>
      <c r="E54" s="46"/>
      <c r="F54" s="46"/>
      <c r="G54" s="46"/>
      <c r="H54" s="46"/>
    </row>
    <row r="55" spans="2:10">
      <c r="C55" s="45"/>
      <c r="D55" s="45"/>
      <c r="E55" s="46"/>
      <c r="F55" s="46"/>
      <c r="G55" s="46"/>
      <c r="H55" s="46"/>
    </row>
    <row r="56" spans="2:10">
      <c r="C56" s="45"/>
      <c r="D56" s="45"/>
      <c r="E56" s="46"/>
      <c r="F56" s="46"/>
      <c r="G56" s="46"/>
      <c r="H56" s="46"/>
    </row>
    <row r="57" spans="2:10">
      <c r="C57" s="45"/>
      <c r="D57" s="45"/>
      <c r="E57" s="46"/>
      <c r="F57" s="46"/>
      <c r="G57" s="46"/>
      <c r="H57" s="46"/>
    </row>
    <row r="58" spans="2:10">
      <c r="C58" s="45"/>
      <c r="D58" s="45"/>
      <c r="E58" s="46"/>
      <c r="F58" s="46"/>
      <c r="G58" s="46"/>
      <c r="H58" s="46"/>
    </row>
    <row r="59" spans="2:10">
      <c r="C59" s="45"/>
      <c r="D59" s="45"/>
      <c r="E59" s="46"/>
      <c r="F59" s="46"/>
      <c r="G59" s="46"/>
      <c r="H59" s="46"/>
    </row>
    <row r="60" spans="2:10">
      <c r="C60" s="45"/>
      <c r="D60" s="45"/>
      <c r="E60" s="46"/>
      <c r="F60" s="46"/>
      <c r="G60" s="46"/>
      <c r="H60" s="46"/>
    </row>
    <row r="61" spans="2:10">
      <c r="C61" s="45"/>
      <c r="D61" s="45"/>
      <c r="E61" s="46"/>
      <c r="F61" s="46"/>
      <c r="G61" s="46"/>
      <c r="H61" s="46"/>
    </row>
    <row r="62" spans="2:10">
      <c r="C62" s="45"/>
      <c r="D62" s="45"/>
      <c r="E62" s="46"/>
      <c r="F62" s="46"/>
      <c r="G62" s="46"/>
      <c r="H62" s="46"/>
    </row>
    <row r="63" spans="2:10">
      <c r="C63" s="45"/>
      <c r="D63" s="45"/>
      <c r="E63" s="46"/>
      <c r="F63" s="46"/>
      <c r="G63" s="46"/>
      <c r="H63" s="46"/>
    </row>
    <row r="64" spans="2:10">
      <c r="C64" s="45"/>
      <c r="D64" s="45"/>
      <c r="E64" s="46"/>
      <c r="F64" s="46"/>
      <c r="G64" s="46"/>
      <c r="H64" s="46"/>
    </row>
    <row r="65" spans="3:8">
      <c r="C65" s="45"/>
      <c r="D65" s="45"/>
      <c r="E65" s="46"/>
      <c r="F65" s="46"/>
      <c r="G65" s="46"/>
      <c r="H65" s="46"/>
    </row>
    <row r="66" spans="3:8">
      <c r="C66" s="45"/>
      <c r="D66" s="45"/>
      <c r="E66" s="46"/>
      <c r="F66" s="46"/>
      <c r="G66" s="46"/>
      <c r="H66" s="46"/>
    </row>
    <row r="67" spans="3:8">
      <c r="C67" s="45"/>
      <c r="D67" s="45"/>
      <c r="E67" s="46"/>
      <c r="F67" s="46"/>
      <c r="G67" s="46"/>
      <c r="H67" s="46"/>
    </row>
    <row r="68" spans="3:8">
      <c r="C68" s="45"/>
      <c r="D68" s="45"/>
      <c r="E68" s="46"/>
      <c r="F68" s="46"/>
      <c r="G68" s="46"/>
      <c r="H68" s="46"/>
    </row>
    <row r="69" spans="3:8">
      <c r="C69" s="45"/>
      <c r="D69" s="45"/>
      <c r="E69" s="46"/>
      <c r="F69" s="46"/>
      <c r="G69" s="46"/>
      <c r="H69" s="46"/>
    </row>
    <row r="70" spans="3:8">
      <c r="C70" s="45"/>
      <c r="D70" s="45"/>
      <c r="E70" s="46"/>
      <c r="F70" s="46"/>
      <c r="G70" s="46"/>
      <c r="H70" s="46"/>
    </row>
    <row r="71" spans="3:8">
      <c r="C71" s="45"/>
      <c r="D71" s="45"/>
      <c r="E71" s="46"/>
      <c r="F71" s="46"/>
      <c r="G71" s="46"/>
      <c r="H71" s="46"/>
    </row>
    <row r="72" spans="3:8">
      <c r="C72" s="45"/>
      <c r="D72" s="45"/>
      <c r="E72" s="46"/>
      <c r="F72" s="46"/>
      <c r="G72" s="46"/>
      <c r="H72" s="46"/>
    </row>
    <row r="73" spans="3:8">
      <c r="C73" s="45"/>
      <c r="D73" s="45"/>
      <c r="E73" s="46"/>
      <c r="F73" s="46"/>
      <c r="G73" s="46"/>
      <c r="H73" s="46"/>
    </row>
    <row r="74" spans="3:8">
      <c r="C74" s="45"/>
      <c r="D74" s="45"/>
      <c r="E74" s="46"/>
      <c r="F74" s="46"/>
      <c r="G74" s="46"/>
      <c r="H74" s="46"/>
    </row>
    <row r="75" spans="3:8">
      <c r="C75" s="45"/>
      <c r="D75" s="45"/>
      <c r="E75" s="46"/>
      <c r="F75" s="46"/>
      <c r="G75" s="46"/>
      <c r="H75" s="46"/>
    </row>
    <row r="76" spans="3:8">
      <c r="C76" s="45"/>
      <c r="D76" s="45"/>
      <c r="E76" s="46"/>
      <c r="F76" s="46"/>
      <c r="G76" s="46"/>
      <c r="H76" s="46"/>
    </row>
    <row r="77" spans="3:8">
      <c r="C77" s="45"/>
      <c r="D77" s="45"/>
      <c r="E77" s="46"/>
      <c r="F77" s="46"/>
      <c r="G77" s="46"/>
      <c r="H77" s="46"/>
    </row>
    <row r="78" spans="3:8">
      <c r="C78" s="45"/>
      <c r="D78" s="45"/>
      <c r="E78" s="46"/>
      <c r="F78" s="46"/>
      <c r="G78" s="46"/>
      <c r="H78" s="46"/>
    </row>
    <row r="79" spans="3:8">
      <c r="C79" s="45"/>
      <c r="D79" s="45"/>
      <c r="E79" s="46"/>
      <c r="F79" s="46"/>
      <c r="G79" s="46"/>
      <c r="H79" s="46"/>
    </row>
    <row r="80" spans="3:8">
      <c r="C80" s="45"/>
      <c r="D80" s="45"/>
      <c r="E80" s="46"/>
      <c r="F80" s="46"/>
      <c r="G80" s="46"/>
      <c r="H80" s="46"/>
    </row>
    <row r="81" spans="3:8">
      <c r="C81" s="45"/>
      <c r="D81" s="45"/>
      <c r="E81" s="46"/>
      <c r="F81" s="46"/>
      <c r="G81" s="46"/>
      <c r="H81" s="46"/>
    </row>
    <row r="82" spans="3:8">
      <c r="C82" s="45"/>
      <c r="D82" s="45"/>
      <c r="E82" s="46"/>
      <c r="F82" s="46"/>
      <c r="G82" s="46"/>
      <c r="H82" s="46"/>
    </row>
    <row r="83" spans="3:8">
      <c r="C83" s="45"/>
      <c r="D83" s="45"/>
      <c r="E83" s="46"/>
      <c r="F83" s="46"/>
      <c r="G83" s="46"/>
      <c r="H83" s="46"/>
    </row>
    <row r="84" spans="3:8">
      <c r="C84" s="45"/>
      <c r="D84" s="45"/>
      <c r="E84" s="46"/>
      <c r="F84" s="46"/>
      <c r="G84" s="46"/>
      <c r="H84" s="46"/>
    </row>
    <row r="85" spans="3:8">
      <c r="C85" s="45"/>
      <c r="D85" s="45"/>
      <c r="E85" s="46"/>
      <c r="F85" s="46"/>
      <c r="G85" s="46"/>
      <c r="H85" s="46"/>
    </row>
    <row r="86" spans="3:8">
      <c r="C86" s="45"/>
      <c r="D86" s="45"/>
      <c r="E86" s="46"/>
      <c r="F86" s="46"/>
      <c r="G86" s="46"/>
      <c r="H86" s="46"/>
    </row>
    <row r="87" spans="3:8">
      <c r="C87" s="45"/>
      <c r="D87" s="45"/>
      <c r="E87" s="46"/>
      <c r="F87" s="46"/>
      <c r="G87" s="46"/>
      <c r="H87" s="46"/>
    </row>
    <row r="88" spans="3:8">
      <c r="C88" s="45"/>
      <c r="D88" s="45"/>
      <c r="E88" s="46"/>
      <c r="F88" s="46"/>
      <c r="G88" s="46"/>
      <c r="H88" s="46"/>
    </row>
    <row r="89" spans="3:8">
      <c r="C89" s="45"/>
      <c r="D89" s="45"/>
      <c r="E89" s="46"/>
      <c r="F89" s="46"/>
      <c r="G89" s="46"/>
      <c r="H89" s="46"/>
    </row>
    <row r="90" spans="3:8">
      <c r="C90" s="45"/>
      <c r="D90" s="45"/>
      <c r="E90" s="46"/>
      <c r="F90" s="46"/>
      <c r="G90" s="46"/>
      <c r="H90" s="46"/>
    </row>
    <row r="91" spans="3:8">
      <c r="C91" s="45"/>
      <c r="D91" s="45"/>
      <c r="E91" s="46"/>
      <c r="F91" s="46"/>
      <c r="G91" s="46"/>
      <c r="H91" s="46"/>
    </row>
    <row r="92" spans="3:8">
      <c r="C92" s="45"/>
      <c r="D92" s="45"/>
      <c r="E92" s="46"/>
      <c r="F92" s="46"/>
      <c r="G92" s="46"/>
      <c r="H92" s="46"/>
    </row>
    <row r="93" spans="3:8">
      <c r="C93" s="45"/>
      <c r="D93" s="45"/>
      <c r="E93" s="46"/>
      <c r="F93" s="46"/>
      <c r="G93" s="46"/>
      <c r="H93" s="46"/>
    </row>
    <row r="94" spans="3:8">
      <c r="C94" s="45"/>
      <c r="D94" s="45"/>
      <c r="E94" s="46"/>
      <c r="F94" s="46"/>
      <c r="G94" s="46"/>
      <c r="H94" s="46"/>
    </row>
    <row r="95" spans="3:8">
      <c r="C95" s="45"/>
      <c r="D95" s="45"/>
      <c r="E95" s="46"/>
      <c r="F95" s="46"/>
      <c r="G95" s="46"/>
      <c r="H95" s="46"/>
    </row>
    <row r="96" spans="3:8">
      <c r="C96" s="45"/>
      <c r="D96" s="45"/>
      <c r="E96" s="46"/>
      <c r="F96" s="46"/>
      <c r="G96" s="46"/>
      <c r="H96" s="46"/>
    </row>
    <row r="97" spans="3:8">
      <c r="C97" s="45"/>
      <c r="D97" s="45"/>
      <c r="E97" s="46"/>
      <c r="F97" s="46"/>
      <c r="G97" s="46"/>
      <c r="H97" s="46"/>
    </row>
    <row r="98" spans="3:8">
      <c r="C98" s="45"/>
      <c r="D98" s="45"/>
      <c r="E98" s="46"/>
      <c r="F98" s="46"/>
      <c r="G98" s="46"/>
      <c r="H98" s="46"/>
    </row>
    <row r="99" spans="3:8">
      <c r="C99" s="45"/>
      <c r="D99" s="45"/>
      <c r="E99" s="46"/>
      <c r="F99" s="46"/>
      <c r="G99" s="46"/>
      <c r="H99" s="46"/>
    </row>
    <row r="100" spans="3:8">
      <c r="C100" s="45"/>
      <c r="D100" s="45"/>
      <c r="E100" s="46"/>
      <c r="F100" s="46"/>
      <c r="G100" s="46"/>
      <c r="H100" s="46"/>
    </row>
    <row r="101" spans="3:8">
      <c r="C101" s="45"/>
      <c r="D101" s="45"/>
      <c r="E101" s="46"/>
      <c r="F101" s="46"/>
      <c r="G101" s="46"/>
      <c r="H101" s="46"/>
    </row>
    <row r="102" spans="3:8">
      <c r="C102" s="45"/>
      <c r="D102" s="45"/>
      <c r="E102" s="46"/>
      <c r="F102" s="46"/>
      <c r="G102" s="46"/>
      <c r="H102" s="46"/>
    </row>
    <row r="103" spans="3:8">
      <c r="C103" s="45"/>
      <c r="D103" s="45"/>
      <c r="E103" s="46"/>
      <c r="F103" s="46"/>
      <c r="G103" s="46"/>
      <c r="H103" s="46"/>
    </row>
    <row r="104" spans="3:8">
      <c r="C104" s="45"/>
      <c r="D104" s="45"/>
      <c r="E104" s="46"/>
      <c r="F104" s="46"/>
      <c r="G104" s="46"/>
      <c r="H104" s="46"/>
    </row>
    <row r="105" spans="3:8">
      <c r="C105" s="45"/>
      <c r="D105" s="45"/>
      <c r="E105" s="46"/>
      <c r="F105" s="46"/>
      <c r="G105" s="46"/>
      <c r="H105" s="46"/>
    </row>
    <row r="106" spans="3:8">
      <c r="C106" s="45"/>
      <c r="D106" s="45"/>
      <c r="E106" s="46"/>
      <c r="F106" s="46"/>
      <c r="G106" s="46"/>
      <c r="H106" s="46"/>
    </row>
    <row r="107" spans="3:8">
      <c r="C107" s="45"/>
      <c r="D107" s="45"/>
      <c r="E107" s="46"/>
      <c r="F107" s="46"/>
      <c r="G107" s="46"/>
      <c r="H107" s="46"/>
    </row>
    <row r="108" spans="3:8">
      <c r="C108" s="45"/>
      <c r="D108" s="45"/>
      <c r="E108" s="46"/>
      <c r="F108" s="46"/>
      <c r="G108" s="46"/>
      <c r="H108" s="46"/>
    </row>
    <row r="109" spans="3:8">
      <c r="C109" s="45"/>
      <c r="D109" s="45"/>
      <c r="E109" s="46"/>
      <c r="F109" s="46"/>
      <c r="G109" s="46"/>
      <c r="H109" s="46"/>
    </row>
    <row r="110" spans="3:8">
      <c r="C110" s="45"/>
      <c r="D110" s="45"/>
      <c r="E110" s="46"/>
      <c r="F110" s="46"/>
      <c r="G110" s="46"/>
      <c r="H110" s="46"/>
    </row>
    <row r="111" spans="3:8">
      <c r="C111" s="45"/>
      <c r="D111" s="45"/>
      <c r="E111" s="46"/>
      <c r="F111" s="46"/>
      <c r="G111" s="46"/>
      <c r="H111" s="46"/>
    </row>
    <row r="112" spans="3:8">
      <c r="C112" s="45"/>
      <c r="D112" s="45"/>
      <c r="E112" s="46"/>
      <c r="F112" s="46"/>
      <c r="G112" s="46"/>
      <c r="H112" s="46"/>
    </row>
    <row r="113" spans="3:8">
      <c r="C113" s="45"/>
      <c r="D113" s="45"/>
      <c r="E113" s="46"/>
      <c r="F113" s="46"/>
      <c r="G113" s="46"/>
      <c r="H113" s="46"/>
    </row>
    <row r="114" spans="3:8">
      <c r="C114" s="45"/>
      <c r="D114" s="45"/>
      <c r="E114" s="46"/>
      <c r="F114" s="46"/>
      <c r="G114" s="46"/>
      <c r="H114" s="46"/>
    </row>
    <row r="115" spans="3:8">
      <c r="C115" s="45"/>
      <c r="D115" s="45"/>
      <c r="E115" s="46"/>
      <c r="F115" s="46"/>
      <c r="G115" s="46"/>
      <c r="H115" s="46"/>
    </row>
    <row r="116" spans="3:8">
      <c r="C116" s="45"/>
      <c r="D116" s="45"/>
      <c r="E116" s="46"/>
      <c r="F116" s="46"/>
      <c r="G116" s="46"/>
      <c r="H116" s="46"/>
    </row>
    <row r="117" spans="3:8">
      <c r="C117" s="45"/>
      <c r="D117" s="45"/>
      <c r="E117" s="46"/>
      <c r="F117" s="46"/>
      <c r="G117" s="46"/>
      <c r="H117" s="46"/>
    </row>
    <row r="118" spans="3:8">
      <c r="C118" s="45"/>
      <c r="D118" s="45"/>
      <c r="E118" s="46"/>
      <c r="F118" s="46"/>
      <c r="G118" s="46"/>
      <c r="H118" s="46"/>
    </row>
    <row r="119" spans="3:8">
      <c r="C119" s="45"/>
      <c r="D119" s="45"/>
      <c r="E119" s="46"/>
      <c r="F119" s="46"/>
      <c r="G119" s="46"/>
      <c r="H119" s="46"/>
    </row>
    <row r="120" spans="3:8">
      <c r="C120" s="45"/>
      <c r="D120" s="45"/>
      <c r="E120" s="46"/>
      <c r="F120" s="46"/>
      <c r="G120" s="46"/>
      <c r="H120" s="46"/>
    </row>
    <row r="121" spans="3:8">
      <c r="C121" s="45"/>
      <c r="D121" s="45"/>
      <c r="E121" s="46"/>
      <c r="F121" s="46"/>
      <c r="G121" s="46"/>
      <c r="H121" s="46"/>
    </row>
    <row r="122" spans="3:8">
      <c r="C122" s="45"/>
      <c r="D122" s="45"/>
      <c r="E122" s="46"/>
      <c r="F122" s="46"/>
      <c r="G122" s="46"/>
      <c r="H122" s="46"/>
    </row>
    <row r="123" spans="3:8">
      <c r="C123" s="45"/>
      <c r="D123" s="45"/>
      <c r="E123" s="46"/>
      <c r="F123" s="46"/>
      <c r="G123" s="46"/>
      <c r="H123" s="46"/>
    </row>
    <row r="124" spans="3:8">
      <c r="C124" s="45"/>
      <c r="D124" s="45"/>
      <c r="E124" s="46"/>
      <c r="F124" s="46"/>
      <c r="G124" s="46"/>
      <c r="H124" s="46"/>
    </row>
    <row r="125" spans="3:8">
      <c r="C125" s="45"/>
      <c r="D125" s="45"/>
      <c r="E125" s="46"/>
      <c r="F125" s="46"/>
      <c r="G125" s="46"/>
      <c r="H125" s="46"/>
    </row>
    <row r="126" spans="3:8">
      <c r="C126" s="45"/>
      <c r="D126" s="45"/>
      <c r="E126" s="46"/>
      <c r="F126" s="46"/>
      <c r="G126" s="46"/>
      <c r="H126" s="46"/>
    </row>
    <row r="127" spans="3:8">
      <c r="C127" s="45"/>
      <c r="D127" s="45"/>
      <c r="E127" s="46"/>
      <c r="F127" s="46"/>
      <c r="G127" s="46"/>
      <c r="H127" s="46"/>
    </row>
    <row r="128" spans="3:8">
      <c r="C128" s="45"/>
      <c r="D128" s="45"/>
      <c r="E128" s="46"/>
      <c r="F128" s="46"/>
      <c r="G128" s="46"/>
      <c r="H128" s="46"/>
    </row>
    <row r="129" spans="3:8">
      <c r="C129" s="45"/>
      <c r="D129" s="45"/>
      <c r="E129" s="46"/>
      <c r="F129" s="46"/>
      <c r="G129" s="46"/>
      <c r="H129" s="46"/>
    </row>
    <row r="130" spans="3:8">
      <c r="C130" s="45"/>
      <c r="D130" s="45"/>
      <c r="E130" s="46"/>
      <c r="F130" s="46"/>
      <c r="G130" s="46"/>
      <c r="H130" s="46"/>
    </row>
    <row r="131" spans="3:8">
      <c r="C131" s="45"/>
      <c r="D131" s="45"/>
      <c r="E131" s="46"/>
      <c r="F131" s="46"/>
      <c r="G131" s="46"/>
      <c r="H131" s="46"/>
    </row>
    <row r="132" spans="3:8">
      <c r="C132" s="45"/>
      <c r="D132" s="45"/>
      <c r="E132" s="46"/>
      <c r="F132" s="46"/>
      <c r="G132" s="46"/>
      <c r="H132" s="46"/>
    </row>
    <row r="133" spans="3:8">
      <c r="C133" s="45"/>
      <c r="D133" s="45"/>
      <c r="E133" s="46"/>
      <c r="F133" s="46"/>
      <c r="G133" s="46"/>
      <c r="H133" s="46"/>
    </row>
    <row r="134" spans="3:8">
      <c r="C134" s="45"/>
      <c r="D134" s="45"/>
      <c r="E134" s="46"/>
      <c r="F134" s="46"/>
      <c r="G134" s="46"/>
      <c r="H134" s="46"/>
    </row>
    <row r="135" spans="3:8">
      <c r="C135" s="45"/>
      <c r="D135" s="45"/>
      <c r="E135" s="46"/>
      <c r="F135" s="46"/>
      <c r="G135" s="46"/>
      <c r="H135" s="46"/>
    </row>
    <row r="136" spans="3:8">
      <c r="C136" s="45"/>
      <c r="D136" s="45"/>
      <c r="E136" s="46"/>
      <c r="F136" s="46"/>
      <c r="G136" s="46"/>
      <c r="H136" s="46"/>
    </row>
    <row r="137" spans="3:8">
      <c r="C137" s="45"/>
      <c r="D137" s="45"/>
      <c r="E137" s="46"/>
      <c r="F137" s="46"/>
      <c r="G137" s="46"/>
      <c r="H137" s="46"/>
    </row>
    <row r="138" spans="3:8">
      <c r="C138" s="45"/>
      <c r="D138" s="45"/>
      <c r="E138" s="46"/>
      <c r="F138" s="46"/>
      <c r="G138" s="46"/>
      <c r="H138" s="46"/>
    </row>
    <row r="139" spans="3:8">
      <c r="C139" s="45"/>
      <c r="D139" s="45"/>
      <c r="E139" s="46"/>
      <c r="F139" s="46"/>
      <c r="G139" s="46"/>
      <c r="H139" s="46"/>
    </row>
    <row r="140" spans="3:8">
      <c r="C140" s="45"/>
      <c r="D140" s="45"/>
      <c r="E140" s="46"/>
      <c r="F140" s="46"/>
      <c r="G140" s="46"/>
      <c r="H140" s="46"/>
    </row>
    <row r="141" spans="3:8">
      <c r="C141" s="45"/>
      <c r="D141" s="45"/>
      <c r="E141" s="46"/>
      <c r="F141" s="46"/>
      <c r="G141" s="46"/>
      <c r="H141" s="46"/>
    </row>
    <row r="142" spans="3:8">
      <c r="C142" s="45"/>
      <c r="D142" s="45"/>
      <c r="E142" s="46"/>
      <c r="F142" s="46"/>
      <c r="G142" s="46"/>
      <c r="H142" s="46"/>
    </row>
    <row r="143" spans="3:8">
      <c r="C143" s="45"/>
      <c r="D143" s="45"/>
      <c r="E143" s="46"/>
      <c r="F143" s="46"/>
      <c r="G143" s="46"/>
      <c r="H143" s="46"/>
    </row>
    <row r="144" spans="3:8">
      <c r="C144" s="45"/>
      <c r="D144" s="45"/>
      <c r="E144" s="46"/>
      <c r="F144" s="46"/>
      <c r="G144" s="46"/>
      <c r="H144" s="46"/>
    </row>
    <row r="145" spans="3:8">
      <c r="C145" s="45"/>
      <c r="D145" s="45"/>
      <c r="E145" s="46"/>
      <c r="F145" s="46"/>
      <c r="G145" s="46"/>
      <c r="H145" s="46"/>
    </row>
    <row r="146" spans="3:8">
      <c r="C146" s="45"/>
      <c r="D146" s="45"/>
      <c r="E146" s="46"/>
      <c r="F146" s="46"/>
      <c r="G146" s="46"/>
      <c r="H146" s="46"/>
    </row>
    <row r="147" spans="3:8">
      <c r="C147" s="45"/>
      <c r="D147" s="45"/>
      <c r="E147" s="46"/>
      <c r="F147" s="46"/>
      <c r="G147" s="46"/>
      <c r="H147" s="46"/>
    </row>
    <row r="148" spans="3:8">
      <c r="C148" s="45"/>
      <c r="D148" s="45"/>
      <c r="E148" s="46"/>
      <c r="F148" s="46"/>
      <c r="G148" s="46"/>
      <c r="H148" s="46"/>
    </row>
    <row r="149" spans="3:8">
      <c r="C149" s="45"/>
      <c r="D149" s="45"/>
      <c r="E149" s="46"/>
      <c r="F149" s="46"/>
      <c r="G149" s="46"/>
      <c r="H149" s="46"/>
    </row>
    <row r="150" spans="3:8">
      <c r="C150" s="45"/>
      <c r="D150" s="45"/>
      <c r="E150" s="46"/>
      <c r="F150" s="46"/>
      <c r="G150" s="46"/>
      <c r="H150" s="46"/>
    </row>
    <row r="151" spans="3:8">
      <c r="C151" s="45"/>
      <c r="D151" s="45"/>
      <c r="E151" s="46"/>
      <c r="F151" s="46"/>
      <c r="G151" s="46"/>
      <c r="H151" s="46"/>
    </row>
    <row r="152" spans="3:8">
      <c r="C152" s="45"/>
      <c r="D152" s="45"/>
      <c r="E152" s="46"/>
      <c r="F152" s="46"/>
      <c r="G152" s="46"/>
      <c r="H152" s="46"/>
    </row>
    <row r="153" spans="3:8">
      <c r="C153" s="45"/>
      <c r="D153" s="45"/>
      <c r="E153" s="46"/>
      <c r="F153" s="46"/>
      <c r="G153" s="46"/>
      <c r="H153" s="46"/>
    </row>
    <row r="154" spans="3:8">
      <c r="C154" s="45"/>
      <c r="D154" s="45"/>
      <c r="E154" s="46"/>
      <c r="F154" s="46"/>
      <c r="G154" s="46"/>
      <c r="H154" s="46"/>
    </row>
    <row r="155" spans="3:8">
      <c r="C155" s="45"/>
      <c r="D155" s="45"/>
      <c r="E155" s="46"/>
      <c r="F155" s="46"/>
      <c r="G155" s="46"/>
      <c r="H155" s="46"/>
    </row>
    <row r="156" spans="3:8">
      <c r="C156" s="45"/>
      <c r="D156" s="45"/>
      <c r="E156" s="46"/>
      <c r="F156" s="46"/>
      <c r="G156" s="46"/>
      <c r="H156" s="46"/>
    </row>
    <row r="157" spans="3:8">
      <c r="C157" s="45"/>
      <c r="D157" s="45"/>
      <c r="E157" s="46"/>
      <c r="F157" s="46"/>
      <c r="G157" s="46"/>
      <c r="H157" s="46"/>
    </row>
    <row r="158" spans="3:8">
      <c r="C158" s="45"/>
      <c r="D158" s="45"/>
      <c r="E158" s="46"/>
      <c r="F158" s="46"/>
      <c r="G158" s="46"/>
      <c r="H158" s="46"/>
    </row>
    <row r="159" spans="3:8">
      <c r="C159" s="45"/>
      <c r="D159" s="45"/>
      <c r="E159" s="46"/>
      <c r="F159" s="46"/>
      <c r="G159" s="46"/>
      <c r="H159" s="46"/>
    </row>
    <row r="160" spans="3:8">
      <c r="C160" s="45"/>
      <c r="D160" s="45"/>
      <c r="E160" s="46"/>
      <c r="F160" s="46"/>
      <c r="G160" s="46"/>
      <c r="H160" s="46"/>
    </row>
    <row r="161" spans="3:8">
      <c r="C161" s="45"/>
      <c r="D161" s="45"/>
      <c r="E161" s="46"/>
      <c r="F161" s="46"/>
      <c r="G161" s="46"/>
      <c r="H161" s="46"/>
    </row>
    <row r="162" spans="3:8">
      <c r="C162" s="45"/>
      <c r="D162" s="45"/>
      <c r="E162" s="46"/>
      <c r="F162" s="46"/>
      <c r="G162" s="46"/>
      <c r="H162" s="46"/>
    </row>
    <row r="163" spans="3:8">
      <c r="C163" s="45"/>
      <c r="D163" s="45"/>
      <c r="E163" s="46"/>
      <c r="F163" s="46"/>
      <c r="G163" s="46"/>
      <c r="H163" s="46"/>
    </row>
    <row r="164" spans="3:8">
      <c r="C164" s="45"/>
      <c r="D164" s="45"/>
      <c r="E164" s="46"/>
      <c r="F164" s="46"/>
      <c r="G164" s="46"/>
      <c r="H164" s="46"/>
    </row>
    <row r="165" spans="3:8">
      <c r="C165" s="45"/>
      <c r="D165" s="45"/>
      <c r="E165" s="46"/>
      <c r="F165" s="46"/>
      <c r="G165" s="46"/>
      <c r="H165" s="46"/>
    </row>
    <row r="166" spans="3:8">
      <c r="C166" s="45"/>
      <c r="D166" s="45"/>
      <c r="E166" s="46"/>
      <c r="F166" s="46"/>
      <c r="G166" s="46"/>
      <c r="H166" s="46"/>
    </row>
    <row r="167" spans="3:8">
      <c r="C167" s="45"/>
      <c r="D167" s="45"/>
      <c r="E167" s="46"/>
      <c r="F167" s="46"/>
      <c r="G167" s="46"/>
      <c r="H167" s="46"/>
    </row>
    <row r="168" spans="3:8">
      <c r="C168" s="45"/>
      <c r="D168" s="45"/>
      <c r="E168" s="46"/>
      <c r="F168" s="46"/>
      <c r="G168" s="46"/>
      <c r="H168" s="46"/>
    </row>
    <row r="169" spans="3:8">
      <c r="C169" s="45"/>
      <c r="D169" s="45"/>
      <c r="E169" s="46"/>
      <c r="F169" s="46"/>
      <c r="G169" s="46"/>
      <c r="H169" s="46"/>
    </row>
    <row r="170" spans="3:8">
      <c r="C170" s="45"/>
      <c r="D170" s="45"/>
      <c r="E170" s="46"/>
      <c r="F170" s="46"/>
      <c r="G170" s="46"/>
      <c r="H170" s="46"/>
    </row>
    <row r="171" spans="3:8">
      <c r="C171" s="45"/>
      <c r="D171" s="45"/>
      <c r="E171" s="46"/>
      <c r="F171" s="46"/>
      <c r="G171" s="46"/>
      <c r="H171" s="46"/>
    </row>
    <row r="172" spans="3:8">
      <c r="C172" s="45"/>
      <c r="D172" s="45"/>
      <c r="E172" s="46"/>
      <c r="F172" s="46"/>
      <c r="G172" s="46"/>
      <c r="H172" s="46"/>
    </row>
    <row r="173" spans="3:8">
      <c r="C173" s="45"/>
      <c r="D173" s="45"/>
      <c r="E173" s="46"/>
      <c r="F173" s="46"/>
      <c r="G173" s="46"/>
      <c r="H173" s="46"/>
    </row>
    <row r="174" spans="3:8">
      <c r="C174" s="45"/>
      <c r="D174" s="45"/>
      <c r="E174" s="46"/>
      <c r="F174" s="46"/>
      <c r="G174" s="46"/>
      <c r="H174" s="46"/>
    </row>
    <row r="175" spans="3:8">
      <c r="C175" s="45"/>
      <c r="D175" s="45"/>
      <c r="E175" s="46"/>
      <c r="F175" s="46"/>
      <c r="G175" s="46"/>
      <c r="H175" s="46"/>
    </row>
    <row r="176" spans="3:8">
      <c r="C176" s="45"/>
      <c r="D176" s="45"/>
      <c r="E176" s="46"/>
      <c r="F176" s="46"/>
      <c r="G176" s="46"/>
      <c r="H176" s="46"/>
    </row>
    <row r="177" spans="3:8">
      <c r="C177" s="45"/>
      <c r="D177" s="45"/>
      <c r="E177" s="46"/>
      <c r="F177" s="46"/>
      <c r="G177" s="46"/>
      <c r="H177" s="46"/>
    </row>
    <row r="178" spans="3:8">
      <c r="C178" s="45"/>
      <c r="D178" s="45"/>
      <c r="E178" s="46"/>
      <c r="F178" s="46"/>
      <c r="G178" s="46"/>
      <c r="H178" s="46"/>
    </row>
    <row r="179" spans="3:8">
      <c r="C179" s="45"/>
      <c r="D179" s="45"/>
      <c r="E179" s="46"/>
      <c r="F179" s="46"/>
      <c r="G179" s="46"/>
      <c r="H179" s="46"/>
    </row>
    <row r="180" spans="3:8">
      <c r="C180" s="45"/>
      <c r="D180" s="45"/>
      <c r="E180" s="46"/>
      <c r="F180" s="46"/>
      <c r="G180" s="46"/>
      <c r="H180" s="46"/>
    </row>
    <row r="181" spans="3:8">
      <c r="C181" s="45"/>
      <c r="D181" s="45"/>
      <c r="E181" s="46"/>
      <c r="F181" s="46"/>
      <c r="G181" s="46"/>
      <c r="H181" s="46"/>
    </row>
    <row r="182" spans="3:8">
      <c r="C182" s="45"/>
      <c r="D182" s="45"/>
      <c r="E182" s="46"/>
      <c r="F182" s="46"/>
      <c r="G182" s="46"/>
      <c r="H182" s="46"/>
    </row>
    <row r="183" spans="3:8">
      <c r="C183" s="45"/>
      <c r="D183" s="45"/>
      <c r="E183" s="46"/>
      <c r="F183" s="46"/>
      <c r="G183" s="46"/>
      <c r="H183" s="46"/>
    </row>
    <row r="184" spans="3:8">
      <c r="C184" s="45"/>
      <c r="D184" s="45"/>
      <c r="E184" s="46"/>
      <c r="F184" s="46"/>
      <c r="G184" s="46"/>
      <c r="H184" s="46"/>
    </row>
    <row r="185" spans="3:8">
      <c r="C185" s="45"/>
      <c r="D185" s="45"/>
      <c r="E185" s="46"/>
      <c r="F185" s="46"/>
      <c r="G185" s="46"/>
      <c r="H185" s="46"/>
    </row>
    <row r="186" spans="3:8">
      <c r="C186" s="45"/>
      <c r="D186" s="45"/>
      <c r="E186" s="46"/>
      <c r="F186" s="46"/>
      <c r="G186" s="46"/>
      <c r="H186" s="46"/>
    </row>
    <row r="187" spans="3:8">
      <c r="C187" s="45"/>
      <c r="D187" s="45"/>
      <c r="E187" s="46"/>
      <c r="F187" s="46"/>
      <c r="G187" s="46"/>
      <c r="H187" s="46"/>
    </row>
    <row r="188" spans="3:8">
      <c r="C188" s="45"/>
      <c r="D188" s="45"/>
      <c r="E188" s="46"/>
      <c r="F188" s="46"/>
      <c r="G188" s="46"/>
      <c r="H188" s="46"/>
    </row>
    <row r="189" spans="3:8">
      <c r="C189" s="45"/>
      <c r="D189" s="45"/>
      <c r="E189" s="46"/>
      <c r="F189" s="46"/>
      <c r="G189" s="46"/>
      <c r="H189" s="46"/>
    </row>
    <row r="190" spans="3:8">
      <c r="C190" s="45"/>
      <c r="D190" s="45"/>
      <c r="E190" s="46"/>
      <c r="F190" s="46"/>
      <c r="G190" s="46"/>
      <c r="H190" s="46"/>
    </row>
    <row r="191" spans="3:8">
      <c r="C191" s="45"/>
      <c r="D191" s="45"/>
      <c r="E191" s="46"/>
      <c r="F191" s="46"/>
      <c r="G191" s="46"/>
      <c r="H191" s="46"/>
    </row>
    <row r="192" spans="3:8">
      <c r="C192" s="45"/>
      <c r="D192" s="45"/>
      <c r="E192" s="46"/>
      <c r="F192" s="46"/>
      <c r="G192" s="46"/>
      <c r="H192" s="46"/>
    </row>
    <row r="193" spans="3:8">
      <c r="C193" s="45"/>
      <c r="D193" s="45"/>
      <c r="E193" s="46"/>
      <c r="F193" s="46"/>
      <c r="G193" s="46"/>
      <c r="H193" s="46"/>
    </row>
    <row r="194" spans="3:8">
      <c r="C194" s="45"/>
      <c r="D194" s="45"/>
      <c r="E194" s="46"/>
      <c r="F194" s="46"/>
      <c r="G194" s="46"/>
      <c r="H194" s="46"/>
    </row>
    <row r="195" spans="3:8">
      <c r="C195" s="45"/>
      <c r="D195" s="45"/>
      <c r="E195" s="46"/>
      <c r="F195" s="46"/>
      <c r="G195" s="46"/>
      <c r="H195" s="46"/>
    </row>
    <row r="196" spans="3:8">
      <c r="C196" s="45"/>
      <c r="D196" s="45"/>
      <c r="E196" s="46"/>
      <c r="F196" s="46"/>
      <c r="G196" s="46"/>
      <c r="H196" s="46"/>
    </row>
    <row r="197" spans="3:8">
      <c r="C197" s="45"/>
      <c r="D197" s="45"/>
      <c r="E197" s="46"/>
      <c r="F197" s="46"/>
      <c r="G197" s="46"/>
      <c r="H197" s="46"/>
    </row>
    <row r="198" spans="3:8">
      <c r="C198" s="45"/>
      <c r="D198" s="45"/>
      <c r="E198" s="46"/>
      <c r="F198" s="46"/>
      <c r="G198" s="46"/>
      <c r="H198" s="46"/>
    </row>
    <row r="199" spans="3:8">
      <c r="C199" s="45"/>
      <c r="D199" s="45"/>
      <c r="E199" s="46"/>
      <c r="F199" s="46"/>
      <c r="G199" s="46"/>
      <c r="H199" s="46"/>
    </row>
    <row r="200" spans="3:8">
      <c r="C200" s="45"/>
      <c r="D200" s="45"/>
      <c r="E200" s="46"/>
      <c r="F200" s="46"/>
      <c r="G200" s="46"/>
      <c r="H200" s="46"/>
    </row>
    <row r="201" spans="3:8">
      <c r="C201" s="45"/>
      <c r="D201" s="45"/>
      <c r="E201" s="46"/>
      <c r="F201" s="46"/>
      <c r="G201" s="46"/>
      <c r="H201" s="46"/>
    </row>
    <row r="202" spans="3:8">
      <c r="C202" s="45"/>
      <c r="D202" s="45"/>
      <c r="E202" s="46"/>
      <c r="F202" s="46"/>
      <c r="G202" s="46"/>
      <c r="H202" s="46"/>
    </row>
    <row r="203" spans="3:8">
      <c r="C203" s="45"/>
      <c r="D203" s="45"/>
      <c r="E203" s="46"/>
      <c r="F203" s="46"/>
      <c r="G203" s="46"/>
      <c r="H203" s="46"/>
    </row>
    <row r="204" spans="3:8">
      <c r="C204" s="45"/>
      <c r="D204" s="45"/>
      <c r="E204" s="46"/>
      <c r="F204" s="46"/>
      <c r="G204" s="46"/>
      <c r="H204" s="46"/>
    </row>
    <row r="205" spans="3:8">
      <c r="C205" s="45"/>
      <c r="D205" s="45"/>
      <c r="E205" s="46"/>
      <c r="F205" s="46"/>
      <c r="G205" s="46"/>
      <c r="H205" s="46"/>
    </row>
    <row r="206" spans="3:8">
      <c r="C206" s="45"/>
      <c r="D206" s="45"/>
      <c r="E206" s="46"/>
      <c r="F206" s="46"/>
      <c r="G206" s="46"/>
      <c r="H206" s="46"/>
    </row>
    <row r="207" spans="3:8">
      <c r="C207" s="45"/>
      <c r="D207" s="45"/>
      <c r="E207" s="46"/>
      <c r="F207" s="46"/>
      <c r="G207" s="46"/>
      <c r="H207" s="46"/>
    </row>
    <row r="208" spans="3:8">
      <c r="C208" s="45"/>
      <c r="D208" s="45"/>
      <c r="E208" s="46"/>
      <c r="F208" s="46"/>
      <c r="G208" s="46"/>
      <c r="H208" s="46"/>
    </row>
    <row r="209" spans="3:8">
      <c r="C209" s="45"/>
      <c r="D209" s="45"/>
      <c r="E209" s="46"/>
      <c r="F209" s="46"/>
      <c r="G209" s="46"/>
      <c r="H209" s="46"/>
    </row>
    <row r="210" spans="3:8">
      <c r="C210" s="45"/>
      <c r="D210" s="45"/>
      <c r="E210" s="46"/>
      <c r="F210" s="46"/>
      <c r="G210" s="46"/>
      <c r="H210" s="46"/>
    </row>
    <row r="211" spans="3:8">
      <c r="C211" s="45"/>
      <c r="D211" s="45"/>
      <c r="E211" s="46"/>
      <c r="F211" s="46"/>
      <c r="G211" s="46"/>
      <c r="H211" s="46"/>
    </row>
    <row r="212" spans="3:8">
      <c r="C212" s="45"/>
      <c r="D212" s="45"/>
      <c r="E212" s="46"/>
      <c r="F212" s="46"/>
      <c r="G212" s="46"/>
      <c r="H212" s="46"/>
    </row>
    <row r="213" spans="3:8">
      <c r="C213" s="45"/>
      <c r="D213" s="45"/>
      <c r="E213" s="46"/>
      <c r="F213" s="46"/>
      <c r="G213" s="46"/>
      <c r="H213" s="46"/>
    </row>
    <row r="214" spans="3:8">
      <c r="C214" s="45"/>
      <c r="D214" s="45"/>
      <c r="E214" s="46"/>
      <c r="F214" s="46"/>
      <c r="G214" s="46"/>
      <c r="H214" s="46"/>
    </row>
    <row r="215" spans="3:8">
      <c r="C215" s="45"/>
      <c r="D215" s="45"/>
      <c r="E215" s="46"/>
      <c r="F215" s="46"/>
      <c r="G215" s="46"/>
      <c r="H215" s="46"/>
    </row>
    <row r="216" spans="3:8">
      <c r="C216" s="45"/>
      <c r="D216" s="45"/>
      <c r="E216" s="46"/>
      <c r="F216" s="46"/>
      <c r="G216" s="46"/>
      <c r="H216" s="46"/>
    </row>
    <row r="217" spans="3:8">
      <c r="C217" s="45"/>
      <c r="D217" s="45"/>
      <c r="E217" s="46"/>
      <c r="F217" s="46"/>
      <c r="G217" s="46"/>
      <c r="H217" s="46"/>
    </row>
    <row r="218" spans="3:8">
      <c r="C218" s="45"/>
      <c r="D218" s="45"/>
      <c r="E218" s="46"/>
      <c r="F218" s="46"/>
      <c r="G218" s="46"/>
      <c r="H218" s="46"/>
    </row>
    <row r="219" spans="3:8">
      <c r="C219" s="45"/>
      <c r="D219" s="45"/>
      <c r="E219" s="46"/>
      <c r="F219" s="46"/>
      <c r="G219" s="46"/>
      <c r="H219" s="46"/>
    </row>
    <row r="220" spans="3:8">
      <c r="C220" s="45"/>
      <c r="D220" s="45"/>
      <c r="E220" s="46"/>
      <c r="F220" s="46"/>
      <c r="G220" s="46"/>
      <c r="H220" s="46"/>
    </row>
    <row r="221" spans="3:8">
      <c r="C221" s="45"/>
      <c r="D221" s="45"/>
      <c r="E221" s="46"/>
      <c r="F221" s="46"/>
      <c r="G221" s="46"/>
      <c r="H221" s="46"/>
    </row>
    <row r="222" spans="3:8">
      <c r="C222" s="45"/>
      <c r="D222" s="45"/>
      <c r="E222" s="46"/>
      <c r="F222" s="46"/>
      <c r="G222" s="46"/>
      <c r="H222" s="46"/>
    </row>
    <row r="223" spans="3:8">
      <c r="C223" s="45"/>
      <c r="D223" s="45"/>
      <c r="E223" s="46"/>
      <c r="F223" s="46"/>
      <c r="G223" s="46"/>
      <c r="H223" s="46"/>
    </row>
    <row r="224" spans="3:8">
      <c r="C224" s="45"/>
      <c r="D224" s="45"/>
      <c r="E224" s="46"/>
      <c r="F224" s="46"/>
      <c r="G224" s="46"/>
      <c r="H224" s="46"/>
    </row>
    <row r="225" spans="3:8">
      <c r="C225" s="45"/>
      <c r="D225" s="45"/>
      <c r="E225" s="46"/>
      <c r="F225" s="46"/>
      <c r="G225" s="46"/>
      <c r="H225" s="46"/>
    </row>
    <row r="226" spans="3:8">
      <c r="C226" s="45"/>
      <c r="D226" s="45"/>
      <c r="E226" s="46"/>
      <c r="F226" s="46"/>
      <c r="G226" s="46"/>
      <c r="H226" s="46"/>
    </row>
    <row r="227" spans="3:8">
      <c r="C227" s="45"/>
      <c r="D227" s="45"/>
      <c r="E227" s="46"/>
      <c r="F227" s="46"/>
      <c r="G227" s="46"/>
      <c r="H227" s="46"/>
    </row>
    <row r="228" spans="3:8">
      <c r="C228" s="45"/>
      <c r="D228" s="45"/>
      <c r="E228" s="46"/>
      <c r="F228" s="46"/>
      <c r="G228" s="46"/>
      <c r="H228" s="46"/>
    </row>
    <row r="229" spans="3:8">
      <c r="C229" s="45"/>
      <c r="D229" s="45"/>
      <c r="E229" s="46"/>
      <c r="F229" s="46"/>
      <c r="G229" s="46"/>
      <c r="H229" s="46"/>
    </row>
    <row r="230" spans="3:8">
      <c r="C230" s="45"/>
      <c r="D230" s="45"/>
      <c r="E230" s="46"/>
      <c r="F230" s="46"/>
      <c r="G230" s="46"/>
      <c r="H230" s="46"/>
    </row>
    <row r="231" spans="3:8">
      <c r="C231" s="45"/>
      <c r="D231" s="45"/>
      <c r="E231" s="46"/>
      <c r="F231" s="46"/>
      <c r="G231" s="46"/>
      <c r="H231" s="46"/>
    </row>
    <row r="232" spans="3:8">
      <c r="C232" s="45"/>
      <c r="D232" s="45"/>
      <c r="E232" s="46"/>
      <c r="F232" s="46"/>
      <c r="G232" s="46"/>
      <c r="H232" s="46"/>
    </row>
    <row r="233" spans="3:8">
      <c r="C233" s="45"/>
      <c r="D233" s="45"/>
      <c r="E233" s="46"/>
      <c r="F233" s="46"/>
      <c r="G233" s="46"/>
      <c r="H233" s="46"/>
    </row>
    <row r="234" spans="3:8">
      <c r="C234" s="45"/>
      <c r="D234" s="45"/>
      <c r="E234" s="46"/>
      <c r="F234" s="46"/>
      <c r="G234" s="46"/>
      <c r="H234" s="46"/>
    </row>
    <row r="235" spans="3:8">
      <c r="C235" s="45"/>
      <c r="D235" s="45"/>
      <c r="E235" s="46"/>
      <c r="F235" s="46"/>
      <c r="G235" s="46"/>
      <c r="H235" s="46"/>
    </row>
    <row r="236" spans="3:8">
      <c r="C236" s="45"/>
      <c r="D236" s="45"/>
      <c r="E236" s="46"/>
      <c r="F236" s="46"/>
      <c r="G236" s="46"/>
      <c r="H236" s="46"/>
    </row>
    <row r="237" spans="3:8">
      <c r="C237" s="45"/>
      <c r="D237" s="45"/>
      <c r="E237" s="46"/>
      <c r="F237" s="46"/>
      <c r="G237" s="46"/>
      <c r="H237" s="46"/>
    </row>
    <row r="238" spans="3:8">
      <c r="C238" s="45"/>
      <c r="D238" s="45"/>
      <c r="E238" s="46"/>
      <c r="F238" s="46"/>
      <c r="G238" s="46"/>
      <c r="H238" s="46"/>
    </row>
    <row r="239" spans="3:8">
      <c r="C239" s="45"/>
      <c r="D239" s="45"/>
      <c r="E239" s="46"/>
      <c r="F239" s="46"/>
      <c r="G239" s="46"/>
      <c r="H239" s="46"/>
    </row>
    <row r="240" spans="3:8">
      <c r="C240" s="45"/>
      <c r="D240" s="45"/>
      <c r="E240" s="46"/>
      <c r="F240" s="46"/>
      <c r="G240" s="46"/>
      <c r="H240" s="46"/>
    </row>
    <row r="241" spans="3:8">
      <c r="C241" s="45"/>
      <c r="D241" s="45"/>
      <c r="E241" s="46"/>
      <c r="F241" s="46"/>
      <c r="G241" s="46"/>
      <c r="H241" s="46"/>
    </row>
    <row r="242" spans="3:8">
      <c r="C242" s="45"/>
      <c r="D242" s="45"/>
      <c r="E242" s="46"/>
      <c r="F242" s="46"/>
      <c r="G242" s="46"/>
      <c r="H242" s="46"/>
    </row>
    <row r="243" spans="3:8">
      <c r="C243" s="45"/>
      <c r="D243" s="45"/>
      <c r="E243" s="46"/>
      <c r="F243" s="46"/>
      <c r="G243" s="46"/>
      <c r="H243" s="46"/>
    </row>
    <row r="244" spans="3:8">
      <c r="C244" s="45"/>
      <c r="D244" s="45"/>
      <c r="E244" s="46"/>
      <c r="F244" s="46"/>
      <c r="G244" s="46"/>
      <c r="H244" s="46"/>
    </row>
    <row r="245" spans="3:8">
      <c r="C245" s="45"/>
      <c r="D245" s="45"/>
      <c r="E245" s="46"/>
      <c r="F245" s="46"/>
      <c r="G245" s="46"/>
      <c r="H245" s="46"/>
    </row>
    <row r="246" spans="3:8">
      <c r="C246" s="45"/>
      <c r="D246" s="45"/>
      <c r="E246" s="46"/>
      <c r="F246" s="46"/>
      <c r="G246" s="46"/>
      <c r="H246" s="46"/>
    </row>
    <row r="247" spans="3:8">
      <c r="C247" s="45"/>
      <c r="D247" s="45"/>
      <c r="E247" s="46"/>
      <c r="F247" s="46"/>
      <c r="G247" s="46"/>
      <c r="H247" s="46"/>
    </row>
    <row r="248" spans="3:8">
      <c r="C248" s="45"/>
      <c r="D248" s="45"/>
      <c r="E248" s="46"/>
      <c r="F248" s="46"/>
      <c r="G248" s="46"/>
      <c r="H248" s="46"/>
    </row>
    <row r="249" spans="3:8">
      <c r="C249" s="45"/>
      <c r="D249" s="45"/>
      <c r="E249" s="46"/>
      <c r="F249" s="46"/>
      <c r="G249" s="46"/>
      <c r="H249" s="46"/>
    </row>
    <row r="250" spans="3:8">
      <c r="C250" s="45"/>
      <c r="D250" s="45"/>
      <c r="E250" s="46"/>
      <c r="F250" s="46"/>
      <c r="G250" s="46"/>
      <c r="H250" s="46"/>
    </row>
    <row r="251" spans="3:8">
      <c r="C251" s="45"/>
      <c r="D251" s="45"/>
      <c r="E251" s="46"/>
      <c r="F251" s="46"/>
      <c r="G251" s="46"/>
      <c r="H251" s="46"/>
    </row>
    <row r="252" spans="3:8">
      <c r="C252" s="45"/>
      <c r="D252" s="45"/>
      <c r="E252" s="46"/>
      <c r="F252" s="46"/>
      <c r="G252" s="46"/>
      <c r="H252" s="46"/>
    </row>
    <row r="253" spans="3:8">
      <c r="C253" s="45"/>
      <c r="D253" s="45"/>
      <c r="E253" s="46"/>
      <c r="F253" s="46"/>
      <c r="G253" s="46"/>
      <c r="H253" s="46"/>
    </row>
    <row r="254" spans="3:8">
      <c r="C254" s="45"/>
      <c r="D254" s="45"/>
      <c r="E254" s="46"/>
      <c r="F254" s="46"/>
      <c r="G254" s="46"/>
      <c r="H254" s="46"/>
    </row>
    <row r="255" spans="3:8">
      <c r="C255" s="45"/>
      <c r="D255" s="45"/>
      <c r="E255" s="46"/>
      <c r="F255" s="46"/>
      <c r="G255" s="46"/>
      <c r="H255" s="46"/>
    </row>
    <row r="256" spans="3:8">
      <c r="C256" s="45"/>
      <c r="D256" s="45"/>
      <c r="E256" s="46"/>
      <c r="F256" s="46"/>
      <c r="G256" s="46"/>
      <c r="H256" s="46"/>
    </row>
    <row r="257" spans="3:8">
      <c r="C257" s="45"/>
      <c r="D257" s="45"/>
      <c r="E257" s="46"/>
      <c r="F257" s="46"/>
      <c r="G257" s="46"/>
      <c r="H257" s="46"/>
    </row>
    <row r="258" spans="3:8">
      <c r="C258" s="45"/>
      <c r="D258" s="45"/>
      <c r="E258" s="46"/>
      <c r="F258" s="46"/>
      <c r="G258" s="46"/>
      <c r="H258" s="46"/>
    </row>
    <row r="259" spans="3:8">
      <c r="C259" s="45"/>
      <c r="D259" s="45"/>
      <c r="E259" s="46"/>
      <c r="F259" s="46"/>
      <c r="G259" s="46"/>
      <c r="H259" s="46"/>
    </row>
    <row r="260" spans="3:8">
      <c r="C260" s="45"/>
      <c r="D260" s="45"/>
      <c r="E260" s="46"/>
      <c r="F260" s="46"/>
      <c r="G260" s="46"/>
      <c r="H260" s="46"/>
    </row>
    <row r="261" spans="3:8">
      <c r="C261" s="45"/>
      <c r="D261" s="45"/>
      <c r="E261" s="46"/>
      <c r="F261" s="46"/>
      <c r="G261" s="46"/>
      <c r="H261" s="46"/>
    </row>
    <row r="262" spans="3:8">
      <c r="C262" s="45"/>
      <c r="D262" s="45"/>
      <c r="E262" s="46"/>
      <c r="F262" s="46"/>
      <c r="G262" s="46"/>
      <c r="H262" s="46"/>
    </row>
    <row r="263" spans="3:8">
      <c r="C263" s="45"/>
      <c r="D263" s="45"/>
      <c r="E263" s="46"/>
      <c r="F263" s="46"/>
      <c r="G263" s="46"/>
      <c r="H263" s="46"/>
    </row>
    <row r="264" spans="3:8">
      <c r="C264" s="45"/>
      <c r="D264" s="45"/>
      <c r="E264" s="46"/>
      <c r="F264" s="46"/>
      <c r="G264" s="46"/>
      <c r="H264" s="46"/>
    </row>
    <row r="265" spans="3:8">
      <c r="C265" s="45"/>
      <c r="D265" s="45"/>
      <c r="E265" s="46"/>
      <c r="F265" s="46"/>
      <c r="G265" s="46"/>
      <c r="H265" s="46"/>
    </row>
    <row r="266" spans="3:8">
      <c r="C266" s="45"/>
      <c r="D266" s="45"/>
      <c r="E266" s="46"/>
      <c r="F266" s="46"/>
      <c r="G266" s="46"/>
      <c r="H266" s="46"/>
    </row>
    <row r="267" spans="3:8">
      <c r="C267" s="45"/>
      <c r="D267" s="45"/>
      <c r="E267" s="46"/>
      <c r="F267" s="46"/>
      <c r="G267" s="46"/>
      <c r="H267" s="46"/>
    </row>
    <row r="268" spans="3:8">
      <c r="C268" s="45"/>
      <c r="D268" s="45"/>
      <c r="E268" s="46"/>
      <c r="F268" s="46"/>
      <c r="G268" s="46"/>
      <c r="H268" s="46"/>
    </row>
    <row r="269" spans="3:8">
      <c r="C269" s="45"/>
      <c r="D269" s="45"/>
      <c r="E269" s="46"/>
      <c r="F269" s="46"/>
      <c r="G269" s="46"/>
      <c r="H269" s="46"/>
    </row>
    <row r="270" spans="3:8">
      <c r="C270" s="45"/>
      <c r="D270" s="45"/>
      <c r="E270" s="46"/>
      <c r="F270" s="46"/>
      <c r="G270" s="46"/>
      <c r="H270" s="46"/>
    </row>
    <row r="271" spans="3:8">
      <c r="C271" s="45"/>
      <c r="D271" s="45"/>
      <c r="E271" s="46"/>
      <c r="F271" s="46"/>
      <c r="G271" s="46"/>
      <c r="H271" s="46"/>
    </row>
    <row r="272" spans="3:8">
      <c r="C272" s="45"/>
      <c r="D272" s="45"/>
      <c r="E272" s="46"/>
      <c r="F272" s="46"/>
      <c r="G272" s="46"/>
      <c r="H272" s="46"/>
    </row>
    <row r="273" spans="3:8">
      <c r="C273" s="45"/>
      <c r="D273" s="45"/>
      <c r="E273" s="46"/>
      <c r="F273" s="46"/>
      <c r="G273" s="46"/>
      <c r="H273" s="46"/>
    </row>
    <row r="274" spans="3:8">
      <c r="C274" s="45"/>
      <c r="D274" s="45"/>
      <c r="E274" s="46"/>
      <c r="F274" s="46"/>
      <c r="G274" s="46"/>
      <c r="H274" s="46"/>
    </row>
    <row r="275" spans="3:8">
      <c r="C275" s="45"/>
      <c r="D275" s="45"/>
      <c r="E275" s="46"/>
      <c r="F275" s="46"/>
      <c r="G275" s="46"/>
      <c r="H275" s="46"/>
    </row>
    <row r="276" spans="3:8">
      <c r="C276" s="45"/>
      <c r="D276" s="45"/>
      <c r="E276" s="46"/>
      <c r="F276" s="46"/>
      <c r="G276" s="46"/>
      <c r="H276" s="46"/>
    </row>
    <row r="277" spans="3:8">
      <c r="C277" s="45"/>
      <c r="D277" s="45"/>
      <c r="E277" s="46"/>
      <c r="F277" s="46"/>
      <c r="G277" s="46"/>
      <c r="H277" s="46"/>
    </row>
    <row r="278" spans="3:8">
      <c r="C278" s="45"/>
      <c r="D278" s="45"/>
      <c r="E278" s="46"/>
      <c r="F278" s="46"/>
      <c r="G278" s="46"/>
      <c r="H278" s="46"/>
    </row>
    <row r="279" spans="3:8">
      <c r="C279" s="45"/>
      <c r="D279" s="45"/>
      <c r="E279" s="46"/>
      <c r="F279" s="46"/>
      <c r="G279" s="46"/>
      <c r="H279" s="46"/>
    </row>
    <row r="280" spans="3:8">
      <c r="C280" s="45"/>
      <c r="D280" s="45"/>
      <c r="E280" s="46"/>
      <c r="F280" s="46"/>
      <c r="G280" s="46"/>
      <c r="H280" s="46"/>
    </row>
    <row r="281" spans="3:8">
      <c r="C281" s="45"/>
      <c r="D281" s="45"/>
      <c r="E281" s="46"/>
      <c r="F281" s="46"/>
      <c r="G281" s="46"/>
      <c r="H281" s="46"/>
    </row>
    <row r="282" spans="3:8">
      <c r="C282" s="45"/>
      <c r="D282" s="45"/>
      <c r="E282" s="46"/>
      <c r="F282" s="46"/>
      <c r="G282" s="46"/>
      <c r="H282" s="46"/>
    </row>
    <row r="283" spans="3:8">
      <c r="C283" s="45"/>
      <c r="D283" s="45"/>
      <c r="E283" s="46"/>
      <c r="F283" s="46"/>
      <c r="G283" s="46"/>
      <c r="H283" s="46"/>
    </row>
    <row r="284" spans="3:8">
      <c r="C284" s="45"/>
      <c r="D284" s="45"/>
      <c r="E284" s="46"/>
      <c r="F284" s="46"/>
      <c r="G284" s="46"/>
      <c r="H284" s="46"/>
    </row>
    <row r="285" spans="3:8">
      <c r="C285" s="45"/>
      <c r="D285" s="45"/>
      <c r="E285" s="46"/>
      <c r="F285" s="46"/>
      <c r="G285" s="46"/>
      <c r="H285" s="46"/>
    </row>
    <row r="286" spans="3:8">
      <c r="C286" s="45"/>
      <c r="D286" s="45"/>
      <c r="E286" s="46"/>
      <c r="F286" s="46"/>
      <c r="G286" s="46"/>
      <c r="H286" s="46"/>
    </row>
    <row r="287" spans="3:8">
      <c r="C287" s="45"/>
      <c r="D287" s="45"/>
      <c r="E287" s="46"/>
      <c r="F287" s="46"/>
      <c r="G287" s="46"/>
      <c r="H287" s="46"/>
    </row>
    <row r="288" spans="3:8">
      <c r="C288" s="45"/>
      <c r="D288" s="45"/>
      <c r="E288" s="46"/>
      <c r="F288" s="46"/>
      <c r="G288" s="46"/>
      <c r="H288" s="46"/>
    </row>
    <row r="289" spans="3:8">
      <c r="C289" s="45"/>
      <c r="D289" s="45"/>
      <c r="E289" s="46"/>
      <c r="F289" s="46"/>
      <c r="G289" s="46"/>
      <c r="H289" s="46"/>
    </row>
    <row r="290" spans="3:8">
      <c r="C290" s="45"/>
      <c r="D290" s="45"/>
      <c r="E290" s="46"/>
      <c r="F290" s="46"/>
      <c r="G290" s="46"/>
      <c r="H290" s="46"/>
    </row>
    <row r="291" spans="3:8">
      <c r="C291" s="45"/>
      <c r="D291" s="45"/>
      <c r="E291" s="46"/>
      <c r="F291" s="46"/>
      <c r="G291" s="46"/>
      <c r="H291" s="46"/>
    </row>
    <row r="292" spans="3:8">
      <c r="C292" s="45"/>
      <c r="D292" s="45"/>
      <c r="E292" s="46"/>
      <c r="F292" s="46"/>
      <c r="G292" s="46"/>
      <c r="H292" s="46"/>
    </row>
    <row r="293" spans="3:8">
      <c r="C293" s="45"/>
      <c r="D293" s="45"/>
      <c r="E293" s="46"/>
      <c r="F293" s="46"/>
      <c r="G293" s="46"/>
      <c r="H293" s="46"/>
    </row>
    <row r="294" spans="3:8">
      <c r="C294" s="45"/>
      <c r="D294" s="45"/>
      <c r="E294" s="46"/>
      <c r="F294" s="46"/>
      <c r="G294" s="46"/>
      <c r="H294" s="46"/>
    </row>
    <row r="295" spans="3:8">
      <c r="C295" s="45"/>
      <c r="D295" s="45"/>
      <c r="E295" s="46"/>
      <c r="F295" s="46"/>
      <c r="G295" s="46"/>
      <c r="H295" s="46"/>
    </row>
    <row r="296" spans="3:8">
      <c r="C296" s="45"/>
      <c r="D296" s="45"/>
      <c r="E296" s="46"/>
      <c r="F296" s="46"/>
      <c r="G296" s="46"/>
      <c r="H296" s="46"/>
    </row>
    <row r="297" spans="3:8">
      <c r="C297" s="45"/>
      <c r="D297" s="45"/>
      <c r="E297" s="46"/>
      <c r="F297" s="46"/>
      <c r="G297" s="46"/>
      <c r="H297" s="46"/>
    </row>
    <row r="298" spans="3:8">
      <c r="C298" s="45"/>
      <c r="D298" s="45"/>
      <c r="E298" s="46"/>
      <c r="F298" s="46"/>
      <c r="G298" s="46"/>
      <c r="H298" s="46"/>
    </row>
    <row r="299" spans="3:8">
      <c r="C299" s="45"/>
      <c r="D299" s="45"/>
      <c r="E299" s="46"/>
      <c r="F299" s="46"/>
      <c r="G299" s="46"/>
      <c r="H299" s="46"/>
    </row>
    <row r="300" spans="3:8">
      <c r="C300" s="45"/>
      <c r="D300" s="45"/>
      <c r="E300" s="46"/>
      <c r="F300" s="46"/>
      <c r="G300" s="46"/>
      <c r="H300" s="46"/>
    </row>
    <row r="301" spans="3:8">
      <c r="C301" s="45"/>
      <c r="D301" s="45"/>
      <c r="E301" s="46"/>
      <c r="F301" s="46"/>
      <c r="G301" s="46"/>
      <c r="H301" s="46"/>
    </row>
    <row r="302" spans="3:8">
      <c r="C302" s="45"/>
      <c r="D302" s="45"/>
      <c r="E302" s="46"/>
      <c r="F302" s="46"/>
      <c r="G302" s="46"/>
      <c r="H302" s="46"/>
    </row>
    <row r="303" spans="3:8">
      <c r="C303" s="45"/>
      <c r="D303" s="45"/>
      <c r="E303" s="46"/>
      <c r="F303" s="46"/>
      <c r="G303" s="46"/>
      <c r="H303" s="46"/>
    </row>
    <row r="304" spans="3:8">
      <c r="C304" s="45"/>
      <c r="D304" s="45"/>
      <c r="E304" s="46"/>
      <c r="F304" s="46"/>
      <c r="G304" s="46"/>
      <c r="H304" s="46"/>
    </row>
    <row r="305" spans="3:8">
      <c r="C305" s="45"/>
      <c r="D305" s="45"/>
      <c r="E305" s="46"/>
      <c r="F305" s="46"/>
      <c r="G305" s="46"/>
      <c r="H305" s="46"/>
    </row>
    <row r="306" spans="3:8">
      <c r="C306" s="45"/>
      <c r="D306" s="45"/>
      <c r="E306" s="46"/>
      <c r="F306" s="46"/>
      <c r="G306" s="46"/>
      <c r="H306" s="46"/>
    </row>
    <row r="307" spans="3:8">
      <c r="C307" s="45"/>
      <c r="D307" s="45"/>
      <c r="E307" s="46"/>
      <c r="F307" s="46"/>
      <c r="G307" s="46"/>
      <c r="H307" s="46"/>
    </row>
    <row r="308" spans="3:8">
      <c r="C308" s="45"/>
      <c r="D308" s="45"/>
      <c r="E308" s="46"/>
      <c r="F308" s="46"/>
      <c r="G308" s="46"/>
      <c r="H308" s="46"/>
    </row>
    <row r="309" spans="3:8">
      <c r="C309" s="45"/>
      <c r="D309" s="45"/>
      <c r="E309" s="46"/>
      <c r="F309" s="46"/>
      <c r="G309" s="46"/>
      <c r="H309" s="46"/>
    </row>
    <row r="310" spans="3:8">
      <c r="C310" s="45"/>
      <c r="D310" s="45"/>
      <c r="E310" s="46"/>
      <c r="F310" s="46"/>
      <c r="G310" s="46"/>
      <c r="H310" s="46"/>
    </row>
    <row r="311" spans="3:8">
      <c r="C311" s="45"/>
      <c r="D311" s="45"/>
      <c r="E311" s="46"/>
      <c r="F311" s="46"/>
      <c r="G311" s="46"/>
      <c r="H311" s="46"/>
    </row>
    <row r="312" spans="3:8">
      <c r="C312" s="45"/>
      <c r="D312" s="45"/>
      <c r="E312" s="46"/>
      <c r="F312" s="46"/>
      <c r="G312" s="46"/>
      <c r="H312" s="46"/>
    </row>
    <row r="313" spans="3:8">
      <c r="C313" s="45"/>
      <c r="D313" s="45"/>
      <c r="E313" s="46"/>
      <c r="F313" s="46"/>
      <c r="G313" s="46"/>
      <c r="H313" s="46"/>
    </row>
    <row r="314" spans="3:8">
      <c r="C314" s="45"/>
      <c r="D314" s="45"/>
      <c r="E314" s="46"/>
      <c r="F314" s="46"/>
      <c r="G314" s="46"/>
      <c r="H314" s="46"/>
    </row>
    <row r="315" spans="3:8">
      <c r="C315" s="45"/>
      <c r="D315" s="45"/>
      <c r="E315" s="46"/>
      <c r="F315" s="46"/>
      <c r="G315" s="46"/>
      <c r="H315" s="46"/>
    </row>
    <row r="316" spans="3:8">
      <c r="C316" s="45"/>
      <c r="D316" s="45"/>
      <c r="E316" s="46"/>
      <c r="F316" s="46"/>
      <c r="G316" s="46"/>
      <c r="H316" s="46"/>
    </row>
    <row r="317" spans="3:8">
      <c r="C317" s="45"/>
      <c r="D317" s="45"/>
      <c r="E317" s="46"/>
      <c r="F317" s="46"/>
      <c r="G317" s="46"/>
      <c r="H317" s="46"/>
    </row>
    <row r="318" spans="3:8">
      <c r="C318" s="45"/>
      <c r="D318" s="45"/>
      <c r="E318" s="46"/>
      <c r="F318" s="46"/>
      <c r="G318" s="46"/>
      <c r="H318" s="46"/>
    </row>
    <row r="319" spans="3:8">
      <c r="C319" s="45"/>
      <c r="D319" s="45"/>
      <c r="E319" s="46"/>
      <c r="F319" s="46"/>
      <c r="G319" s="46"/>
      <c r="H319" s="46"/>
    </row>
    <row r="320" spans="3:8">
      <c r="C320" s="45"/>
      <c r="D320" s="45"/>
      <c r="E320" s="46"/>
      <c r="F320" s="46"/>
      <c r="G320" s="46"/>
      <c r="H320" s="46"/>
    </row>
    <row r="321" spans="3:8">
      <c r="C321" s="45"/>
      <c r="D321" s="45"/>
      <c r="E321" s="46"/>
      <c r="F321" s="46"/>
      <c r="G321" s="46"/>
      <c r="H321" s="46"/>
    </row>
    <row r="322" spans="3:8">
      <c r="C322" s="45"/>
      <c r="D322" s="45"/>
      <c r="E322" s="46"/>
      <c r="F322" s="46"/>
      <c r="G322" s="46"/>
      <c r="H322" s="46"/>
    </row>
    <row r="323" spans="3:8">
      <c r="C323" s="45"/>
      <c r="D323" s="45"/>
      <c r="E323" s="46"/>
      <c r="F323" s="46"/>
      <c r="G323" s="46"/>
      <c r="H323" s="46"/>
    </row>
    <row r="324" spans="3:8">
      <c r="C324" s="45"/>
      <c r="D324" s="45"/>
      <c r="E324" s="46"/>
      <c r="F324" s="46"/>
      <c r="G324" s="46"/>
      <c r="H324" s="46"/>
    </row>
    <row r="325" spans="3:8">
      <c r="C325" s="45"/>
      <c r="D325" s="45"/>
      <c r="E325" s="46"/>
      <c r="F325" s="46"/>
      <c r="G325" s="46"/>
      <c r="H325" s="46"/>
    </row>
    <row r="326" spans="3:8">
      <c r="C326" s="45"/>
      <c r="D326" s="45"/>
      <c r="E326" s="46"/>
      <c r="F326" s="46"/>
      <c r="G326" s="46"/>
      <c r="H326" s="46"/>
    </row>
    <row r="327" spans="3:8">
      <c r="C327" s="45"/>
      <c r="D327" s="45"/>
      <c r="E327" s="46"/>
      <c r="F327" s="46"/>
      <c r="G327" s="46"/>
      <c r="H327" s="46"/>
    </row>
    <row r="328" spans="3:8">
      <c r="C328" s="45"/>
      <c r="D328" s="45"/>
      <c r="E328" s="46"/>
      <c r="F328" s="46"/>
      <c r="G328" s="46"/>
      <c r="H328" s="46"/>
    </row>
    <row r="329" spans="3:8">
      <c r="C329" s="45"/>
      <c r="D329" s="45"/>
      <c r="E329" s="46"/>
      <c r="F329" s="46"/>
      <c r="G329" s="46"/>
      <c r="H329" s="46"/>
    </row>
    <row r="330" spans="3:8">
      <c r="C330" s="45"/>
      <c r="D330" s="45"/>
      <c r="E330" s="46"/>
      <c r="F330" s="46"/>
      <c r="G330" s="46"/>
      <c r="H330" s="46"/>
    </row>
    <row r="331" spans="3:8">
      <c r="C331" s="45"/>
      <c r="D331" s="45"/>
      <c r="E331" s="46"/>
      <c r="F331" s="46"/>
      <c r="G331" s="46"/>
      <c r="H331" s="46"/>
    </row>
    <row r="332" spans="3:8">
      <c r="C332" s="45"/>
      <c r="D332" s="45"/>
      <c r="E332" s="46"/>
      <c r="F332" s="46"/>
      <c r="G332" s="46"/>
      <c r="H332" s="46"/>
    </row>
    <row r="333" spans="3:8">
      <c r="C333" s="45"/>
      <c r="D333" s="45"/>
      <c r="E333" s="46"/>
      <c r="F333" s="46"/>
      <c r="G333" s="46"/>
      <c r="H333" s="46"/>
    </row>
    <row r="334" spans="3:8">
      <c r="C334" s="45"/>
      <c r="D334" s="45"/>
      <c r="E334" s="46"/>
      <c r="F334" s="46"/>
      <c r="G334" s="46"/>
      <c r="H334" s="46"/>
    </row>
    <row r="335" spans="3:8">
      <c r="C335" s="45"/>
      <c r="D335" s="45"/>
      <c r="E335" s="46"/>
      <c r="F335" s="46"/>
      <c r="G335" s="46"/>
      <c r="H335" s="46"/>
    </row>
    <row r="336" spans="3:8">
      <c r="C336" s="45"/>
      <c r="D336" s="45"/>
      <c r="E336" s="46"/>
      <c r="F336" s="46"/>
      <c r="G336" s="46"/>
      <c r="H336" s="46"/>
    </row>
    <row r="337" spans="3:8">
      <c r="C337" s="45"/>
      <c r="D337" s="45"/>
      <c r="E337" s="46"/>
      <c r="F337" s="46"/>
      <c r="G337" s="46"/>
      <c r="H337" s="46"/>
    </row>
    <row r="338" spans="3:8">
      <c r="C338" s="45"/>
      <c r="D338" s="45"/>
      <c r="E338" s="46"/>
      <c r="F338" s="46"/>
      <c r="G338" s="46"/>
      <c r="H338" s="46"/>
    </row>
    <row r="339" spans="3:8">
      <c r="C339" s="45"/>
      <c r="D339" s="45"/>
      <c r="E339" s="46"/>
      <c r="F339" s="46"/>
      <c r="G339" s="46"/>
      <c r="H339" s="46"/>
    </row>
    <row r="340" spans="3:8">
      <c r="C340" s="45"/>
      <c r="D340" s="45"/>
      <c r="E340" s="46"/>
      <c r="F340" s="46"/>
      <c r="G340" s="46"/>
      <c r="H340" s="46"/>
    </row>
    <row r="341" spans="3:8">
      <c r="C341" s="45"/>
      <c r="D341" s="45"/>
      <c r="E341" s="46"/>
      <c r="F341" s="46"/>
      <c r="G341" s="46"/>
      <c r="H341" s="46"/>
    </row>
    <row r="342" spans="3:8">
      <c r="C342" s="45"/>
      <c r="D342" s="45"/>
      <c r="E342" s="46"/>
      <c r="F342" s="46"/>
      <c r="G342" s="46"/>
      <c r="H342" s="46"/>
    </row>
    <row r="343" spans="3:8">
      <c r="C343" s="45"/>
      <c r="D343" s="45"/>
      <c r="E343" s="46"/>
      <c r="F343" s="46"/>
      <c r="G343" s="46"/>
      <c r="H343" s="46"/>
    </row>
    <row r="344" spans="3:8">
      <c r="C344" s="45"/>
      <c r="D344" s="45"/>
      <c r="E344" s="46"/>
      <c r="F344" s="46"/>
      <c r="G344" s="46"/>
      <c r="H344" s="46"/>
    </row>
    <row r="345" spans="3:8">
      <c r="C345" s="45"/>
      <c r="D345" s="45"/>
      <c r="E345" s="46"/>
      <c r="F345" s="46"/>
      <c r="G345" s="46"/>
      <c r="H345" s="46"/>
    </row>
    <row r="346" spans="3:8">
      <c r="C346" s="45"/>
      <c r="D346" s="45"/>
      <c r="E346" s="46"/>
      <c r="F346" s="46"/>
      <c r="G346" s="46"/>
      <c r="H346" s="46"/>
    </row>
    <row r="347" spans="3:8">
      <c r="C347" s="45"/>
      <c r="D347" s="45"/>
      <c r="E347" s="46"/>
      <c r="F347" s="46"/>
      <c r="G347" s="46"/>
      <c r="H347" s="46"/>
    </row>
    <row r="348" spans="3:8">
      <c r="C348" s="45"/>
      <c r="D348" s="45"/>
      <c r="E348" s="46"/>
      <c r="F348" s="46"/>
      <c r="G348" s="46"/>
      <c r="H348" s="46"/>
    </row>
    <row r="349" spans="3:8">
      <c r="C349" s="45"/>
      <c r="D349" s="45"/>
      <c r="E349" s="46"/>
      <c r="F349" s="46"/>
      <c r="G349" s="46"/>
      <c r="H349" s="46"/>
    </row>
    <row r="350" spans="3:8">
      <c r="C350" s="45"/>
      <c r="D350" s="45"/>
      <c r="E350" s="46"/>
      <c r="F350" s="46"/>
      <c r="G350" s="46"/>
      <c r="H350" s="46"/>
    </row>
    <row r="351" spans="3:8">
      <c r="C351" s="45"/>
      <c r="D351" s="45"/>
      <c r="E351" s="46"/>
      <c r="F351" s="46"/>
      <c r="G351" s="46"/>
      <c r="H351" s="46"/>
    </row>
    <row r="352" spans="3:8">
      <c r="C352" s="45"/>
      <c r="D352" s="45"/>
      <c r="E352" s="46"/>
      <c r="F352" s="46"/>
      <c r="G352" s="46"/>
      <c r="H352" s="46"/>
    </row>
    <row r="353" spans="3:8">
      <c r="C353" s="45"/>
      <c r="D353" s="45"/>
      <c r="E353" s="46"/>
      <c r="F353" s="46"/>
      <c r="G353" s="46"/>
      <c r="H353" s="46"/>
    </row>
    <row r="354" spans="3:8">
      <c r="C354" s="45"/>
      <c r="D354" s="45"/>
      <c r="E354" s="46"/>
      <c r="F354" s="46"/>
      <c r="G354" s="46"/>
      <c r="H354" s="46"/>
    </row>
    <row r="355" spans="3:8">
      <c r="C355" s="45"/>
      <c r="D355" s="45"/>
      <c r="E355" s="46"/>
      <c r="F355" s="46"/>
      <c r="G355" s="46"/>
      <c r="H355" s="46"/>
    </row>
    <row r="356" spans="3:8">
      <c r="C356" s="45"/>
      <c r="D356" s="45"/>
      <c r="E356" s="46"/>
      <c r="F356" s="46"/>
      <c r="G356" s="46"/>
      <c r="H356" s="46"/>
    </row>
    <row r="357" spans="3:8">
      <c r="C357" s="45"/>
      <c r="D357" s="45"/>
      <c r="E357" s="46"/>
      <c r="F357" s="46"/>
      <c r="G357" s="46"/>
      <c r="H357" s="46"/>
    </row>
    <row r="358" spans="3:8">
      <c r="C358" s="45"/>
      <c r="D358" s="45"/>
      <c r="E358" s="46"/>
      <c r="F358" s="46"/>
      <c r="G358" s="46"/>
      <c r="H358" s="46"/>
    </row>
    <row r="359" spans="3:8">
      <c r="C359" s="45"/>
      <c r="D359" s="45"/>
      <c r="E359" s="46"/>
      <c r="F359" s="46"/>
      <c r="G359" s="46"/>
      <c r="H359" s="46"/>
    </row>
    <row r="360" spans="3:8">
      <c r="C360" s="45"/>
      <c r="D360" s="45"/>
      <c r="E360" s="46"/>
      <c r="F360" s="46"/>
      <c r="G360" s="46"/>
      <c r="H360" s="46"/>
    </row>
    <row r="361" spans="3:8">
      <c r="C361" s="45"/>
      <c r="D361" s="45"/>
      <c r="E361" s="46"/>
      <c r="F361" s="46"/>
      <c r="G361" s="46"/>
      <c r="H361" s="46"/>
    </row>
    <row r="362" spans="3:8">
      <c r="C362" s="45"/>
      <c r="D362" s="45"/>
      <c r="E362" s="46"/>
      <c r="F362" s="46"/>
      <c r="G362" s="46"/>
      <c r="H362" s="46"/>
    </row>
    <row r="363" spans="3:8">
      <c r="C363" s="45"/>
      <c r="D363" s="45"/>
      <c r="E363" s="46"/>
      <c r="F363" s="46"/>
      <c r="G363" s="46"/>
      <c r="H363" s="46"/>
    </row>
    <row r="364" spans="3:8">
      <c r="C364" s="45"/>
      <c r="D364" s="45"/>
      <c r="E364" s="46"/>
      <c r="F364" s="46"/>
      <c r="G364" s="46"/>
      <c r="H364" s="46"/>
    </row>
    <row r="365" spans="3:8">
      <c r="C365" s="45"/>
      <c r="D365" s="45"/>
      <c r="E365" s="46"/>
      <c r="F365" s="46"/>
      <c r="G365" s="46"/>
      <c r="H365" s="46"/>
    </row>
    <row r="366" spans="3:8">
      <c r="C366" s="45"/>
      <c r="D366" s="45"/>
      <c r="E366" s="46"/>
      <c r="F366" s="46"/>
      <c r="G366" s="46"/>
      <c r="H366" s="46"/>
    </row>
    <row r="367" spans="3:8">
      <c r="C367" s="45"/>
      <c r="D367" s="45"/>
      <c r="E367" s="46"/>
      <c r="F367" s="46"/>
      <c r="G367" s="46"/>
      <c r="H367" s="46"/>
    </row>
    <row r="368" spans="3:8">
      <c r="C368" s="45"/>
      <c r="D368" s="45"/>
      <c r="E368" s="46"/>
      <c r="F368" s="46"/>
      <c r="G368" s="46"/>
      <c r="H368" s="46"/>
    </row>
    <row r="369" spans="3:8">
      <c r="C369" s="45"/>
      <c r="D369" s="45"/>
      <c r="E369" s="46"/>
      <c r="F369" s="46"/>
      <c r="G369" s="46"/>
      <c r="H369" s="46"/>
    </row>
    <row r="370" spans="3:8">
      <c r="C370" s="45"/>
      <c r="D370" s="45"/>
      <c r="E370" s="46"/>
      <c r="F370" s="46"/>
      <c r="G370" s="46"/>
      <c r="H370" s="46"/>
    </row>
    <row r="371" spans="3:8">
      <c r="C371" s="45"/>
      <c r="D371" s="45"/>
      <c r="E371" s="46"/>
      <c r="F371" s="46"/>
      <c r="G371" s="46"/>
      <c r="H371" s="46"/>
    </row>
    <row r="372" spans="3:8">
      <c r="C372" s="45"/>
      <c r="D372" s="45"/>
      <c r="E372" s="46"/>
      <c r="F372" s="46"/>
      <c r="G372" s="46"/>
      <c r="H372" s="46"/>
    </row>
    <row r="373" spans="3:8">
      <c r="C373" s="45"/>
      <c r="D373" s="45"/>
      <c r="E373" s="46"/>
      <c r="F373" s="46"/>
      <c r="G373" s="46"/>
      <c r="H373" s="46"/>
    </row>
    <row r="374" spans="3:8">
      <c r="C374" s="45"/>
      <c r="D374" s="45"/>
      <c r="E374" s="46"/>
      <c r="F374" s="46"/>
      <c r="G374" s="46"/>
      <c r="H374" s="46"/>
    </row>
    <row r="375" spans="3:8">
      <c r="C375" s="45"/>
      <c r="D375" s="45"/>
      <c r="E375" s="46"/>
      <c r="F375" s="46"/>
      <c r="G375" s="46"/>
      <c r="H375" s="46"/>
    </row>
    <row r="376" spans="3:8">
      <c r="C376" s="45"/>
      <c r="D376" s="45"/>
      <c r="E376" s="46"/>
      <c r="F376" s="46"/>
      <c r="G376" s="46"/>
      <c r="H376" s="46"/>
    </row>
    <row r="377" spans="3:8">
      <c r="C377" s="45"/>
      <c r="D377" s="45"/>
      <c r="E377" s="46"/>
      <c r="F377" s="46"/>
      <c r="G377" s="46"/>
      <c r="H377" s="46"/>
    </row>
    <row r="378" spans="3:8">
      <c r="C378" s="45"/>
      <c r="D378" s="45"/>
      <c r="E378" s="46"/>
      <c r="F378" s="46"/>
      <c r="G378" s="46"/>
      <c r="H378" s="46"/>
    </row>
    <row r="379" spans="3:8">
      <c r="C379" s="45"/>
      <c r="D379" s="45"/>
      <c r="E379" s="46"/>
      <c r="F379" s="46"/>
      <c r="G379" s="46"/>
      <c r="H379" s="46"/>
    </row>
    <row r="380" spans="3:8">
      <c r="C380" s="45"/>
      <c r="D380" s="45"/>
      <c r="E380" s="46"/>
      <c r="F380" s="46"/>
      <c r="G380" s="46"/>
      <c r="H380" s="46"/>
    </row>
    <row r="381" spans="3:8">
      <c r="C381" s="45"/>
      <c r="D381" s="45"/>
      <c r="E381" s="46"/>
      <c r="F381" s="46"/>
      <c r="G381" s="46"/>
      <c r="H381" s="46"/>
    </row>
    <row r="382" spans="3:8">
      <c r="C382" s="45"/>
      <c r="D382" s="45"/>
      <c r="E382" s="46"/>
      <c r="F382" s="46"/>
      <c r="G382" s="46"/>
      <c r="H382" s="46"/>
    </row>
    <row r="383" spans="3:8">
      <c r="C383" s="45"/>
      <c r="D383" s="45"/>
      <c r="E383" s="46"/>
      <c r="F383" s="46"/>
      <c r="G383" s="46"/>
      <c r="H383" s="46"/>
    </row>
    <row r="384" spans="3:8">
      <c r="C384" s="45"/>
      <c r="D384" s="45"/>
      <c r="E384" s="46"/>
      <c r="F384" s="46"/>
      <c r="G384" s="46"/>
      <c r="H384" s="46"/>
    </row>
    <row r="385" spans="3:8">
      <c r="C385" s="45"/>
      <c r="D385" s="45"/>
      <c r="E385" s="46"/>
      <c r="F385" s="46"/>
      <c r="G385" s="46"/>
      <c r="H385" s="46"/>
    </row>
    <row r="386" spans="3:8">
      <c r="C386" s="45"/>
      <c r="D386" s="45"/>
      <c r="E386" s="46"/>
      <c r="F386" s="46"/>
      <c r="G386" s="46"/>
      <c r="H386" s="46"/>
    </row>
    <row r="387" spans="3:8">
      <c r="C387" s="45"/>
      <c r="D387" s="45"/>
      <c r="E387" s="46"/>
      <c r="F387" s="46"/>
      <c r="G387" s="46"/>
      <c r="H387" s="46"/>
    </row>
    <row r="388" spans="3:8">
      <c r="C388" s="45"/>
      <c r="D388" s="45"/>
      <c r="E388" s="46"/>
      <c r="F388" s="46"/>
      <c r="G388" s="46"/>
      <c r="H388" s="46"/>
    </row>
    <row r="389" spans="3:8">
      <c r="C389" s="45"/>
      <c r="D389" s="45"/>
      <c r="E389" s="46"/>
      <c r="F389" s="46"/>
      <c r="G389" s="46"/>
      <c r="H389" s="46"/>
    </row>
    <row r="390" spans="3:8">
      <c r="C390" s="45"/>
      <c r="D390" s="45"/>
      <c r="E390" s="46"/>
      <c r="F390" s="46"/>
      <c r="G390" s="46"/>
      <c r="H390" s="46"/>
    </row>
    <row r="391" spans="3:8">
      <c r="C391" s="45"/>
      <c r="D391" s="45"/>
      <c r="E391" s="46"/>
      <c r="F391" s="46"/>
      <c r="G391" s="46"/>
      <c r="H391" s="46"/>
    </row>
    <row r="392" spans="3:8">
      <c r="C392" s="45"/>
      <c r="D392" s="45"/>
      <c r="E392" s="46"/>
      <c r="F392" s="46"/>
      <c r="G392" s="46"/>
      <c r="H392" s="46"/>
    </row>
    <row r="393" spans="3:8">
      <c r="C393" s="45"/>
      <c r="D393" s="45"/>
      <c r="E393" s="46"/>
      <c r="F393" s="46"/>
      <c r="G393" s="46"/>
      <c r="H393" s="46"/>
    </row>
    <row r="394" spans="3:8">
      <c r="C394" s="45"/>
      <c r="D394" s="45"/>
      <c r="E394" s="46"/>
      <c r="F394" s="46"/>
      <c r="G394" s="46"/>
      <c r="H394" s="46"/>
    </row>
    <row r="395" spans="3:8">
      <c r="C395" s="45"/>
      <c r="D395" s="45"/>
      <c r="E395" s="46"/>
      <c r="F395" s="46"/>
      <c r="G395" s="46"/>
      <c r="H395" s="46"/>
    </row>
    <row r="396" spans="3:8">
      <c r="C396" s="45"/>
      <c r="D396" s="45"/>
      <c r="E396" s="46"/>
      <c r="F396" s="46"/>
      <c r="G396" s="46"/>
      <c r="H396" s="46"/>
    </row>
    <row r="397" spans="3:8">
      <c r="C397" s="45"/>
      <c r="D397" s="45"/>
      <c r="E397" s="46"/>
      <c r="F397" s="46"/>
      <c r="G397" s="46"/>
      <c r="H397" s="46"/>
    </row>
    <row r="398" spans="3:8">
      <c r="C398" s="45"/>
      <c r="D398" s="45"/>
      <c r="E398" s="46"/>
      <c r="F398" s="46"/>
      <c r="G398" s="46"/>
      <c r="H398" s="46"/>
    </row>
    <row r="399" spans="3:8">
      <c r="C399" s="45"/>
      <c r="D399" s="45"/>
      <c r="E399" s="46"/>
      <c r="F399" s="46"/>
      <c r="G399" s="46"/>
      <c r="H399" s="46"/>
    </row>
    <row r="400" spans="3:8">
      <c r="C400" s="45"/>
      <c r="D400" s="45"/>
      <c r="E400" s="46"/>
      <c r="F400" s="46"/>
      <c r="G400" s="46"/>
      <c r="H400" s="46"/>
    </row>
    <row r="401" spans="3:8">
      <c r="C401" s="45"/>
      <c r="D401" s="45"/>
      <c r="E401" s="46"/>
      <c r="F401" s="46"/>
      <c r="G401" s="46"/>
      <c r="H401" s="46"/>
    </row>
    <row r="402" spans="3:8">
      <c r="C402" s="45"/>
      <c r="D402" s="45"/>
      <c r="E402" s="46"/>
      <c r="F402" s="46"/>
      <c r="G402" s="46"/>
      <c r="H402" s="46"/>
    </row>
    <row r="403" spans="3:8">
      <c r="C403" s="45"/>
      <c r="D403" s="45"/>
      <c r="E403" s="46"/>
      <c r="F403" s="46"/>
      <c r="G403" s="46"/>
      <c r="H403" s="46"/>
    </row>
    <row r="404" spans="3:8">
      <c r="C404" s="45"/>
      <c r="D404" s="45"/>
      <c r="E404" s="46"/>
      <c r="F404" s="46"/>
      <c r="G404" s="46"/>
      <c r="H404" s="46"/>
    </row>
    <row r="405" spans="3:8">
      <c r="C405" s="45"/>
      <c r="D405" s="45"/>
      <c r="E405" s="46"/>
      <c r="F405" s="46"/>
      <c r="G405" s="46"/>
      <c r="H405" s="46"/>
    </row>
    <row r="406" spans="3:8">
      <c r="C406" s="45"/>
      <c r="D406" s="45"/>
      <c r="E406" s="46"/>
      <c r="F406" s="46"/>
      <c r="G406" s="46"/>
      <c r="H406" s="46"/>
    </row>
    <row r="407" spans="3:8">
      <c r="C407" s="45"/>
      <c r="D407" s="45"/>
      <c r="E407" s="46"/>
      <c r="F407" s="46"/>
      <c r="G407" s="46"/>
      <c r="H407" s="46"/>
    </row>
    <row r="408" spans="3:8">
      <c r="C408" s="45"/>
      <c r="D408" s="45"/>
      <c r="E408" s="46"/>
      <c r="F408" s="46"/>
      <c r="G408" s="46"/>
      <c r="H408" s="46"/>
    </row>
    <row r="409" spans="3:8">
      <c r="C409" s="45"/>
      <c r="D409" s="45"/>
      <c r="E409" s="46"/>
      <c r="F409" s="46"/>
      <c r="G409" s="46"/>
      <c r="H409" s="46"/>
    </row>
    <row r="410" spans="3:8">
      <c r="C410" s="45"/>
      <c r="D410" s="45"/>
      <c r="E410" s="46"/>
      <c r="F410" s="46"/>
      <c r="G410" s="46"/>
      <c r="H410" s="46"/>
    </row>
    <row r="411" spans="3:8">
      <c r="C411" s="45"/>
      <c r="D411" s="45"/>
      <c r="E411" s="46"/>
      <c r="F411" s="46"/>
      <c r="G411" s="46"/>
      <c r="H411" s="46"/>
    </row>
    <row r="412" spans="3:8">
      <c r="C412" s="45"/>
      <c r="D412" s="45"/>
      <c r="E412" s="46"/>
      <c r="F412" s="46"/>
      <c r="G412" s="46"/>
      <c r="H412" s="46"/>
    </row>
    <row r="413" spans="3:8">
      <c r="C413" s="45"/>
      <c r="D413" s="45"/>
      <c r="E413" s="46"/>
      <c r="F413" s="46"/>
      <c r="G413" s="46"/>
      <c r="H413" s="46"/>
    </row>
    <row r="414" spans="3:8">
      <c r="C414" s="45"/>
      <c r="D414" s="45"/>
      <c r="E414" s="46"/>
      <c r="F414" s="46"/>
      <c r="G414" s="46"/>
      <c r="H414" s="46"/>
    </row>
    <row r="415" spans="3:8">
      <c r="C415" s="45"/>
      <c r="D415" s="45"/>
      <c r="E415" s="46"/>
      <c r="F415" s="46"/>
      <c r="G415" s="46"/>
      <c r="H415" s="46"/>
    </row>
    <row r="416" spans="3:8">
      <c r="C416" s="45"/>
      <c r="D416" s="45"/>
      <c r="E416" s="46"/>
      <c r="F416" s="46"/>
      <c r="G416" s="46"/>
      <c r="H416" s="46"/>
    </row>
    <row r="417" spans="3:8">
      <c r="C417" s="45"/>
      <c r="D417" s="45"/>
      <c r="E417" s="46"/>
      <c r="F417" s="46"/>
      <c r="G417" s="46"/>
      <c r="H417" s="46"/>
    </row>
    <row r="418" spans="3:8">
      <c r="C418" s="45"/>
      <c r="D418" s="45"/>
      <c r="E418" s="46"/>
      <c r="F418" s="46"/>
      <c r="G418" s="46"/>
      <c r="H418" s="46"/>
    </row>
    <row r="419" spans="3:8">
      <c r="C419" s="45"/>
      <c r="D419" s="45"/>
      <c r="E419" s="46"/>
      <c r="F419" s="46"/>
      <c r="G419" s="46"/>
      <c r="H419" s="46"/>
    </row>
    <row r="420" spans="3:8">
      <c r="C420" s="45"/>
      <c r="D420" s="45"/>
      <c r="E420" s="46"/>
      <c r="F420" s="46"/>
      <c r="G420" s="46"/>
      <c r="H420" s="46"/>
    </row>
    <row r="421" spans="3:8">
      <c r="C421" s="45"/>
      <c r="D421" s="45"/>
      <c r="E421" s="46"/>
      <c r="F421" s="46"/>
      <c r="G421" s="46"/>
      <c r="H421" s="46"/>
    </row>
    <row r="422" spans="3:8">
      <c r="C422" s="45"/>
      <c r="D422" s="45"/>
      <c r="E422" s="46"/>
      <c r="F422" s="46"/>
      <c r="G422" s="46"/>
      <c r="H422" s="46"/>
    </row>
    <row r="423" spans="3:8">
      <c r="C423" s="45"/>
      <c r="D423" s="45"/>
      <c r="E423" s="46"/>
      <c r="F423" s="46"/>
      <c r="G423" s="46"/>
      <c r="H423" s="46"/>
    </row>
    <row r="424" spans="3:8">
      <c r="C424" s="45"/>
      <c r="D424" s="45"/>
      <c r="E424" s="46"/>
      <c r="F424" s="46"/>
      <c r="G424" s="46"/>
      <c r="H424" s="46"/>
    </row>
    <row r="425" spans="3:8">
      <c r="C425" s="45"/>
      <c r="D425" s="45"/>
      <c r="E425" s="46"/>
      <c r="F425" s="46"/>
      <c r="G425" s="46"/>
      <c r="H425" s="46"/>
    </row>
    <row r="426" spans="3:8">
      <c r="C426" s="45"/>
      <c r="D426" s="45"/>
      <c r="E426" s="46"/>
      <c r="F426" s="46"/>
      <c r="G426" s="46"/>
      <c r="H426" s="46"/>
    </row>
    <row r="427" spans="3:8">
      <c r="C427" s="45"/>
      <c r="D427" s="45"/>
      <c r="E427" s="46"/>
      <c r="F427" s="46"/>
      <c r="G427" s="46"/>
      <c r="H427" s="46"/>
    </row>
    <row r="428" spans="3:8">
      <c r="C428" s="45"/>
      <c r="D428" s="45"/>
      <c r="E428" s="46"/>
      <c r="F428" s="46"/>
      <c r="G428" s="46"/>
      <c r="H428" s="46"/>
    </row>
    <row r="429" spans="3:8">
      <c r="C429" s="45"/>
      <c r="D429" s="45"/>
      <c r="E429" s="46"/>
      <c r="F429" s="46"/>
      <c r="G429" s="46"/>
      <c r="H429" s="46"/>
    </row>
    <row r="430" spans="3:8">
      <c r="C430" s="45"/>
      <c r="D430" s="45"/>
      <c r="E430" s="46"/>
      <c r="F430" s="46"/>
      <c r="G430" s="46"/>
      <c r="H430" s="46"/>
    </row>
    <row r="431" spans="3:8">
      <c r="C431" s="45"/>
      <c r="D431" s="45"/>
      <c r="E431" s="46"/>
      <c r="F431" s="46"/>
      <c r="G431" s="46"/>
      <c r="H431" s="46"/>
    </row>
    <row r="432" spans="3:8">
      <c r="C432" s="45"/>
      <c r="D432" s="45"/>
      <c r="E432" s="46"/>
      <c r="F432" s="46"/>
      <c r="G432" s="46"/>
      <c r="H432" s="46"/>
    </row>
    <row r="433" spans="3:8">
      <c r="C433" s="45"/>
      <c r="D433" s="45"/>
      <c r="E433" s="46"/>
      <c r="F433" s="46"/>
      <c r="G433" s="46"/>
      <c r="H433" s="46"/>
    </row>
    <row r="434" spans="3:8">
      <c r="C434" s="45"/>
      <c r="D434" s="45"/>
      <c r="E434" s="46"/>
      <c r="F434" s="46"/>
      <c r="G434" s="46"/>
      <c r="H434" s="46"/>
    </row>
    <row r="435" spans="3:8">
      <c r="C435" s="45"/>
      <c r="D435" s="45"/>
      <c r="E435" s="46"/>
      <c r="F435" s="46"/>
      <c r="G435" s="46"/>
      <c r="H435" s="46"/>
    </row>
    <row r="436" spans="3:8">
      <c r="C436" s="45"/>
      <c r="D436" s="45"/>
      <c r="E436" s="46"/>
      <c r="F436" s="46"/>
      <c r="G436" s="46"/>
      <c r="H436" s="46"/>
    </row>
    <row r="437" spans="3:8">
      <c r="C437" s="45"/>
      <c r="D437" s="45"/>
      <c r="E437" s="46"/>
      <c r="F437" s="46"/>
      <c r="G437" s="46"/>
      <c r="H437" s="46"/>
    </row>
    <row r="438" spans="3:8">
      <c r="C438" s="45"/>
      <c r="D438" s="45"/>
      <c r="E438" s="46"/>
      <c r="F438" s="46"/>
      <c r="G438" s="46"/>
      <c r="H438" s="46"/>
    </row>
    <row r="439" spans="3:8">
      <c r="C439" s="45"/>
      <c r="D439" s="45"/>
      <c r="E439" s="46"/>
      <c r="F439" s="46"/>
      <c r="G439" s="46"/>
      <c r="H439" s="46"/>
    </row>
    <row r="440" spans="3:8">
      <c r="C440" s="45"/>
      <c r="D440" s="45"/>
      <c r="E440" s="46"/>
      <c r="F440" s="46"/>
      <c r="G440" s="46"/>
      <c r="H440" s="46"/>
    </row>
    <row r="441" spans="3:8">
      <c r="C441" s="45"/>
      <c r="D441" s="45"/>
      <c r="E441" s="46"/>
      <c r="F441" s="46"/>
      <c r="G441" s="46"/>
      <c r="H441" s="46"/>
    </row>
    <row r="442" spans="3:8">
      <c r="C442" s="45"/>
      <c r="D442" s="45"/>
      <c r="E442" s="46"/>
      <c r="F442" s="46"/>
      <c r="G442" s="46"/>
      <c r="H442" s="46"/>
    </row>
    <row r="443" spans="3:8">
      <c r="C443" s="45"/>
      <c r="D443" s="45"/>
      <c r="E443" s="46"/>
      <c r="F443" s="46"/>
      <c r="G443" s="46"/>
      <c r="H443" s="46"/>
    </row>
    <row r="444" spans="3:8">
      <c r="C444" s="45"/>
      <c r="D444" s="45"/>
      <c r="E444" s="46"/>
      <c r="F444" s="46"/>
      <c r="G444" s="46"/>
      <c r="H444" s="46"/>
    </row>
    <row r="445" spans="3:8">
      <c r="C445" s="45"/>
      <c r="D445" s="45"/>
      <c r="E445" s="46"/>
      <c r="F445" s="46"/>
      <c r="G445" s="46"/>
      <c r="H445" s="46"/>
    </row>
    <row r="446" spans="3:8">
      <c r="C446" s="45"/>
      <c r="D446" s="45"/>
      <c r="E446" s="46"/>
      <c r="F446" s="46"/>
      <c r="G446" s="46"/>
      <c r="H446" s="46"/>
    </row>
    <row r="447" spans="3:8">
      <c r="C447" s="45"/>
      <c r="D447" s="45"/>
      <c r="E447" s="46"/>
      <c r="F447" s="46"/>
      <c r="G447" s="46"/>
      <c r="H447" s="46"/>
    </row>
    <row r="448" spans="3:8">
      <c r="C448" s="45"/>
      <c r="D448" s="45"/>
      <c r="E448" s="46"/>
      <c r="F448" s="46"/>
      <c r="G448" s="46"/>
      <c r="H448" s="46"/>
    </row>
    <row r="449" spans="3:8">
      <c r="C449" s="45"/>
      <c r="D449" s="45"/>
      <c r="E449" s="46"/>
      <c r="F449" s="46"/>
      <c r="G449" s="46"/>
      <c r="H449" s="46"/>
    </row>
    <row r="450" spans="3:8">
      <c r="C450" s="45"/>
      <c r="D450" s="45"/>
      <c r="E450" s="46"/>
      <c r="F450" s="46"/>
      <c r="G450" s="46"/>
      <c r="H450" s="46"/>
    </row>
    <row r="451" spans="3:8">
      <c r="C451" s="45"/>
      <c r="D451" s="45"/>
      <c r="E451" s="46"/>
      <c r="F451" s="46"/>
      <c r="G451" s="46"/>
      <c r="H451" s="46"/>
    </row>
    <row r="452" spans="3:8">
      <c r="C452" s="45"/>
      <c r="D452" s="45"/>
      <c r="E452" s="46"/>
      <c r="F452" s="46"/>
      <c r="G452" s="46"/>
      <c r="H452" s="46"/>
    </row>
    <row r="453" spans="3:8">
      <c r="C453" s="45"/>
      <c r="D453" s="45"/>
      <c r="E453" s="46"/>
      <c r="F453" s="46"/>
      <c r="G453" s="46"/>
      <c r="H453" s="46"/>
    </row>
    <row r="454" spans="3:8">
      <c r="C454" s="45"/>
      <c r="D454" s="45"/>
      <c r="E454" s="46"/>
      <c r="F454" s="46"/>
      <c r="G454" s="46"/>
      <c r="H454" s="46"/>
    </row>
    <row r="455" spans="3:8">
      <c r="C455" s="45"/>
      <c r="D455" s="45"/>
      <c r="E455" s="46"/>
      <c r="F455" s="46"/>
      <c r="G455" s="46"/>
      <c r="H455" s="46"/>
    </row>
    <row r="456" spans="3:8">
      <c r="C456" s="45"/>
      <c r="D456" s="45"/>
      <c r="E456" s="46"/>
      <c r="F456" s="46"/>
      <c r="G456" s="46"/>
      <c r="H456" s="46"/>
    </row>
    <row r="457" spans="3:8">
      <c r="C457" s="45"/>
      <c r="D457" s="45"/>
      <c r="E457" s="46"/>
      <c r="F457" s="46"/>
      <c r="G457" s="46"/>
      <c r="H457" s="46"/>
    </row>
    <row r="458" spans="3:8">
      <c r="C458" s="45"/>
      <c r="D458" s="45"/>
      <c r="E458" s="46"/>
      <c r="F458" s="46"/>
      <c r="G458" s="46"/>
      <c r="H458" s="46"/>
    </row>
    <row r="459" spans="3:8">
      <c r="C459" s="45"/>
      <c r="D459" s="45"/>
      <c r="E459" s="46"/>
      <c r="F459" s="46"/>
      <c r="G459" s="46"/>
      <c r="H459" s="46"/>
    </row>
    <row r="460" spans="3:8">
      <c r="C460" s="45"/>
      <c r="D460" s="45"/>
      <c r="E460" s="46"/>
      <c r="F460" s="46"/>
      <c r="G460" s="46"/>
      <c r="H460" s="46"/>
    </row>
    <row r="461" spans="3:8">
      <c r="C461" s="45"/>
      <c r="D461" s="45"/>
      <c r="E461" s="46"/>
      <c r="F461" s="46"/>
      <c r="G461" s="46"/>
      <c r="H461" s="46"/>
    </row>
    <row r="462" spans="3:8">
      <c r="C462" s="45"/>
      <c r="D462" s="45"/>
      <c r="E462" s="46"/>
      <c r="F462" s="46"/>
      <c r="G462" s="46"/>
      <c r="H462" s="46"/>
    </row>
    <row r="463" spans="3:8">
      <c r="C463" s="45"/>
      <c r="D463" s="45"/>
      <c r="E463" s="46"/>
      <c r="F463" s="46"/>
      <c r="G463" s="46"/>
      <c r="H463" s="46"/>
    </row>
    <row r="464" spans="3:8">
      <c r="C464" s="45"/>
      <c r="D464" s="45"/>
      <c r="E464" s="46"/>
      <c r="F464" s="46"/>
      <c r="G464" s="46"/>
      <c r="H464" s="46"/>
    </row>
    <row r="465" spans="3:8">
      <c r="C465" s="45"/>
      <c r="D465" s="45"/>
      <c r="E465" s="46"/>
      <c r="F465" s="46"/>
      <c r="G465" s="46"/>
      <c r="H465" s="46"/>
    </row>
    <row r="466" spans="3:8">
      <c r="C466" s="45"/>
      <c r="D466" s="45"/>
      <c r="E466" s="46"/>
      <c r="F466" s="46"/>
      <c r="G466" s="46"/>
      <c r="H466" s="46"/>
    </row>
    <row r="467" spans="3:8">
      <c r="C467" s="45"/>
      <c r="D467" s="45"/>
      <c r="E467" s="46"/>
      <c r="F467" s="46"/>
      <c r="G467" s="46"/>
      <c r="H467" s="46"/>
    </row>
    <row r="468" spans="3:8">
      <c r="C468" s="45"/>
      <c r="D468" s="45"/>
      <c r="E468" s="46"/>
      <c r="F468" s="46"/>
      <c r="G468" s="46"/>
      <c r="H468" s="46"/>
    </row>
    <row r="469" spans="3:8">
      <c r="C469" s="45"/>
      <c r="D469" s="45"/>
      <c r="E469" s="46"/>
      <c r="F469" s="46"/>
      <c r="G469" s="46"/>
      <c r="H469" s="46"/>
    </row>
    <row r="470" spans="3:8">
      <c r="C470" s="45"/>
      <c r="D470" s="45"/>
      <c r="E470" s="46"/>
      <c r="F470" s="46"/>
      <c r="G470" s="46"/>
      <c r="H470" s="46"/>
    </row>
    <row r="471" spans="3:8">
      <c r="C471" s="45"/>
      <c r="D471" s="45"/>
      <c r="E471" s="46"/>
      <c r="F471" s="46"/>
      <c r="G471" s="46"/>
      <c r="H471" s="46"/>
    </row>
    <row r="472" spans="3:8">
      <c r="C472" s="45"/>
      <c r="D472" s="45"/>
      <c r="E472" s="46"/>
      <c r="F472" s="46"/>
      <c r="G472" s="46"/>
      <c r="H472" s="46"/>
    </row>
    <row r="473" spans="3:8">
      <c r="C473" s="45"/>
      <c r="D473" s="45"/>
      <c r="E473" s="46"/>
      <c r="F473" s="46"/>
      <c r="G473" s="46"/>
      <c r="H473" s="46"/>
    </row>
    <row r="474" spans="3:8">
      <c r="C474" s="45"/>
      <c r="D474" s="45"/>
      <c r="E474" s="46"/>
      <c r="F474" s="46"/>
      <c r="G474" s="46"/>
      <c r="H474" s="46"/>
    </row>
    <row r="475" spans="3:8">
      <c r="C475" s="45"/>
      <c r="D475" s="45"/>
      <c r="E475" s="46"/>
      <c r="F475" s="46"/>
      <c r="G475" s="46"/>
      <c r="H475" s="46"/>
    </row>
    <row r="476" spans="3:8">
      <c r="C476" s="45"/>
      <c r="D476" s="45"/>
      <c r="E476" s="46"/>
      <c r="F476" s="46"/>
      <c r="G476" s="46"/>
      <c r="H476" s="46"/>
    </row>
    <row r="477" spans="3:8">
      <c r="C477" s="45"/>
      <c r="D477" s="45"/>
      <c r="E477" s="46"/>
      <c r="F477" s="46"/>
      <c r="G477" s="46"/>
      <c r="H477" s="46"/>
    </row>
    <row r="478" spans="3:8">
      <c r="C478" s="45"/>
      <c r="D478" s="45"/>
      <c r="E478" s="46"/>
      <c r="F478" s="46"/>
      <c r="G478" s="46"/>
      <c r="H478" s="46"/>
    </row>
    <row r="479" spans="3:8">
      <c r="C479" s="45"/>
      <c r="D479" s="45"/>
      <c r="E479" s="46"/>
      <c r="F479" s="46"/>
      <c r="G479" s="46"/>
      <c r="H479" s="46"/>
    </row>
    <row r="480" spans="3:8">
      <c r="C480" s="45"/>
      <c r="D480" s="45"/>
      <c r="E480" s="46"/>
      <c r="F480" s="46"/>
      <c r="G480" s="46"/>
      <c r="H480" s="46"/>
    </row>
    <row r="481" spans="3:8">
      <c r="C481" s="45"/>
      <c r="D481" s="45"/>
      <c r="E481" s="46"/>
      <c r="F481" s="46"/>
      <c r="G481" s="46"/>
      <c r="H481" s="46"/>
    </row>
    <row r="482" spans="3:8">
      <c r="C482" s="45"/>
      <c r="D482" s="45"/>
      <c r="E482" s="46"/>
      <c r="F482" s="46"/>
      <c r="G482" s="46"/>
      <c r="H482" s="46"/>
    </row>
    <row r="483" spans="3:8">
      <c r="C483" s="45"/>
      <c r="D483" s="45"/>
      <c r="E483" s="46"/>
      <c r="F483" s="46"/>
      <c r="G483" s="46"/>
      <c r="H483" s="46"/>
    </row>
    <row r="484" spans="3:8">
      <c r="C484" s="45"/>
      <c r="D484" s="45"/>
      <c r="E484" s="46"/>
      <c r="F484" s="46"/>
      <c r="G484" s="46"/>
      <c r="H484" s="46"/>
    </row>
    <row r="485" spans="3:8">
      <c r="C485" s="45"/>
      <c r="D485" s="45"/>
      <c r="E485" s="46"/>
      <c r="F485" s="46"/>
      <c r="G485" s="46"/>
      <c r="H485" s="46"/>
    </row>
    <row r="486" spans="3:8">
      <c r="C486" s="45"/>
      <c r="D486" s="45"/>
      <c r="E486" s="46"/>
      <c r="F486" s="46"/>
      <c r="G486" s="46"/>
      <c r="H486" s="46"/>
    </row>
    <row r="487" spans="3:8">
      <c r="C487" s="45"/>
      <c r="D487" s="45"/>
      <c r="E487" s="46"/>
      <c r="F487" s="46"/>
      <c r="G487" s="46"/>
      <c r="H487" s="46"/>
    </row>
    <row r="488" spans="3:8">
      <c r="C488" s="45"/>
      <c r="D488" s="45"/>
      <c r="E488" s="46"/>
      <c r="F488" s="46"/>
      <c r="G488" s="46"/>
      <c r="H488" s="46"/>
    </row>
    <row r="489" spans="3:8">
      <c r="C489" s="45"/>
      <c r="D489" s="45"/>
      <c r="E489" s="46"/>
      <c r="F489" s="46"/>
      <c r="G489" s="46"/>
      <c r="H489" s="46"/>
    </row>
    <row r="490" spans="3:8">
      <c r="C490" s="45"/>
      <c r="D490" s="45"/>
      <c r="E490" s="46"/>
      <c r="F490" s="46"/>
      <c r="G490" s="46"/>
      <c r="H490" s="46"/>
    </row>
    <row r="491" spans="3:8">
      <c r="C491" s="45"/>
      <c r="D491" s="45"/>
      <c r="E491" s="46"/>
      <c r="F491" s="46"/>
      <c r="G491" s="46"/>
      <c r="H491" s="46"/>
    </row>
    <row r="492" spans="3:8">
      <c r="C492" s="45"/>
      <c r="D492" s="45"/>
      <c r="E492" s="46"/>
      <c r="F492" s="46"/>
      <c r="G492" s="46"/>
      <c r="H492" s="46"/>
    </row>
    <row r="493" spans="3:8">
      <c r="C493" s="45"/>
      <c r="D493" s="45"/>
      <c r="E493" s="46"/>
      <c r="F493" s="46"/>
      <c r="G493" s="46"/>
      <c r="H493" s="46"/>
    </row>
    <row r="494" spans="3:8">
      <c r="C494" s="45"/>
      <c r="D494" s="45"/>
      <c r="E494" s="46"/>
      <c r="F494" s="46"/>
      <c r="G494" s="46"/>
      <c r="H494" s="46"/>
    </row>
    <row r="495" spans="3:8">
      <c r="C495" s="45"/>
      <c r="D495" s="45"/>
      <c r="E495" s="46"/>
      <c r="F495" s="46"/>
      <c r="G495" s="46"/>
      <c r="H495" s="46"/>
    </row>
    <row r="496" spans="3:8">
      <c r="C496" s="45"/>
      <c r="D496" s="45"/>
      <c r="E496" s="46"/>
      <c r="F496" s="46"/>
      <c r="G496" s="46"/>
      <c r="H496" s="46"/>
    </row>
    <row r="497" spans="3:8">
      <c r="C497" s="45"/>
      <c r="D497" s="45"/>
      <c r="E497" s="46"/>
      <c r="F497" s="46"/>
      <c r="G497" s="46"/>
      <c r="H497" s="46"/>
    </row>
    <row r="498" spans="3:8">
      <c r="C498" s="45"/>
      <c r="D498" s="45"/>
      <c r="E498" s="46"/>
      <c r="F498" s="46"/>
      <c r="G498" s="46"/>
      <c r="H498" s="46"/>
    </row>
    <row r="499" spans="3:8">
      <c r="C499" s="45"/>
      <c r="D499" s="45"/>
      <c r="E499" s="46"/>
      <c r="F499" s="46"/>
      <c r="G499" s="46"/>
      <c r="H499" s="46"/>
    </row>
    <row r="500" spans="3:8">
      <c r="C500" s="45"/>
      <c r="D500" s="45"/>
      <c r="E500" s="46"/>
      <c r="F500" s="46"/>
      <c r="G500" s="46"/>
      <c r="H500" s="46"/>
    </row>
    <row r="501" spans="3:8">
      <c r="C501" s="45"/>
      <c r="D501" s="45"/>
      <c r="E501" s="46"/>
      <c r="F501" s="46"/>
      <c r="G501" s="46"/>
      <c r="H501" s="46"/>
    </row>
    <row r="502" spans="3:8">
      <c r="C502" s="45"/>
      <c r="D502" s="45"/>
      <c r="E502" s="46"/>
      <c r="F502" s="46"/>
      <c r="G502" s="46"/>
      <c r="H502" s="46"/>
    </row>
    <row r="503" spans="3:8">
      <c r="C503" s="45"/>
      <c r="D503" s="45"/>
      <c r="E503" s="46"/>
      <c r="F503" s="46"/>
      <c r="G503" s="46"/>
      <c r="H503" s="46"/>
    </row>
    <row r="504" spans="3:8">
      <c r="C504" s="45"/>
      <c r="D504" s="45"/>
      <c r="E504" s="46"/>
      <c r="F504" s="46"/>
      <c r="G504" s="46"/>
      <c r="H504" s="46"/>
    </row>
    <row r="505" spans="3:8">
      <c r="C505" s="45"/>
      <c r="D505" s="45"/>
      <c r="E505" s="46"/>
      <c r="F505" s="46"/>
      <c r="G505" s="46"/>
      <c r="H505" s="46"/>
    </row>
    <row r="506" spans="3:8">
      <c r="C506" s="45"/>
      <c r="D506" s="45"/>
      <c r="E506" s="46"/>
      <c r="F506" s="46"/>
      <c r="G506" s="46"/>
      <c r="H506" s="46"/>
    </row>
    <row r="507" spans="3:8">
      <c r="C507" s="45"/>
      <c r="D507" s="45"/>
      <c r="E507" s="46"/>
      <c r="F507" s="46"/>
      <c r="G507" s="46"/>
      <c r="H507" s="46"/>
    </row>
    <row r="508" spans="3:8">
      <c r="C508" s="45"/>
      <c r="D508" s="45"/>
      <c r="E508" s="46"/>
      <c r="F508" s="46"/>
      <c r="G508" s="46"/>
      <c r="H508" s="46"/>
    </row>
    <row r="509" spans="3:8">
      <c r="C509" s="45"/>
      <c r="D509" s="45"/>
      <c r="E509" s="46"/>
      <c r="F509" s="46"/>
      <c r="G509" s="46"/>
      <c r="H509" s="46"/>
    </row>
    <row r="510" spans="3:8">
      <c r="C510" s="45"/>
      <c r="D510" s="45"/>
      <c r="E510" s="46"/>
      <c r="F510" s="46"/>
      <c r="G510" s="46"/>
      <c r="H510" s="46"/>
    </row>
    <row r="511" spans="3:8">
      <c r="C511" s="45"/>
      <c r="D511" s="45"/>
      <c r="E511" s="46"/>
      <c r="F511" s="46"/>
      <c r="G511" s="46"/>
      <c r="H511" s="46"/>
    </row>
    <row r="512" spans="3:8">
      <c r="C512" s="45"/>
      <c r="D512" s="45"/>
      <c r="E512" s="46"/>
      <c r="F512" s="46"/>
      <c r="G512" s="46"/>
      <c r="H512" s="46"/>
    </row>
    <row r="513" spans="3:8">
      <c r="C513" s="45"/>
      <c r="D513" s="45"/>
      <c r="E513" s="46"/>
      <c r="F513" s="46"/>
      <c r="G513" s="46"/>
      <c r="H513" s="46"/>
    </row>
    <row r="514" spans="3:8">
      <c r="C514" s="45"/>
      <c r="D514" s="45"/>
      <c r="E514" s="46"/>
      <c r="F514" s="46"/>
      <c r="G514" s="46"/>
      <c r="H514" s="46"/>
    </row>
    <row r="515" spans="3:8">
      <c r="C515" s="45"/>
      <c r="D515" s="45"/>
      <c r="E515" s="46"/>
      <c r="F515" s="46"/>
      <c r="G515" s="46"/>
      <c r="H515" s="46"/>
    </row>
    <row r="516" spans="3:8">
      <c r="C516" s="45"/>
      <c r="D516" s="45"/>
      <c r="E516" s="46"/>
      <c r="F516" s="46"/>
      <c r="G516" s="46"/>
      <c r="H516" s="46"/>
    </row>
    <row r="517" spans="3:8">
      <c r="C517" s="45"/>
      <c r="D517" s="45"/>
      <c r="E517" s="46"/>
      <c r="F517" s="46"/>
      <c r="G517" s="46"/>
      <c r="H517" s="46"/>
    </row>
    <row r="518" spans="3:8">
      <c r="C518" s="45"/>
      <c r="D518" s="45"/>
      <c r="E518" s="46"/>
      <c r="F518" s="46"/>
      <c r="G518" s="46"/>
      <c r="H518" s="46"/>
    </row>
    <row r="519" spans="3:8">
      <c r="C519" s="45"/>
      <c r="D519" s="45"/>
      <c r="E519" s="46"/>
      <c r="F519" s="46"/>
      <c r="G519" s="46"/>
      <c r="H519" s="46"/>
    </row>
    <row r="520" spans="3:8">
      <c r="C520" s="45"/>
      <c r="D520" s="45"/>
      <c r="E520" s="46"/>
      <c r="F520" s="46"/>
      <c r="G520" s="46"/>
      <c r="H520" s="46"/>
    </row>
    <row r="521" spans="3:8">
      <c r="C521" s="45"/>
      <c r="D521" s="45"/>
      <c r="E521" s="46"/>
      <c r="F521" s="46"/>
      <c r="G521" s="46"/>
      <c r="H521" s="46"/>
    </row>
    <row r="522" spans="3:8">
      <c r="C522" s="45"/>
      <c r="D522" s="45"/>
      <c r="E522" s="46"/>
      <c r="F522" s="46"/>
      <c r="G522" s="46"/>
      <c r="H522" s="46"/>
    </row>
    <row r="523" spans="3:8">
      <c r="C523" s="45"/>
      <c r="D523" s="45"/>
      <c r="E523" s="46"/>
      <c r="F523" s="46"/>
      <c r="G523" s="46"/>
      <c r="H523" s="46"/>
    </row>
    <row r="524" spans="3:8">
      <c r="C524" s="45"/>
      <c r="D524" s="45"/>
      <c r="E524" s="46"/>
      <c r="F524" s="46"/>
      <c r="G524" s="46"/>
      <c r="H524" s="46"/>
    </row>
    <row r="525" spans="3:8">
      <c r="C525" s="45"/>
      <c r="D525" s="45"/>
      <c r="E525" s="46"/>
      <c r="F525" s="46"/>
      <c r="G525" s="46"/>
      <c r="H525" s="46"/>
    </row>
    <row r="526" spans="3:8">
      <c r="C526" s="45"/>
      <c r="D526" s="45"/>
      <c r="E526" s="46"/>
      <c r="F526" s="46"/>
      <c r="G526" s="46"/>
      <c r="H526" s="46"/>
    </row>
    <row r="527" spans="3:8">
      <c r="C527" s="45"/>
      <c r="D527" s="45"/>
      <c r="E527" s="46"/>
      <c r="F527" s="46"/>
      <c r="G527" s="46"/>
      <c r="H527" s="46"/>
    </row>
    <row r="528" spans="3:8">
      <c r="C528" s="45"/>
      <c r="D528" s="45"/>
      <c r="E528" s="46"/>
      <c r="F528" s="46"/>
      <c r="G528" s="46"/>
      <c r="H528" s="46"/>
    </row>
    <row r="529" spans="3:8">
      <c r="C529" s="45"/>
      <c r="D529" s="45"/>
      <c r="E529" s="46"/>
      <c r="F529" s="46"/>
      <c r="G529" s="46"/>
      <c r="H529" s="46"/>
    </row>
    <row r="530" spans="3:8">
      <c r="C530" s="45"/>
      <c r="D530" s="45"/>
      <c r="E530" s="46"/>
      <c r="F530" s="46"/>
      <c r="G530" s="46"/>
      <c r="H530" s="46"/>
    </row>
    <row r="531" spans="3:8">
      <c r="C531" s="45"/>
      <c r="D531" s="45"/>
      <c r="E531" s="46"/>
      <c r="F531" s="46"/>
      <c r="G531" s="46"/>
      <c r="H531" s="46"/>
    </row>
    <row r="532" spans="3:8">
      <c r="C532" s="45"/>
      <c r="D532" s="45"/>
      <c r="E532" s="46"/>
      <c r="F532" s="46"/>
      <c r="G532" s="46"/>
      <c r="H532" s="46"/>
    </row>
    <row r="533" spans="3:8">
      <c r="C533" s="45"/>
      <c r="D533" s="45"/>
      <c r="E533" s="46"/>
      <c r="F533" s="46"/>
      <c r="G533" s="46"/>
      <c r="H533" s="46"/>
    </row>
    <row r="534" spans="3:8">
      <c r="C534" s="45"/>
      <c r="D534" s="45"/>
      <c r="E534" s="46"/>
      <c r="F534" s="46"/>
      <c r="G534" s="46"/>
      <c r="H534" s="46"/>
    </row>
    <row r="535" spans="3:8">
      <c r="C535" s="45"/>
      <c r="D535" s="45"/>
      <c r="E535" s="46"/>
      <c r="F535" s="46"/>
      <c r="G535" s="46"/>
      <c r="H535" s="46"/>
    </row>
    <row r="536" spans="3:8">
      <c r="C536" s="45"/>
      <c r="D536" s="45"/>
      <c r="E536" s="46"/>
      <c r="F536" s="46"/>
      <c r="G536" s="46"/>
      <c r="H536" s="46"/>
    </row>
    <row r="537" spans="3:8">
      <c r="C537" s="45"/>
      <c r="D537" s="45"/>
      <c r="E537" s="46"/>
      <c r="F537" s="46"/>
      <c r="G537" s="46"/>
      <c r="H537" s="46"/>
    </row>
    <row r="538" spans="3:8">
      <c r="C538" s="45"/>
      <c r="D538" s="45"/>
      <c r="E538" s="46"/>
      <c r="F538" s="46"/>
      <c r="G538" s="46"/>
      <c r="H538" s="46"/>
    </row>
    <row r="539" spans="3:8">
      <c r="C539" s="45"/>
      <c r="D539" s="45"/>
      <c r="E539" s="46"/>
      <c r="F539" s="46"/>
      <c r="G539" s="46"/>
      <c r="H539" s="46"/>
    </row>
    <row r="540" spans="3:8">
      <c r="C540" s="45"/>
      <c r="D540" s="45"/>
      <c r="E540" s="46"/>
      <c r="F540" s="46"/>
      <c r="G540" s="46"/>
      <c r="H540" s="46"/>
    </row>
    <row r="541" spans="3:8">
      <c r="C541" s="45"/>
      <c r="D541" s="45"/>
      <c r="E541" s="46"/>
      <c r="F541" s="46"/>
      <c r="G541" s="46"/>
      <c r="H541" s="46"/>
    </row>
    <row r="542" spans="3:8">
      <c r="C542" s="45"/>
      <c r="D542" s="45"/>
      <c r="E542" s="46"/>
      <c r="F542" s="46"/>
      <c r="G542" s="46"/>
      <c r="H542" s="46"/>
    </row>
    <row r="543" spans="3:8">
      <c r="C543" s="45"/>
      <c r="D543" s="45"/>
      <c r="E543" s="46"/>
      <c r="F543" s="46"/>
      <c r="G543" s="46"/>
      <c r="H543" s="46"/>
    </row>
    <row r="544" spans="3:8">
      <c r="C544" s="45"/>
      <c r="D544" s="45"/>
      <c r="E544" s="46"/>
      <c r="F544" s="46"/>
      <c r="G544" s="46"/>
      <c r="H544" s="46"/>
    </row>
    <row r="545" spans="3:8">
      <c r="C545" s="45"/>
      <c r="D545" s="45"/>
      <c r="E545" s="46"/>
      <c r="F545" s="46"/>
      <c r="G545" s="46"/>
      <c r="H545" s="46"/>
    </row>
    <row r="546" spans="3:8">
      <c r="C546" s="45"/>
      <c r="D546" s="45"/>
      <c r="E546" s="46"/>
      <c r="F546" s="46"/>
      <c r="G546" s="46"/>
      <c r="H546" s="46"/>
    </row>
    <row r="547" spans="3:8">
      <c r="C547" s="45"/>
      <c r="D547" s="45"/>
      <c r="E547" s="46"/>
      <c r="F547" s="46"/>
      <c r="G547" s="46"/>
      <c r="H547" s="46"/>
    </row>
    <row r="548" spans="3:8">
      <c r="C548" s="45"/>
      <c r="D548" s="45"/>
      <c r="E548" s="46"/>
      <c r="F548" s="46"/>
      <c r="G548" s="46"/>
      <c r="H548" s="46"/>
    </row>
    <row r="549" spans="3:8">
      <c r="C549" s="45"/>
      <c r="D549" s="45"/>
      <c r="E549" s="46"/>
      <c r="F549" s="46"/>
      <c r="G549" s="46"/>
      <c r="H549" s="46"/>
    </row>
    <row r="550" spans="3:8">
      <c r="C550" s="45"/>
      <c r="D550" s="45"/>
      <c r="E550" s="46"/>
      <c r="F550" s="46"/>
      <c r="G550" s="46"/>
      <c r="H550" s="46"/>
    </row>
    <row r="551" spans="3:8">
      <c r="C551" s="45"/>
      <c r="D551" s="45"/>
      <c r="E551" s="46"/>
      <c r="F551" s="46"/>
      <c r="G551" s="46"/>
      <c r="H551" s="46"/>
    </row>
    <row r="552" spans="3:8">
      <c r="C552" s="45"/>
      <c r="D552" s="45"/>
      <c r="E552" s="46"/>
      <c r="F552" s="46"/>
      <c r="G552" s="46"/>
      <c r="H552" s="46"/>
    </row>
    <row r="553" spans="3:8">
      <c r="C553" s="45"/>
      <c r="D553" s="45"/>
      <c r="E553" s="46"/>
      <c r="F553" s="46"/>
      <c r="G553" s="46"/>
      <c r="H553" s="46"/>
    </row>
    <row r="554" spans="3:8">
      <c r="C554" s="45"/>
      <c r="D554" s="45"/>
      <c r="E554" s="46"/>
      <c r="F554" s="46"/>
      <c r="G554" s="46"/>
      <c r="H554" s="46"/>
    </row>
  </sheetData>
  <mergeCells count="23">
    <mergeCell ref="A8:I8"/>
    <mergeCell ref="A34:B34"/>
    <mergeCell ref="B26:B27"/>
    <mergeCell ref="A25:B25"/>
    <mergeCell ref="B29:B30"/>
    <mergeCell ref="A31:A33"/>
    <mergeCell ref="A28:B28"/>
    <mergeCell ref="B9:B15"/>
    <mergeCell ref="B19:B21"/>
    <mergeCell ref="A22:B22"/>
    <mergeCell ref="A23:F23"/>
    <mergeCell ref="A9:A15"/>
    <mergeCell ref="A16:B16"/>
    <mergeCell ref="A18:B18"/>
    <mergeCell ref="A46:B46"/>
    <mergeCell ref="A35:F35"/>
    <mergeCell ref="A44:B44"/>
    <mergeCell ref="A42:B42"/>
    <mergeCell ref="A40:B40"/>
    <mergeCell ref="B36:B37"/>
    <mergeCell ref="A36:A37"/>
    <mergeCell ref="A38:A39"/>
    <mergeCell ref="B38:B39"/>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5"/>
  <sheetViews>
    <sheetView topLeftCell="A28" workbookViewId="0">
      <selection activeCell="I33" sqref="I33"/>
    </sheetView>
  </sheetViews>
  <sheetFormatPr baseColWidth="10" defaultColWidth="9.21875" defaultRowHeight="14.4"/>
  <cols>
    <col min="1" max="1" width="23.5546875" customWidth="1"/>
    <col min="2" max="2" width="13.77734375" customWidth="1"/>
    <col min="3" max="3" width="14.44140625" customWidth="1"/>
    <col min="4" max="4" width="15.77734375" customWidth="1"/>
    <col min="5" max="5" width="13.44140625" customWidth="1"/>
    <col min="6" max="6" width="14.21875" customWidth="1"/>
    <col min="7" max="7" width="13.21875" customWidth="1"/>
    <col min="8" max="8" width="14.21875" customWidth="1"/>
    <col min="9" max="9" width="14.44140625" customWidth="1"/>
    <col min="10" max="10" width="15.21875" customWidth="1"/>
    <col min="11" max="11" width="10.5546875" customWidth="1"/>
    <col min="12" max="12" width="14.77734375" customWidth="1"/>
  </cols>
  <sheetData>
    <row r="1" spans="1:9" ht="15.6">
      <c r="A1" s="1" t="s">
        <v>10</v>
      </c>
      <c r="C1" s="1"/>
      <c r="D1" s="1"/>
      <c r="E1" s="1"/>
    </row>
    <row r="2" spans="1:9">
      <c r="A2" s="4"/>
      <c r="C2" s="4"/>
      <c r="D2" s="4"/>
      <c r="E2" s="4"/>
    </row>
    <row r="3" spans="1:9">
      <c r="A3" s="4" t="s">
        <v>11</v>
      </c>
      <c r="C3" s="4"/>
      <c r="D3" s="4"/>
      <c r="E3" s="4"/>
    </row>
    <row r="4" spans="1:9" ht="15" thickBot="1"/>
    <row r="5" spans="1:9" ht="15" thickBot="1">
      <c r="A5" s="293" t="s">
        <v>0</v>
      </c>
      <c r="B5" s="283" t="s">
        <v>12</v>
      </c>
      <c r="C5" s="295" t="s">
        <v>48</v>
      </c>
      <c r="D5" s="296"/>
      <c r="E5" s="297" t="s">
        <v>47</v>
      </c>
      <c r="F5" s="298"/>
      <c r="G5" s="3" t="s">
        <v>2</v>
      </c>
      <c r="H5" s="3" t="s">
        <v>3</v>
      </c>
    </row>
    <row r="6" spans="1:9" ht="15" thickBot="1">
      <c r="A6" s="294"/>
      <c r="B6" s="284"/>
      <c r="C6" s="123" t="s">
        <v>61</v>
      </c>
      <c r="D6" s="2" t="s">
        <v>62</v>
      </c>
      <c r="E6" s="106" t="s">
        <v>71</v>
      </c>
      <c r="F6" s="106" t="s">
        <v>62</v>
      </c>
      <c r="G6" s="2"/>
      <c r="H6" s="2"/>
    </row>
    <row r="7" spans="1:9" ht="30" customHeight="1" thickBot="1">
      <c r="A7" s="115" t="s">
        <v>13</v>
      </c>
      <c r="B7" s="117">
        <f>C7+D7+E7+F7</f>
        <v>473212.55999999994</v>
      </c>
      <c r="C7" s="85">
        <v>328490.71999999997</v>
      </c>
      <c r="D7" s="85">
        <v>144721.84</v>
      </c>
      <c r="E7" s="107">
        <v>0</v>
      </c>
      <c r="F7" s="108">
        <v>0</v>
      </c>
      <c r="G7" s="87">
        <f>C7+E7</f>
        <v>328490.71999999997</v>
      </c>
      <c r="H7" s="87">
        <f>D7+F7</f>
        <v>144721.84</v>
      </c>
      <c r="I7" s="93"/>
    </row>
    <row r="8" spans="1:9" ht="34.5" customHeight="1" thickBot="1">
      <c r="A8" s="116" t="s">
        <v>14</v>
      </c>
      <c r="B8" s="118">
        <f t="shared" ref="B8:B13" si="0">C8+D8+E8+F8</f>
        <v>11718.91</v>
      </c>
      <c r="C8" s="85">
        <v>2000</v>
      </c>
      <c r="D8" s="85">
        <v>4718.91</v>
      </c>
      <c r="E8" s="110">
        <v>5000</v>
      </c>
      <c r="F8" s="108">
        <v>0</v>
      </c>
      <c r="G8" s="87">
        <f t="shared" ref="G8:G13" si="1">C8+E8</f>
        <v>7000</v>
      </c>
      <c r="H8" s="87">
        <f t="shared" ref="H8:H13" si="2">D8+F8</f>
        <v>4718.91</v>
      </c>
      <c r="I8" s="93"/>
    </row>
    <row r="9" spans="1:9" ht="46.5" customHeight="1" thickBot="1">
      <c r="A9" s="116" t="s">
        <v>15</v>
      </c>
      <c r="B9" s="118">
        <f t="shared" si="0"/>
        <v>15322.73</v>
      </c>
      <c r="C9" s="85">
        <v>6000</v>
      </c>
      <c r="D9" s="85">
        <v>9322.73</v>
      </c>
      <c r="E9" s="110">
        <v>0</v>
      </c>
      <c r="F9" s="108">
        <v>0</v>
      </c>
      <c r="G9" s="87">
        <f t="shared" si="1"/>
        <v>6000</v>
      </c>
      <c r="H9" s="87">
        <f t="shared" si="2"/>
        <v>9322.73</v>
      </c>
      <c r="I9" s="93"/>
    </row>
    <row r="10" spans="1:9" ht="25.5" customHeight="1" thickBot="1">
      <c r="A10" s="116" t="s">
        <v>16</v>
      </c>
      <c r="B10" s="118">
        <f t="shared" si="0"/>
        <v>661009.36</v>
      </c>
      <c r="C10" s="85">
        <v>192812.86</v>
      </c>
      <c r="D10" s="85">
        <v>446936.5</v>
      </c>
      <c r="E10" s="110">
        <v>21260</v>
      </c>
      <c r="F10" s="108"/>
      <c r="G10" s="87">
        <f t="shared" si="1"/>
        <v>214072.86</v>
      </c>
      <c r="H10" s="87">
        <f t="shared" si="2"/>
        <v>446936.5</v>
      </c>
      <c r="I10" s="93"/>
    </row>
    <row r="11" spans="1:9" ht="18.75" customHeight="1" thickBot="1">
      <c r="A11" s="116" t="s">
        <v>17</v>
      </c>
      <c r="B11" s="118">
        <f t="shared" si="0"/>
        <v>144858.54999999999</v>
      </c>
      <c r="C11" s="85">
        <v>15000</v>
      </c>
      <c r="D11" s="85">
        <v>62438.55</v>
      </c>
      <c r="E11" s="110">
        <v>67420</v>
      </c>
      <c r="F11" s="108">
        <v>0</v>
      </c>
      <c r="G11" s="87">
        <f t="shared" si="1"/>
        <v>82420</v>
      </c>
      <c r="H11" s="87">
        <f t="shared" si="2"/>
        <v>62438.55</v>
      </c>
      <c r="I11" s="93"/>
    </row>
    <row r="12" spans="1:9" ht="43.5" customHeight="1" thickBot="1">
      <c r="A12" s="116" t="s">
        <v>18</v>
      </c>
      <c r="B12" s="118">
        <f t="shared" si="0"/>
        <v>0</v>
      </c>
      <c r="C12" s="85">
        <v>0</v>
      </c>
      <c r="D12" s="85">
        <v>0</v>
      </c>
      <c r="E12" s="110">
        <v>0</v>
      </c>
      <c r="F12" s="108">
        <v>0</v>
      </c>
      <c r="G12" s="87">
        <f t="shared" si="1"/>
        <v>0</v>
      </c>
      <c r="H12" s="87">
        <f t="shared" si="2"/>
        <v>0</v>
      </c>
      <c r="I12" s="93"/>
    </row>
    <row r="13" spans="1:9" ht="43.5" customHeight="1" thickBot="1">
      <c r="A13" s="116" t="s">
        <v>19</v>
      </c>
      <c r="B13" s="119">
        <f t="shared" si="0"/>
        <v>95747.13</v>
      </c>
      <c r="C13" s="85">
        <v>16222.11</v>
      </c>
      <c r="D13" s="85">
        <v>79525.02</v>
      </c>
      <c r="E13" s="107">
        <v>0</v>
      </c>
      <c r="F13" s="108">
        <v>0</v>
      </c>
      <c r="G13" s="87">
        <f t="shared" si="1"/>
        <v>16222.11</v>
      </c>
      <c r="H13" s="87">
        <f t="shared" si="2"/>
        <v>79525.02</v>
      </c>
      <c r="I13" s="93"/>
    </row>
    <row r="14" spans="1:9" ht="23.25" customHeight="1" thickBot="1">
      <c r="A14" s="120" t="s">
        <v>20</v>
      </c>
      <c r="B14" s="92">
        <f>SUM(B7:B13)</f>
        <v>1401869.2399999998</v>
      </c>
      <c r="C14" s="86">
        <f>SUM(C7:C13)</f>
        <v>560525.68999999994</v>
      </c>
      <c r="D14" s="86">
        <f>SUM(D7:D13)</f>
        <v>747663.55</v>
      </c>
      <c r="E14" s="109">
        <f>SUM(E7:E13)</f>
        <v>93680</v>
      </c>
      <c r="F14" s="109">
        <f t="shared" ref="F14:H14" si="3">SUM(F7:F13)</f>
        <v>0</v>
      </c>
      <c r="G14" s="84">
        <f t="shared" si="3"/>
        <v>654205.68999999994</v>
      </c>
      <c r="H14" s="84">
        <f t="shared" si="3"/>
        <v>747663.55</v>
      </c>
      <c r="I14" s="93"/>
    </row>
    <row r="15" spans="1:9" ht="15" thickBot="1">
      <c r="A15" s="116" t="s">
        <v>21</v>
      </c>
      <c r="B15" s="121">
        <f t="shared" ref="B15" si="4">B14*0.07</f>
        <v>98130.846799999999</v>
      </c>
      <c r="C15" s="85">
        <f>C14*0.07</f>
        <v>39236.798300000002</v>
      </c>
      <c r="D15" s="85">
        <f>D14*0.07</f>
        <v>52336.448500000006</v>
      </c>
      <c r="E15" s="110">
        <f t="shared" ref="E15" si="5">E14*0.07</f>
        <v>6557.6</v>
      </c>
      <c r="F15" s="110">
        <f t="shared" ref="F15" si="6">F14*0.07</f>
        <v>0</v>
      </c>
      <c r="G15" s="83">
        <f t="shared" ref="G15" si="7">G14*0.07</f>
        <v>45794.398300000001</v>
      </c>
      <c r="H15" s="83">
        <f t="shared" ref="H15" si="8">H14*0.07</f>
        <v>52336.448500000006</v>
      </c>
    </row>
    <row r="16" spans="1:9" ht="26.25" customHeight="1" thickBot="1">
      <c r="A16" s="120" t="s">
        <v>1</v>
      </c>
      <c r="B16" s="122">
        <f t="shared" ref="B16" si="9">SUM(B14:B15)</f>
        <v>1500000.0867999997</v>
      </c>
      <c r="C16" s="89">
        <f>SUM(C14:C15)</f>
        <v>599762.48829999997</v>
      </c>
      <c r="D16" s="89">
        <f>SUM(D14:D15)</f>
        <v>799999.9985000001</v>
      </c>
      <c r="E16" s="111">
        <f>SUM(E14:E15)</f>
        <v>100237.6</v>
      </c>
      <c r="F16" s="109">
        <f t="shared" ref="F16" si="10">SUM(F14:F15)</f>
        <v>0</v>
      </c>
      <c r="G16" s="88">
        <f t="shared" ref="G16" si="11">SUM(G14:G15)</f>
        <v>700000.08829999994</v>
      </c>
      <c r="H16" s="88">
        <f t="shared" ref="H16" si="12">SUM(H14:H15)</f>
        <v>799999.9985000001</v>
      </c>
    </row>
    <row r="17" spans="1:13">
      <c r="J17" s="184"/>
      <c r="K17" s="93"/>
    </row>
    <row r="18" spans="1:13" ht="15" thickBot="1"/>
    <row r="19" spans="1:13" ht="15" thickBot="1">
      <c r="A19" s="285" t="s">
        <v>67</v>
      </c>
      <c r="B19" s="286"/>
      <c r="C19" s="286"/>
      <c r="D19" s="286"/>
      <c r="E19" s="286"/>
      <c r="F19" s="286"/>
      <c r="G19" s="286"/>
      <c r="H19" s="286"/>
      <c r="I19" s="136"/>
      <c r="J19" s="137"/>
    </row>
    <row r="20" spans="1:13" ht="26.25" customHeight="1" thickBot="1">
      <c r="A20" s="283" t="s">
        <v>0</v>
      </c>
      <c r="B20" s="291" t="s">
        <v>12</v>
      </c>
      <c r="C20" s="283" t="s">
        <v>48</v>
      </c>
      <c r="D20" s="287"/>
      <c r="E20" s="287"/>
      <c r="F20" s="288"/>
      <c r="G20" s="283" t="s">
        <v>47</v>
      </c>
      <c r="H20" s="287"/>
      <c r="I20" s="288"/>
      <c r="J20" s="291" t="s">
        <v>70</v>
      </c>
      <c r="K20" s="289" t="s">
        <v>83</v>
      </c>
    </row>
    <row r="21" spans="1:13" ht="28.2" thickBot="1">
      <c r="A21" s="284"/>
      <c r="B21" s="292"/>
      <c r="C21" s="131" t="s">
        <v>61</v>
      </c>
      <c r="D21" s="132" t="s">
        <v>62</v>
      </c>
      <c r="E21" s="159" t="s">
        <v>81</v>
      </c>
      <c r="F21" s="132" t="s">
        <v>63</v>
      </c>
      <c r="G21" s="94" t="s">
        <v>61</v>
      </c>
      <c r="H21" s="95" t="s">
        <v>62</v>
      </c>
      <c r="I21" s="96" t="s">
        <v>46</v>
      </c>
      <c r="J21" s="292"/>
      <c r="K21" s="290"/>
    </row>
    <row r="22" spans="1:13" ht="27" thickBot="1">
      <c r="A22" s="116" t="s">
        <v>13</v>
      </c>
      <c r="B22" s="118">
        <f t="shared" ref="B22:B28" si="13">C22+D22+G22+H22</f>
        <v>473212.55999999994</v>
      </c>
      <c r="C22" s="85">
        <v>328490.71999999997</v>
      </c>
      <c r="D22" s="85">
        <v>144721.84</v>
      </c>
      <c r="E22" s="157"/>
      <c r="F22" s="127">
        <v>504333.41000000003</v>
      </c>
      <c r="G22" s="128">
        <v>0</v>
      </c>
      <c r="H22" s="129">
        <v>0</v>
      </c>
      <c r="I22" s="130">
        <v>0</v>
      </c>
      <c r="J22" s="162">
        <f>E22+F22+I22</f>
        <v>504333.41000000003</v>
      </c>
      <c r="K22" s="133">
        <f>J22/B22</f>
        <v>1.0657650549258457</v>
      </c>
      <c r="M22" s="50"/>
    </row>
    <row r="23" spans="1:13" ht="27" thickBot="1">
      <c r="A23" s="116" t="s">
        <v>14</v>
      </c>
      <c r="B23" s="117">
        <f t="shared" si="13"/>
        <v>11718.91</v>
      </c>
      <c r="C23" s="85">
        <v>2000</v>
      </c>
      <c r="D23" s="85">
        <v>4718.91</v>
      </c>
      <c r="E23" s="158"/>
      <c r="F23" s="112">
        <v>5893.6400000000012</v>
      </c>
      <c r="G23" s="99">
        <v>5000</v>
      </c>
      <c r="H23" s="98">
        <v>0</v>
      </c>
      <c r="I23" s="99">
        <f>585.39</f>
        <v>585.39</v>
      </c>
      <c r="J23" s="87">
        <f t="shared" ref="J23:J27" si="14">E23+F23+I23</f>
        <v>6479.0300000000016</v>
      </c>
      <c r="K23" s="133">
        <f>J23/B23</f>
        <v>0.55286967815266108</v>
      </c>
      <c r="M23" s="50"/>
    </row>
    <row r="24" spans="1:13" ht="40.200000000000003" thickBot="1">
      <c r="A24" s="116" t="s">
        <v>15</v>
      </c>
      <c r="B24" s="117">
        <f t="shared" si="13"/>
        <v>15322.73</v>
      </c>
      <c r="C24" s="85">
        <v>6000</v>
      </c>
      <c r="D24" s="85">
        <v>9322.73</v>
      </c>
      <c r="E24" s="85"/>
      <c r="F24" s="112">
        <v>15991.529999999993</v>
      </c>
      <c r="G24" s="99">
        <v>0</v>
      </c>
      <c r="H24" s="98">
        <v>0</v>
      </c>
      <c r="I24" s="100">
        <v>0</v>
      </c>
      <c r="J24" s="87">
        <f t="shared" si="14"/>
        <v>15991.529999999993</v>
      </c>
      <c r="K24" s="133">
        <f>J24/B24</f>
        <v>1.0436475745510099</v>
      </c>
      <c r="L24" s="16"/>
      <c r="M24" s="50"/>
    </row>
    <row r="25" spans="1:13" ht="23.25" customHeight="1" thickBot="1">
      <c r="A25" s="116" t="s">
        <v>16</v>
      </c>
      <c r="B25" s="117">
        <f t="shared" si="13"/>
        <v>661009.36</v>
      </c>
      <c r="C25" s="85">
        <v>192812.86</v>
      </c>
      <c r="D25" s="85">
        <v>446936.5</v>
      </c>
      <c r="E25" s="85">
        <v>8130</v>
      </c>
      <c r="F25" s="112">
        <v>520970.17000000004</v>
      </c>
      <c r="G25" s="99">
        <v>21260</v>
      </c>
      <c r="H25" s="98"/>
      <c r="I25" s="99">
        <f>11328.44+4753+281</f>
        <v>16362.44</v>
      </c>
      <c r="J25" s="87">
        <f t="shared" si="14"/>
        <v>545462.61</v>
      </c>
      <c r="K25" s="133">
        <f>J25/B25</f>
        <v>0.82519649948678486</v>
      </c>
      <c r="L25" s="16"/>
      <c r="M25" s="50"/>
    </row>
    <row r="26" spans="1:13" ht="18.75" customHeight="1" thickBot="1">
      <c r="A26" s="116" t="s">
        <v>17</v>
      </c>
      <c r="B26" s="117">
        <f t="shared" si="13"/>
        <v>144858.54999999999</v>
      </c>
      <c r="C26" s="85">
        <v>15000</v>
      </c>
      <c r="D26" s="85">
        <v>62438.55</v>
      </c>
      <c r="E26" s="85"/>
      <c r="F26" s="155">
        <v>33906.620000000003</v>
      </c>
      <c r="G26" s="99">
        <v>67420</v>
      </c>
      <c r="H26" s="98">
        <v>0</v>
      </c>
      <c r="I26" s="99">
        <f>65037.36+9288</f>
        <v>74325.36</v>
      </c>
      <c r="J26" s="87">
        <f t="shared" si="14"/>
        <v>108231.98000000001</v>
      </c>
      <c r="K26" s="133">
        <f>J26/B26</f>
        <v>0.74715631214036049</v>
      </c>
      <c r="L26" s="16"/>
      <c r="M26" s="50"/>
    </row>
    <row r="27" spans="1:13" ht="29.25" customHeight="1" thickBot="1">
      <c r="A27" s="116" t="s">
        <v>18</v>
      </c>
      <c r="B27" s="117">
        <f t="shared" si="13"/>
        <v>0</v>
      </c>
      <c r="C27" s="85">
        <v>0</v>
      </c>
      <c r="D27" s="85">
        <v>0</v>
      </c>
      <c r="E27" s="85"/>
      <c r="F27" s="112">
        <v>0</v>
      </c>
      <c r="G27" s="99">
        <v>0</v>
      </c>
      <c r="H27" s="98">
        <v>0</v>
      </c>
      <c r="I27" s="101">
        <v>0</v>
      </c>
      <c r="J27" s="87">
        <f t="shared" si="14"/>
        <v>0</v>
      </c>
      <c r="K27" s="133">
        <v>0</v>
      </c>
      <c r="L27" s="16"/>
      <c r="M27" s="50"/>
    </row>
    <row r="28" spans="1:13" ht="40.200000000000003" thickBot="1">
      <c r="A28" s="116" t="s">
        <v>19</v>
      </c>
      <c r="B28" s="117">
        <f t="shared" si="13"/>
        <v>95747.13</v>
      </c>
      <c r="C28" s="85">
        <v>16222.11</v>
      </c>
      <c r="D28" s="85">
        <v>79525.02</v>
      </c>
      <c r="E28" s="85"/>
      <c r="F28" s="112">
        <v>99061.440000000046</v>
      </c>
      <c r="G28" s="97">
        <v>0</v>
      </c>
      <c r="H28" s="98">
        <v>0</v>
      </c>
      <c r="I28" s="102">
        <v>0</v>
      </c>
      <c r="J28" s="87">
        <f>E28+F28+I28</f>
        <v>99061.440000000046</v>
      </c>
      <c r="K28" s="133">
        <f>J28/B28</f>
        <v>1.034615241208797</v>
      </c>
      <c r="L28" s="16"/>
      <c r="M28" s="50"/>
    </row>
    <row r="29" spans="1:13" ht="15" thickBot="1">
      <c r="A29" s="120" t="s">
        <v>20</v>
      </c>
      <c r="B29" s="124">
        <f t="shared" ref="B29:G29" si="15">SUM(B22:B28)</f>
        <v>1401869.2399999998</v>
      </c>
      <c r="C29" s="86">
        <f t="shared" si="15"/>
        <v>560525.68999999994</v>
      </c>
      <c r="D29" s="86">
        <f t="shared" si="15"/>
        <v>747663.55</v>
      </c>
      <c r="E29" s="86">
        <f t="shared" si="15"/>
        <v>8130</v>
      </c>
      <c r="F29" s="86">
        <f t="shared" si="15"/>
        <v>1180156.81</v>
      </c>
      <c r="G29" s="109">
        <f t="shared" si="15"/>
        <v>93680</v>
      </c>
      <c r="H29" s="109">
        <f t="shared" ref="H29" si="16">SUM(H22:H28)</f>
        <v>0</v>
      </c>
      <c r="I29" s="109">
        <f>SUM(I22:I28)</f>
        <v>91273.19</v>
      </c>
      <c r="J29" s="86">
        <f>E29+F29+I29</f>
        <v>1279560</v>
      </c>
      <c r="K29" s="135">
        <f>J29/B29</f>
        <v>0.91275274718204114</v>
      </c>
      <c r="M29" s="50"/>
    </row>
    <row r="30" spans="1:13" ht="15" thickBot="1">
      <c r="A30" s="116" t="s">
        <v>21</v>
      </c>
      <c r="B30" s="125">
        <f t="shared" ref="B30" si="17">B29*0.07</f>
        <v>98130.846799999999</v>
      </c>
      <c r="C30" s="85">
        <f>C29*0.07</f>
        <v>39236.798300000002</v>
      </c>
      <c r="D30" s="85">
        <f>D29*0.07</f>
        <v>52336.448500000006</v>
      </c>
      <c r="E30" s="85"/>
      <c r="F30" s="114">
        <v>86650.259999999966</v>
      </c>
      <c r="G30" s="99">
        <f t="shared" ref="G30:I30" si="18">G29*0.07</f>
        <v>6557.6</v>
      </c>
      <c r="H30" s="104">
        <f t="shared" ref="H30" si="19">H29*0.07</f>
        <v>0</v>
      </c>
      <c r="I30" s="104">
        <f t="shared" si="18"/>
        <v>6389.1233000000011</v>
      </c>
      <c r="J30" s="83">
        <f>E30+F30+I30</f>
        <v>93039.383299999972</v>
      </c>
      <c r="K30" s="134">
        <f>J30/B30</f>
        <v>0.94811556543095044</v>
      </c>
      <c r="M30" s="50"/>
    </row>
    <row r="31" spans="1:13" ht="19.5" customHeight="1" thickBot="1">
      <c r="A31" s="120" t="s">
        <v>1</v>
      </c>
      <c r="B31" s="126">
        <f t="shared" ref="B31" si="20">SUM(B29:B30)</f>
        <v>1500000.0867999997</v>
      </c>
      <c r="C31" s="86">
        <f>SUM(C29:C30)</f>
        <v>599762.48829999997</v>
      </c>
      <c r="D31" s="86">
        <f>SUM(D29:D30)</f>
        <v>799999.9985000001</v>
      </c>
      <c r="E31" s="187">
        <f>SUM(E29:E30)</f>
        <v>8130</v>
      </c>
      <c r="F31" s="86">
        <f>SUM(F29:F30)</f>
        <v>1266807.07</v>
      </c>
      <c r="G31" s="105">
        <f t="shared" ref="G31:I31" si="21">SUM(G29:G30)</f>
        <v>100237.6</v>
      </c>
      <c r="H31" s="103">
        <f t="shared" ref="H31" si="22">SUM(H29:H30)</f>
        <v>0</v>
      </c>
      <c r="I31" s="103">
        <f t="shared" si="21"/>
        <v>97662.313300000009</v>
      </c>
      <c r="J31" s="86">
        <f>SUM(J29:J30)</f>
        <v>1372599.3832999999</v>
      </c>
      <c r="K31" s="135">
        <f>J31/B31</f>
        <v>0.91506620258150251</v>
      </c>
      <c r="M31" s="50"/>
    </row>
    <row r="32" spans="1:13" ht="15" thickBot="1">
      <c r="C32" s="303">
        <f>C31+D31</f>
        <v>1399762.4868000001</v>
      </c>
      <c r="D32" s="304"/>
      <c r="E32" s="160"/>
      <c r="F32" s="161">
        <f>E31+F31</f>
        <v>1274937.07</v>
      </c>
    </row>
    <row r="33" spans="1:11">
      <c r="B33" s="320" t="s">
        <v>85</v>
      </c>
      <c r="C33" s="320"/>
      <c r="D33" s="188">
        <v>291.87</v>
      </c>
    </row>
    <row r="34" spans="1:11" ht="15" thickBot="1"/>
    <row r="35" spans="1:11" ht="15" thickBot="1">
      <c r="B35" s="317" t="s">
        <v>84</v>
      </c>
      <c r="C35" s="318"/>
      <c r="D35" s="318"/>
      <c r="E35" s="318"/>
      <c r="F35" s="318"/>
      <c r="G35" s="318"/>
      <c r="H35" s="319"/>
    </row>
    <row r="36" spans="1:11" s="172" customFormat="1" ht="41.25" customHeight="1" thickBot="1">
      <c r="A36" s="169" t="s">
        <v>72</v>
      </c>
      <c r="B36" s="189" t="s">
        <v>86</v>
      </c>
      <c r="C36" s="168" t="s">
        <v>73</v>
      </c>
      <c r="D36" s="168" t="s">
        <v>44</v>
      </c>
      <c r="E36" s="168" t="s">
        <v>82</v>
      </c>
      <c r="F36" s="170" t="s">
        <v>78</v>
      </c>
      <c r="G36" s="170" t="s">
        <v>77</v>
      </c>
      <c r="H36" s="171" t="s">
        <v>74</v>
      </c>
      <c r="I36" s="305" t="s">
        <v>75</v>
      </c>
      <c r="J36" s="306"/>
      <c r="K36" s="307"/>
    </row>
    <row r="37" spans="1:11">
      <c r="A37" s="150" t="s">
        <v>43</v>
      </c>
      <c r="B37" s="185">
        <f>C32</f>
        <v>1399762.4868000001</v>
      </c>
      <c r="C37" s="163">
        <f>F29</f>
        <v>1180156.81</v>
      </c>
      <c r="D37" s="164">
        <f>E30+F30</f>
        <v>86650.259999999966</v>
      </c>
      <c r="E37" s="164">
        <f>E29</f>
        <v>8130</v>
      </c>
      <c r="F37" s="164">
        <f>C37+D37+E37</f>
        <v>1274937.07</v>
      </c>
      <c r="G37" s="164">
        <f>B37-F37</f>
        <v>124825.41680000001</v>
      </c>
      <c r="H37" s="175">
        <f>F37/B37</f>
        <v>0.91082385906385899</v>
      </c>
      <c r="I37" s="308"/>
      <c r="J37" s="309"/>
      <c r="K37" s="310"/>
    </row>
    <row r="38" spans="1:11" ht="15" thickBot="1">
      <c r="A38" s="151" t="s">
        <v>36</v>
      </c>
      <c r="B38" s="186">
        <v>100237.6</v>
      </c>
      <c r="C38" s="165">
        <f>I29</f>
        <v>91273.19</v>
      </c>
      <c r="D38" s="166">
        <v>6389.1233000000011</v>
      </c>
      <c r="E38" s="166">
        <v>0</v>
      </c>
      <c r="F38" s="166">
        <f>C38+D38+E38</f>
        <v>97662.313300000009</v>
      </c>
      <c r="G38" s="174">
        <f>B38-F38</f>
        <v>2575.2866999999969</v>
      </c>
      <c r="H38" s="176">
        <f>F38/B38</f>
        <v>0.97430817677198978</v>
      </c>
      <c r="I38" s="311"/>
      <c r="J38" s="312"/>
      <c r="K38" s="313"/>
    </row>
    <row r="39" spans="1:11" ht="21.6" thickBot="1">
      <c r="A39" s="152" t="s">
        <v>76</v>
      </c>
      <c r="B39" s="229">
        <f t="shared" ref="B39:G39" si="23">SUM(B37:B38)</f>
        <v>1500000.0868000002</v>
      </c>
      <c r="C39" s="167">
        <f t="shared" si="23"/>
        <v>1271430</v>
      </c>
      <c r="D39" s="167">
        <f t="shared" si="23"/>
        <v>93039.383299999972</v>
      </c>
      <c r="E39" s="167">
        <f t="shared" si="23"/>
        <v>8130</v>
      </c>
      <c r="F39" s="167">
        <f t="shared" si="23"/>
        <v>1372599.3833000001</v>
      </c>
      <c r="G39" s="173">
        <f t="shared" si="23"/>
        <v>127400.7035</v>
      </c>
      <c r="H39" s="179">
        <f>F39/B39</f>
        <v>0.9150662025815024</v>
      </c>
      <c r="I39" s="314"/>
      <c r="J39" s="315"/>
      <c r="K39" s="316"/>
    </row>
    <row r="40" spans="1:11" ht="9.75" customHeight="1" thickBot="1">
      <c r="H40" s="93"/>
    </row>
    <row r="41" spans="1:11" ht="15" thickBot="1">
      <c r="A41" t="s">
        <v>79</v>
      </c>
      <c r="D41" s="90" t="s">
        <v>64</v>
      </c>
      <c r="E41" s="91">
        <f>F31/C32</f>
        <v>0.90501573084448805</v>
      </c>
    </row>
    <row r="42" spans="1:11" ht="18" customHeight="1" thickBot="1">
      <c r="A42" t="s">
        <v>80</v>
      </c>
      <c r="D42" s="138" t="s">
        <v>65</v>
      </c>
      <c r="E42" s="139">
        <f>I31/G31</f>
        <v>0.97430817677198978</v>
      </c>
      <c r="F42" s="113"/>
      <c r="G42" s="93"/>
      <c r="H42" s="113"/>
      <c r="I42" s="113"/>
    </row>
    <row r="43" spans="1:11" ht="15" customHeight="1" thickBot="1">
      <c r="A43" s="156">
        <v>43580</v>
      </c>
    </row>
    <row r="44" spans="1:11" ht="14.25" customHeight="1">
      <c r="D44" s="299" t="s">
        <v>66</v>
      </c>
      <c r="E44" s="301">
        <f>J31/B31</f>
        <v>0.91506620258150251</v>
      </c>
    </row>
    <row r="45" spans="1:11" ht="15.75" customHeight="1" thickBot="1">
      <c r="D45" s="300"/>
      <c r="E45" s="302"/>
    </row>
  </sheetData>
  <mergeCells count="20">
    <mergeCell ref="D44:D45"/>
    <mergeCell ref="E44:E45"/>
    <mergeCell ref="C32:D32"/>
    <mergeCell ref="J20:J21"/>
    <mergeCell ref="G20:I20"/>
    <mergeCell ref="I36:K36"/>
    <mergeCell ref="I37:K37"/>
    <mergeCell ref="I38:K38"/>
    <mergeCell ref="I39:K39"/>
    <mergeCell ref="B35:H35"/>
    <mergeCell ref="B33:C33"/>
    <mergeCell ref="B5:B6"/>
    <mergeCell ref="A19:H19"/>
    <mergeCell ref="C20:F20"/>
    <mergeCell ref="K20:K21"/>
    <mergeCell ref="B20:B21"/>
    <mergeCell ref="A5:A6"/>
    <mergeCell ref="C5:D5"/>
    <mergeCell ref="E5:F5"/>
    <mergeCell ref="A20:A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RAPPORT FINALE 25 AVRIL 2019 </vt:lpstr>
      <vt:lpstr>Tableau Budget categorie RSS-3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Brice Bussière</cp:lastModifiedBy>
  <cp:lastPrinted>2019-04-16T16:30:10Z</cp:lastPrinted>
  <dcterms:created xsi:type="dcterms:W3CDTF">2017-11-15T21:17:43Z</dcterms:created>
  <dcterms:modified xsi:type="dcterms:W3CDTF">2019-07-24T17:17:20Z</dcterms:modified>
</cp:coreProperties>
</file>