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ibrahima.barry\Desktop\"/>
    </mc:Choice>
  </mc:AlternateContent>
  <bookViews>
    <workbookView xWindow="0" yWindow="0" windowWidth="7476" windowHeight="1752" tabRatio="805"/>
  </bookViews>
  <sheets>
    <sheet name="RAPPORT SEMESTRIEL1 2018 RSS-3" sheetId="4" r:id="rId1"/>
    <sheet name="Tableau Budget categorie RSS-3" sheetId="2" r:id="rId2"/>
    <sheet name="Feuil1" sheetId="5"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4" l="1"/>
  <c r="E34" i="4"/>
  <c r="D37" i="2" l="1"/>
  <c r="D34" i="2"/>
  <c r="D35" i="2"/>
  <c r="L29" i="2"/>
  <c r="L31" i="2" s="1"/>
  <c r="L30" i="2"/>
  <c r="J30" i="2"/>
  <c r="J27" i="2"/>
  <c r="L27" i="2" s="1"/>
  <c r="J28" i="2"/>
  <c r="L28" i="2" s="1"/>
  <c r="J25" i="2"/>
  <c r="J26" i="2"/>
  <c r="L26" i="2" s="1"/>
  <c r="L22" i="2"/>
  <c r="I29" i="2"/>
  <c r="K29" i="2"/>
  <c r="K30" i="2" s="1"/>
  <c r="K31" i="2" s="1"/>
  <c r="J23" i="2"/>
  <c r="L23" i="2" s="1"/>
  <c r="J24" i="2"/>
  <c r="L24" i="2" s="1"/>
  <c r="L25" i="2"/>
  <c r="J22" i="2"/>
  <c r="J29" i="2" l="1"/>
  <c r="E13" i="4" l="1"/>
  <c r="E15" i="4"/>
  <c r="E16" i="4"/>
  <c r="I23" i="2"/>
  <c r="I24" i="2"/>
  <c r="I25" i="2"/>
  <c r="I26" i="2"/>
  <c r="I27" i="2"/>
  <c r="I28" i="2"/>
  <c r="I22" i="2"/>
  <c r="H25" i="2"/>
  <c r="D28" i="2"/>
  <c r="D22" i="2"/>
  <c r="G26" i="2"/>
  <c r="G25" i="2"/>
  <c r="G23" i="2"/>
  <c r="D29" i="2" l="1"/>
  <c r="D31" i="2" s="1"/>
  <c r="F29" i="2" l="1"/>
  <c r="G29" i="2"/>
  <c r="G30" i="2" s="1"/>
  <c r="E29" i="2"/>
  <c r="C29" i="2"/>
  <c r="B29" i="2"/>
  <c r="H28" i="2"/>
  <c r="K28" i="2" s="1"/>
  <c r="H27" i="2"/>
  <c r="K27" i="2" s="1"/>
  <c r="H26" i="2"/>
  <c r="H24" i="2"/>
  <c r="K24" i="2" s="1"/>
  <c r="H23" i="2"/>
  <c r="H22" i="2"/>
  <c r="K26" i="2" l="1"/>
  <c r="F30" i="2"/>
  <c r="F31" i="2" s="1"/>
  <c r="K23" i="2"/>
  <c r="C30" i="2"/>
  <c r="C31" i="2" s="1"/>
  <c r="E30" i="2"/>
  <c r="E31" i="2" s="1"/>
  <c r="K25" i="2"/>
  <c r="K22" i="2"/>
  <c r="B30" i="2"/>
  <c r="B31" i="2" s="1"/>
  <c r="B32" i="2" s="1"/>
  <c r="H29" i="2"/>
  <c r="G31" i="2"/>
  <c r="I30" i="2" l="1"/>
  <c r="I31" i="2" s="1"/>
  <c r="J31" i="2"/>
  <c r="H30" i="2"/>
  <c r="H31" i="2" s="1"/>
  <c r="G8" i="2" l="1"/>
  <c r="G9" i="2"/>
  <c r="G10" i="2"/>
  <c r="G11" i="2"/>
  <c r="G12" i="2"/>
  <c r="G13" i="2"/>
  <c r="G7" i="2"/>
  <c r="E14" i="2"/>
  <c r="E15" i="2" s="1"/>
  <c r="E16" i="2" s="1"/>
  <c r="F8" i="2"/>
  <c r="F9" i="2"/>
  <c r="F10" i="2"/>
  <c r="F11" i="2"/>
  <c r="F12" i="2"/>
  <c r="F13" i="2"/>
  <c r="F7" i="2"/>
  <c r="D14" i="2"/>
  <c r="D15" i="2" s="1"/>
  <c r="D16" i="2" s="1"/>
  <c r="C14" i="2"/>
  <c r="B14" i="2"/>
  <c r="F14" i="2" l="1"/>
  <c r="F15" i="2" s="1"/>
  <c r="F16" i="2" s="1"/>
  <c r="H7" i="2"/>
  <c r="H13" i="2"/>
  <c r="H9" i="2"/>
  <c r="H12" i="2"/>
  <c r="H8" i="2"/>
  <c r="H11" i="2"/>
  <c r="H10" i="2"/>
  <c r="G14" i="2"/>
  <c r="G15" i="2" s="1"/>
  <c r="G16" i="2" s="1"/>
  <c r="C15" i="2"/>
  <c r="C16" i="2" s="1"/>
  <c r="B15" i="2"/>
  <c r="B16" i="2" s="1"/>
  <c r="D19" i="4"/>
  <c r="D21" i="4"/>
  <c r="D34" i="4"/>
  <c r="D38" i="4"/>
  <c r="D41" i="4"/>
  <c r="D48" i="4"/>
  <c r="D54" i="4"/>
  <c r="C54" i="4"/>
  <c r="F9" i="4"/>
  <c r="H14" i="2" l="1"/>
  <c r="H15" i="2" s="1"/>
  <c r="H16" i="2" s="1"/>
  <c r="D56" i="4"/>
  <c r="D58" i="4" s="1"/>
  <c r="D60" i="4" s="1"/>
  <c r="C19" i="4"/>
  <c r="C21" i="4"/>
  <c r="F21" i="4"/>
  <c r="F58" i="4"/>
  <c r="F54" i="4"/>
  <c r="C48" i="4"/>
  <c r="F42" i="4"/>
  <c r="F41" i="4"/>
  <c r="C41" i="4"/>
  <c r="F38" i="4"/>
  <c r="C38" i="4"/>
  <c r="F34" i="4"/>
  <c r="C34" i="4"/>
  <c r="F18" i="4"/>
  <c r="F12" i="4"/>
  <c r="F48" i="4" l="1"/>
  <c r="C56" i="4"/>
  <c r="C58" i="4" s="1"/>
  <c r="C60" i="4" s="1"/>
  <c r="D63" i="4" s="1"/>
  <c r="F19" i="4"/>
  <c r="F56" i="4" l="1"/>
  <c r="F60" i="4" l="1"/>
  <c r="D65" i="4" l="1"/>
</calcChain>
</file>

<file path=xl/comments1.xml><?xml version="1.0" encoding="utf-8"?>
<comments xmlns="http://schemas.openxmlformats.org/spreadsheetml/2006/main">
  <authors>
    <author>Sory Conde</author>
  </authors>
  <commentList>
    <comment ref="F29" authorId="0" shapeId="0">
      <text>
        <r>
          <rPr>
            <b/>
            <sz val="9"/>
            <color indexed="81"/>
            <rFont val="Tahoma"/>
            <family val="2"/>
          </rPr>
          <t>Sory Conde:</t>
        </r>
        <r>
          <rPr>
            <sz val="9"/>
            <color indexed="81"/>
            <rFont val="Tahoma"/>
            <family val="2"/>
          </rPr>
          <t xml:space="preserve">
DEPENSES GENRE</t>
        </r>
      </text>
    </comment>
  </commentList>
</comments>
</file>

<file path=xl/sharedStrings.xml><?xml version="1.0" encoding="utf-8"?>
<sst xmlns="http://schemas.openxmlformats.org/spreadsheetml/2006/main" count="207" uniqueCount="113">
  <si>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</si>
  <si>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</si>
  <si>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</si>
  <si>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</si>
  <si>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</si>
  <si>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</si>
  <si>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</si>
  <si>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</si>
  <si>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</si>
  <si>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</si>
  <si>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</si>
  <si>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</si>
  <si>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</si>
  <si>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</si>
  <si>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</si>
  <si>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</si>
  <si>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</si>
  <si>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</si>
  <si>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</si>
  <si>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</si>
  <si>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</si>
  <si>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</si>
  <si>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</si>
  <si>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</si>
  <si>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</si>
  <si>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Niveau de depense/ engagement actuel en USD (a remplir au moment des rapports de projet)</t>
  </si>
  <si>
    <t>RESULTAT</t>
  </si>
  <si>
    <t>PRODUIT</t>
  </si>
  <si>
    <t>Produit 1.1</t>
  </si>
  <si>
    <r>
      <t>-</t>
    </r>
    <r>
      <rPr>
        <sz val="7"/>
        <color theme="1"/>
        <rFont val="Times New Roman"/>
        <family val="1"/>
      </rPr>
      <t xml:space="preserve">   </t>
    </r>
    <r>
      <rPr>
        <sz val="9"/>
        <color theme="1"/>
        <rFont val="Times New Roman"/>
        <family val="1"/>
      </rPr>
      <t>1 expert international RSS P4 x 09 mois</t>
    </r>
  </si>
  <si>
    <t>1.1</t>
  </si>
  <si>
    <t>Consommables de bureau</t>
  </si>
  <si>
    <t>Carburant et fonctionnement 2 véhicules + 1 ordinateur portable</t>
  </si>
  <si>
    <t>4. Services contractuels Personnels</t>
  </si>
  <si>
    <r>
      <rPr>
        <sz val="7"/>
        <color theme="1"/>
        <rFont val="Times New Roman"/>
        <family val="1"/>
      </rPr>
      <t xml:space="preserve"> </t>
    </r>
    <r>
      <rPr>
        <sz val="9"/>
        <color theme="1"/>
        <rFont val="Times New Roman"/>
        <family val="1"/>
      </rPr>
      <t>Un expert national RSS x 09 mois Un Financier , deux chauffeurs</t>
    </r>
  </si>
  <si>
    <t>4 Services contractuels</t>
  </si>
  <si>
    <t>Evaluation finale du projet</t>
  </si>
  <si>
    <t>- Couverture médiatique des activités</t>
  </si>
  <si>
    <t>ATELIER / finalisation de la Loi sur la prévention et la Lutte contre le Terrorisme et textes d’application</t>
  </si>
  <si>
    <t>Appui au MSPC dans l'élaboration de la stratégie nationale de lutte contre la criminalité</t>
  </si>
  <si>
    <t xml:space="preserve">Missions de terrain dans les régions administratives </t>
  </si>
  <si>
    <t>Locaux , VSAT, Sécurité, Clinique, Communication, M&amp;E</t>
  </si>
  <si>
    <t>Sous total 1.1</t>
  </si>
  <si>
    <t>Produit 1.2</t>
  </si>
  <si>
    <t xml:space="preserve">4. Services contractuels </t>
  </si>
  <si>
    <t>Réunions périodiques de concertation sur la RSS (Agences des Nations Unies/ PTFs/ Partie nationale)</t>
  </si>
  <si>
    <t>1.2</t>
  </si>
  <si>
    <t>Sous total 1.2</t>
  </si>
  <si>
    <t>Produit 1.3</t>
  </si>
  <si>
    <t>Mise en place du Secrétariat du CSDN</t>
  </si>
  <si>
    <t>1.3</t>
  </si>
  <si>
    <t>ATELIERS Appropriation du Décret sur le Conseil Supérieur de Défense</t>
  </si>
  <si>
    <t>Appui matériel au CSDN</t>
  </si>
  <si>
    <t>Organisation de deux missions d’évaluation de la mise en œuvre des activités SNAP</t>
  </si>
  <si>
    <t xml:space="preserve">02 ATELIERS dans les régions : Campagne d'appropriation nationale : diffusion des textes police  et de Maintien de l'ordre Public à Mamou et Faranah </t>
  </si>
  <si>
    <t>Ateliers techniques d’élaboration d'un mécanisme de planification du budget national des réformes</t>
  </si>
  <si>
    <t>Mise en œuvre de la stratégie genre au sein des FDS : Plaidoyer et appui logistique au développement de structures en charge du genre dans les départements. Appuis ciblés de renforcement de capacités en genre</t>
  </si>
  <si>
    <t>Expert(e) International(e) genre 6 mois, en phase 1.</t>
  </si>
  <si>
    <t>Edition, diffusion de textes de lois et de la RSS</t>
  </si>
  <si>
    <t>Enquête de perception en fin de projet</t>
  </si>
  <si>
    <t>Sous total 1.3</t>
  </si>
  <si>
    <t>Produit 2.1</t>
  </si>
  <si>
    <t>Elaboration d’un guide de contrôle Parlementaire des FDS.</t>
  </si>
  <si>
    <t>2.1</t>
  </si>
  <si>
    <t>Atelier de validation du Guide de contrôle parlementaire des FDS</t>
  </si>
  <si>
    <t>Sous total 2.1</t>
  </si>
  <si>
    <t>Produit 2.2</t>
  </si>
  <si>
    <t>5. Frais de déplacement HCDH</t>
  </si>
  <si>
    <t>2.2</t>
  </si>
  <si>
    <t>HCDH</t>
  </si>
  <si>
    <t>Sous total 2.2</t>
  </si>
  <si>
    <t>Produit 2.3</t>
  </si>
  <si>
    <t>Atelier, Méthodologie, mission d’inspection et rapport</t>
  </si>
  <si>
    <t>2.3</t>
  </si>
  <si>
    <t xml:space="preserve">Mission d’Inspection </t>
  </si>
  <si>
    <t>Formation de 25 formateurs de la routière</t>
  </si>
  <si>
    <t>2. Fournitures, produits de base, matériels HCDH</t>
  </si>
  <si>
    <t>4. Services contractuels HCDH</t>
  </si>
  <si>
    <t>Sous total 2.3</t>
  </si>
  <si>
    <t>Produit 3.1</t>
  </si>
  <si>
    <t>04 ateliers régionaux à Kindia, Nzérékoré, Kankan et Labé : Renforcement des capacités des parquets et des OPJM dans les régions militaires et opérationnalisation du Tribunal militaire</t>
  </si>
  <si>
    <t>3.1</t>
  </si>
  <si>
    <t>PNUD</t>
  </si>
  <si>
    <t>Plaidoyer et formation des acteurs judiciaires des quatre régions militaires sur les compétences du tribunal militaire et les procédures de la justice militaire ainsi que la résolution 1325 et les résolutions connexes, ainsi que sur la prise en compte des principes des droits de l’homme dans l’administration de la justice.</t>
  </si>
  <si>
    <t>GMS 7%</t>
  </si>
  <si>
    <t>TOTAL GENERAL</t>
  </si>
  <si>
    <t>Décaissement HCDH</t>
  </si>
  <si>
    <t>Agence Recipiendiaire HCDH</t>
  </si>
  <si>
    <t>Agence Recipiendiaire  PNUD</t>
  </si>
  <si>
    <t>Résultat 1: Résultat 1 : Les acteurs nationaux sont capables d’assurer une gestion pérenne des FDS dans l’exécution de leurs missions républicaines, conformément au cadre légal, dans le respect des droits humains et la prise en compte du Genre, assurant ainsi un service de meilleure qualité pour les populations, et renforçant la confiance de celles-ci envers les FDS</t>
  </si>
  <si>
    <t>Résultat 3: La justice militaire est fonctionnelle sur l'ensemble et contribue à la lutte contre l'impunité des FDS</t>
  </si>
  <si>
    <t>Budget par agence recipiendiaire en USD - Veuillez ajouter une nouvelle colonne par agence recipiendiaire HCDH</t>
  </si>
  <si>
    <t>Budget par agence recipiendiaire en USD - Veuillez ajouter une nouvelle colonne par agence recipiendiaire PNUD</t>
  </si>
  <si>
    <t>Les acteurs nationaux du CNP-RSS, le gouvernement, les institutions républicaines, les organisations de la société civile disposent d’un soutien technique continu dans la mise en œuvre des politiques, de la stratégie nationale de la RSS et de la stratégie sectorielle genre des FDS</t>
  </si>
  <si>
    <t>La Coordination des agences du Système des Nations Unies, ainsi que des partenaires nationaux et internationaux impliqués dans la RSS</t>
  </si>
  <si>
    <t xml:space="preserve">Pérénisation des Structures RSS  (Les structures et mécanismes de gestion de la RSS sont intégrés aux structures organiques pérennes et aux procédures courantes des départements pour assurer la durabilité du processus) </t>
  </si>
  <si>
    <t xml:space="preserve">Controle Parlementaire FDS (La commission défense et sécurité de l’Assemblée nationale est appuyée pour réaliser une mission test de contrôle) </t>
  </si>
  <si>
    <t>CONTRÔLE INTERNE IG FDS (Les Capacités des membres des services d’inspections des armées de la gendarmerie, de la police et de la protection civile, de la douane et de l’environnement sont renforcées pour exercer leurs missions de contrôle interne)</t>
  </si>
  <si>
    <t xml:space="preserve"> JUSTICE MILITAIRE (La justice militaire est renforcée par l’adoption et la mise en application du Code de Justice Militaire révisé et l’opérationnalisation des tribunaux militaires à formation spéciale dans les quatre régions militaires du Pays.</t>
  </si>
  <si>
    <t>justice militaire</t>
  </si>
  <si>
    <t>PNUD+HCDH</t>
  </si>
  <si>
    <t>DELIVERY GOBAL</t>
  </si>
  <si>
    <t>Libellé des Activités</t>
  </si>
  <si>
    <t>Tranche 1</t>
  </si>
  <si>
    <t>Tranche 2</t>
  </si>
  <si>
    <t>Décaissement PNUD</t>
  </si>
  <si>
    <t>Délivery PNUD</t>
  </si>
  <si>
    <t>Délivery HCDH</t>
  </si>
  <si>
    <t>Délivery    PNUD + HCDH</t>
  </si>
  <si>
    <t>TABLEAU  AVEC DELIVERY</t>
  </si>
  <si>
    <t>genre</t>
  </si>
  <si>
    <t>TOTALE Decaissement</t>
  </si>
  <si>
    <t xml:space="preserve">Solde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</si>
</sst>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35">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rgb="FFFF0000"/>
      <name val="Calibri"/>
      <family val="2"/>
      <scheme val="minor"/>
    </font>
    <font>
      <sz val="11"/>
      <color theme="1"/>
      <name val="Times New Roman"/>
      <family val="1"/>
    </font>
    <font>
      <sz val="9"/>
      <color theme="1"/>
      <name val="Times New Roman"/>
      <family val="1"/>
    </font>
    <font>
      <sz val="7"/>
      <color theme="1"/>
      <name val="Times New Roman"/>
      <family val="1"/>
    </font>
    <font>
      <sz val="10"/>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1"/>
      <color theme="1"/>
      <name val="Myriad pro"/>
    </font>
    <font>
      <sz val="12"/>
      <color theme="1"/>
      <name val="Calibri"/>
      <family val="2"/>
      <scheme val="minor"/>
    </font>
    <font>
      <sz val="8"/>
      <color theme="1"/>
      <name val="Myriad pro"/>
    </font>
    <font>
      <b/>
      <sz val="10"/>
      <color theme="1"/>
      <name val="Myriad pro"/>
    </font>
    <font>
      <sz val="9"/>
      <color theme="1"/>
      <name val="Myriad pro"/>
    </font>
    <font>
      <sz val="8"/>
      <color theme="1"/>
      <name val="Times New Roman"/>
      <family val="1"/>
    </font>
    <font>
      <b/>
      <sz val="9"/>
      <color theme="1"/>
      <name val="Times New Roman"/>
      <family val="1"/>
    </font>
    <font>
      <b/>
      <sz val="11"/>
      <color theme="1"/>
      <name val="Times New Roman"/>
      <family val="1"/>
    </font>
    <font>
      <sz val="12"/>
      <color rgb="FFFF0000"/>
      <name val="Times New Roman"/>
      <family val="1"/>
    </font>
    <font>
      <sz val="11"/>
      <color rgb="FFFF0000"/>
      <name val="Times New Roman"/>
      <family val="1"/>
    </font>
    <font>
      <b/>
      <sz val="9"/>
      <color theme="1"/>
      <name val="Calibri"/>
      <family val="2"/>
      <scheme val="minor"/>
    </font>
    <font>
      <sz val="10"/>
      <name val="Times New Roman"/>
      <family val="1"/>
    </font>
    <font>
      <sz val="10"/>
      <name val="Calibri"/>
      <family val="2"/>
    </font>
    <font>
      <sz val="11"/>
      <name val="Calibri"/>
      <family val="2"/>
      <scheme val="minor"/>
    </font>
    <font>
      <b/>
      <sz val="10"/>
      <name val="Times New Roman"/>
      <family val="1"/>
    </font>
  </fonts>
  <fills count="1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66FF66"/>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right/>
      <top/>
      <bottom style="medium">
        <color rgb="FF00000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medium">
        <color rgb="FF000000"/>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rgb="FF000000"/>
      </left>
      <right/>
      <top/>
      <bottom style="medium">
        <color rgb="FF000000"/>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311">
    <xf numFmtId="0" fontId="0" fillId="0" borderId="0" xfId="0"/>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3" fontId="0" fillId="0" borderId="0" xfId="1" applyFont="1" applyAlignment="1">
      <alignment horizontal="center"/>
    </xf>
    <xf numFmtId="0" fontId="9" fillId="6" borderId="15" xfId="0" applyFont="1" applyFill="1" applyBorder="1" applyAlignment="1">
      <alignment vertical="center" wrapText="1"/>
    </xf>
    <xf numFmtId="0" fontId="0" fillId="0" borderId="17" xfId="0" applyBorder="1" applyAlignment="1">
      <alignment horizontal="center"/>
    </xf>
    <xf numFmtId="0" fontId="0" fillId="0" borderId="18" xfId="0" applyBorder="1" applyAlignment="1">
      <alignment horizontal="center"/>
    </xf>
    <xf numFmtId="0" fontId="9" fillId="6" borderId="19" xfId="0" applyFont="1" applyFill="1"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9" fillId="6" borderId="37" xfId="0" applyFont="1" applyFill="1" applyBorder="1" applyAlignment="1">
      <alignment vertical="center" wrapText="1"/>
    </xf>
    <xf numFmtId="0" fontId="9" fillId="6" borderId="40" xfId="0" applyFont="1" applyFill="1" applyBorder="1" applyAlignment="1">
      <alignment vertical="center" wrapText="1"/>
    </xf>
    <xf numFmtId="0" fontId="9" fillId="6" borderId="40" xfId="0" applyFont="1" applyFill="1" applyBorder="1" applyAlignment="1">
      <alignment horizontal="center" vertical="center" wrapText="1"/>
    </xf>
    <xf numFmtId="0" fontId="0" fillId="0" borderId="29" xfId="0" applyBorder="1" applyAlignment="1">
      <alignment horizontal="center"/>
    </xf>
    <xf numFmtId="0" fontId="9" fillId="6" borderId="42" xfId="0" applyFont="1" applyFill="1" applyBorder="1" applyAlignment="1">
      <alignment vertical="center" wrapText="1"/>
    </xf>
    <xf numFmtId="0" fontId="0" fillId="0" borderId="18" xfId="0" applyFill="1" applyBorder="1" applyAlignment="1">
      <alignment horizontal="center"/>
    </xf>
    <xf numFmtId="0" fontId="0" fillId="0" borderId="30" xfId="0" applyFill="1" applyBorder="1" applyAlignment="1">
      <alignment horizontal="center"/>
    </xf>
    <xf numFmtId="0" fontId="0" fillId="0" borderId="22" xfId="0" applyFill="1" applyBorder="1" applyAlignment="1">
      <alignment horizontal="center"/>
    </xf>
    <xf numFmtId="0" fontId="0" fillId="0" borderId="17" xfId="0" applyFill="1" applyBorder="1" applyAlignment="1">
      <alignment horizontal="center"/>
    </xf>
    <xf numFmtId="0" fontId="0" fillId="0" borderId="28" xfId="0" applyFill="1" applyBorder="1" applyAlignment="1">
      <alignment horizontal="center"/>
    </xf>
    <xf numFmtId="0" fontId="0" fillId="0" borderId="44" xfId="0" applyFill="1" applyBorder="1" applyAlignment="1">
      <alignment horizontal="center"/>
    </xf>
    <xf numFmtId="0" fontId="9" fillId="0" borderId="19" xfId="0" applyFont="1" applyFill="1" applyBorder="1" applyAlignment="1">
      <alignment vertical="center" wrapText="1"/>
    </xf>
    <xf numFmtId="43" fontId="10" fillId="0" borderId="0" xfId="1" applyFont="1" applyFill="1" applyBorder="1" applyAlignment="1">
      <alignment horizontal="center" vertical="center" wrapText="1"/>
    </xf>
    <xf numFmtId="0" fontId="9" fillId="0" borderId="0" xfId="0" applyFont="1" applyFill="1" applyBorder="1" applyAlignment="1">
      <alignment vertical="center" wrapText="1"/>
    </xf>
    <xf numFmtId="0" fontId="0" fillId="0" borderId="0" xfId="0" applyFill="1" applyBorder="1" applyAlignment="1">
      <alignment horizontal="center"/>
    </xf>
    <xf numFmtId="0" fontId="0" fillId="0" borderId="0" xfId="0" applyFill="1"/>
    <xf numFmtId="0" fontId="0" fillId="0" borderId="19" xfId="0" applyBorder="1"/>
    <xf numFmtId="0" fontId="0" fillId="0" borderId="0" xfId="0" applyBorder="1"/>
    <xf numFmtId="0" fontId="0" fillId="6" borderId="5" xfId="0" applyFill="1" applyBorder="1"/>
    <xf numFmtId="0" fontId="0" fillId="6" borderId="6" xfId="0" applyFill="1" applyBorder="1"/>
    <xf numFmtId="0" fontId="0" fillId="0" borderId="0" xfId="0" applyAlignment="1">
      <alignment vertical="center"/>
    </xf>
    <xf numFmtId="43" fontId="13" fillId="8" borderId="16" xfId="1" applyFont="1" applyFill="1" applyBorder="1" applyAlignment="1">
      <alignment horizontal="center" vertical="center" wrapText="1"/>
    </xf>
    <xf numFmtId="43" fontId="13" fillId="8" borderId="20" xfId="1" applyFont="1" applyFill="1" applyBorder="1" applyAlignment="1">
      <alignment horizontal="center" vertical="center" wrapText="1"/>
    </xf>
    <xf numFmtId="43" fontId="13" fillId="8" borderId="24" xfId="1" applyFont="1" applyFill="1" applyBorder="1" applyAlignment="1">
      <alignment horizontal="center" vertical="center" wrapText="1"/>
    </xf>
    <xf numFmtId="43" fontId="13" fillId="8" borderId="27" xfId="1" applyFont="1" applyFill="1" applyBorder="1" applyAlignment="1">
      <alignment horizontal="center" vertical="center" wrapText="1"/>
    </xf>
    <xf numFmtId="43" fontId="9" fillId="8" borderId="53" xfId="1" applyFont="1" applyFill="1" applyBorder="1" applyAlignment="1">
      <alignment horizontal="center" vertical="center" wrapText="1"/>
    </xf>
    <xf numFmtId="43" fontId="9" fillId="8" borderId="52" xfId="1" applyFont="1" applyFill="1" applyBorder="1" applyAlignment="1">
      <alignment horizontal="center" vertical="center" wrapText="1"/>
    </xf>
    <xf numFmtId="0" fontId="14" fillId="0" borderId="0" xfId="0" applyFont="1" applyFill="1" applyBorder="1" applyAlignment="1">
      <alignment vertical="center" wrapText="1"/>
    </xf>
    <xf numFmtId="0" fontId="20" fillId="0" borderId="6" xfId="0" applyFont="1" applyFill="1" applyBorder="1" applyAlignment="1">
      <alignment wrapText="1"/>
    </xf>
    <xf numFmtId="0" fontId="20" fillId="0" borderId="2" xfId="0" applyFont="1" applyFill="1" applyBorder="1" applyAlignment="1">
      <alignment wrapText="1"/>
    </xf>
    <xf numFmtId="0" fontId="0" fillId="0" borderId="23" xfId="0" applyBorder="1" applyAlignment="1">
      <alignment horizontal="center"/>
    </xf>
    <xf numFmtId="0" fontId="0" fillId="0" borderId="50" xfId="0" applyBorder="1" applyAlignment="1">
      <alignment horizontal="center"/>
    </xf>
    <xf numFmtId="0" fontId="20" fillId="0" borderId="0" xfId="0" applyFont="1" applyFill="1" applyBorder="1" applyAlignment="1">
      <alignment wrapText="1"/>
    </xf>
    <xf numFmtId="0" fontId="0" fillId="0" borderId="0" xfId="0" applyFill="1" applyBorder="1"/>
    <xf numFmtId="0" fontId="9" fillId="0" borderId="37" xfId="0" applyFont="1" applyBorder="1" applyAlignment="1">
      <alignment vertical="center" wrapText="1"/>
    </xf>
    <xf numFmtId="0" fontId="9" fillId="0" borderId="43" xfId="0" applyFont="1" applyBorder="1" applyAlignment="1">
      <alignment vertical="center" wrapText="1"/>
    </xf>
    <xf numFmtId="0" fontId="22" fillId="0" borderId="15" xfId="0" applyFont="1" applyBorder="1" applyAlignment="1">
      <alignment vertical="top" wrapText="1"/>
    </xf>
    <xf numFmtId="0" fontId="0" fillId="0" borderId="14" xfId="0" applyBorder="1" applyAlignment="1">
      <alignment horizontal="center"/>
    </xf>
    <xf numFmtId="0" fontId="0" fillId="0" borderId="48" xfId="0" applyBorder="1" applyAlignment="1">
      <alignment horizontal="center"/>
    </xf>
    <xf numFmtId="0" fontId="0" fillId="0" borderId="48" xfId="0" applyFill="1" applyBorder="1" applyAlignment="1">
      <alignment horizontal="center"/>
    </xf>
    <xf numFmtId="0" fontId="0" fillId="0" borderId="23" xfId="0" applyFill="1" applyBorder="1" applyAlignment="1">
      <alignment horizontal="center"/>
    </xf>
    <xf numFmtId="0" fontId="0" fillId="0" borderId="50" xfId="0" applyFill="1" applyBorder="1" applyAlignment="1">
      <alignment horizontal="center"/>
    </xf>
    <xf numFmtId="0" fontId="0" fillId="0" borderId="14" xfId="0" applyFill="1" applyBorder="1" applyAlignment="1">
      <alignment horizontal="center"/>
    </xf>
    <xf numFmtId="43" fontId="13" fillId="8" borderId="32" xfId="1" applyFont="1" applyFill="1" applyBorder="1" applyAlignment="1">
      <alignment horizontal="center" vertical="center" wrapText="1"/>
    </xf>
    <xf numFmtId="43" fontId="13" fillId="8" borderId="39" xfId="1" applyFont="1" applyFill="1" applyBorder="1" applyAlignment="1">
      <alignment horizontal="center" vertical="center" wrapText="1"/>
    </xf>
    <xf numFmtId="43" fontId="13" fillId="8" borderId="54" xfId="1" applyFont="1" applyFill="1" applyBorder="1" applyAlignment="1">
      <alignment horizontal="center" vertical="center" wrapText="1"/>
    </xf>
    <xf numFmtId="43" fontId="1" fillId="8" borderId="53" xfId="1" applyFont="1" applyFill="1" applyBorder="1" applyAlignment="1">
      <alignment horizontal="center" vertical="center" wrapText="1"/>
    </xf>
    <xf numFmtId="43" fontId="1" fillId="8" borderId="25" xfId="1" applyFont="1" applyFill="1" applyBorder="1" applyAlignment="1">
      <alignment horizontal="center" vertical="center" wrapText="1"/>
    </xf>
    <xf numFmtId="43" fontId="1" fillId="8" borderId="21" xfId="1" applyFont="1" applyFill="1" applyBorder="1" applyAlignment="1">
      <alignment horizontal="center" vertical="center" wrapText="1"/>
    </xf>
    <xf numFmtId="43" fontId="1" fillId="8" borderId="52" xfId="1" applyFont="1" applyFill="1" applyBorder="1" applyAlignment="1">
      <alignment horizontal="center" vertical="center" wrapText="1"/>
    </xf>
    <xf numFmtId="43" fontId="21" fillId="0" borderId="0" xfId="1" applyFont="1" applyAlignment="1">
      <alignment horizontal="center"/>
    </xf>
    <xf numFmtId="43" fontId="1" fillId="8" borderId="54" xfId="1" applyFont="1" applyFill="1" applyBorder="1" applyAlignment="1">
      <alignment horizontal="center" vertical="center" wrapText="1"/>
    </xf>
    <xf numFmtId="43" fontId="28" fillId="8" borderId="38" xfId="1" applyFont="1" applyFill="1" applyBorder="1" applyAlignment="1">
      <alignment horizontal="center" vertical="center" wrapText="1"/>
    </xf>
    <xf numFmtId="43" fontId="28" fillId="8" borderId="25" xfId="1" applyFont="1" applyFill="1" applyBorder="1" applyAlignment="1">
      <alignment horizontal="center" vertical="center" wrapText="1"/>
    </xf>
    <xf numFmtId="43" fontId="28" fillId="8" borderId="41" xfId="1" applyFont="1" applyFill="1" applyBorder="1" applyAlignment="1">
      <alignment horizontal="center" vertical="center" wrapText="1"/>
    </xf>
    <xf numFmtId="43" fontId="1" fillId="8" borderId="17" xfId="1" applyFont="1" applyFill="1" applyBorder="1" applyAlignment="1">
      <alignment horizontal="center" vertical="center" wrapText="1"/>
    </xf>
    <xf numFmtId="43" fontId="1" fillId="8" borderId="29" xfId="1" applyFont="1" applyFill="1" applyBorder="1" applyAlignment="1">
      <alignment horizontal="center" vertical="center" wrapText="1"/>
    </xf>
    <xf numFmtId="0" fontId="0" fillId="0" borderId="29" xfId="0" applyFill="1" applyBorder="1" applyAlignment="1">
      <alignment horizontal="center"/>
    </xf>
    <xf numFmtId="43" fontId="28" fillId="8" borderId="53" xfId="1" applyFont="1" applyFill="1" applyBorder="1" applyAlignment="1">
      <alignment horizontal="center" vertical="center" wrapText="1"/>
    </xf>
    <xf numFmtId="43" fontId="28" fillId="8" borderId="52" xfId="1" applyFont="1" applyFill="1" applyBorder="1" applyAlignment="1">
      <alignment horizontal="center" vertical="center" wrapText="1"/>
    </xf>
    <xf numFmtId="0" fontId="14" fillId="0" borderId="43" xfId="0" applyFont="1" applyBorder="1" applyAlignment="1">
      <alignment vertical="center" wrapText="1"/>
    </xf>
    <xf numFmtId="43" fontId="13" fillId="11" borderId="21" xfId="1" applyFont="1" applyFill="1" applyBorder="1" applyAlignment="1">
      <alignment vertical="center" wrapText="1"/>
    </xf>
    <xf numFmtId="43" fontId="13" fillId="11" borderId="17" xfId="1" applyFont="1" applyFill="1" applyBorder="1" applyAlignment="1">
      <alignment vertical="center" wrapText="1"/>
    </xf>
    <xf numFmtId="43" fontId="11" fillId="8" borderId="55" xfId="1" applyFont="1" applyFill="1" applyBorder="1" applyAlignment="1">
      <alignment horizontal="center"/>
    </xf>
    <xf numFmtId="43" fontId="11" fillId="8" borderId="56" xfId="1" applyFont="1" applyFill="1" applyBorder="1" applyAlignment="1">
      <alignment horizontal="center"/>
    </xf>
    <xf numFmtId="43" fontId="11" fillId="8" borderId="57" xfId="1" applyFont="1" applyFill="1" applyBorder="1" applyAlignment="1">
      <alignment horizontal="center"/>
    </xf>
    <xf numFmtId="43" fontId="13" fillId="8" borderId="26" xfId="1" applyFont="1" applyFill="1" applyBorder="1" applyAlignment="1">
      <alignment horizontal="center" vertical="center" wrapText="1"/>
    </xf>
    <xf numFmtId="43" fontId="13" fillId="11" borderId="29" xfId="1" applyFont="1" applyFill="1" applyBorder="1" applyAlignment="1">
      <alignment vertical="center" wrapText="1"/>
    </xf>
    <xf numFmtId="43" fontId="29" fillId="11" borderId="21" xfId="1" applyFont="1" applyFill="1" applyBorder="1" applyAlignment="1">
      <alignment vertical="center" wrapText="1"/>
    </xf>
    <xf numFmtId="43" fontId="29" fillId="11" borderId="14" xfId="1" applyFont="1" applyFill="1" applyBorder="1" applyAlignment="1">
      <alignment vertical="center" wrapText="1"/>
    </xf>
    <xf numFmtId="43" fontId="13" fillId="11" borderId="14" xfId="1" applyFont="1" applyFill="1" applyBorder="1" applyAlignment="1">
      <alignment vertical="center" wrapText="1"/>
    </xf>
    <xf numFmtId="43" fontId="29" fillId="11" borderId="17" xfId="1" applyFont="1" applyFill="1" applyBorder="1" applyAlignment="1">
      <alignment vertical="center" wrapText="1"/>
    </xf>
    <xf numFmtId="43" fontId="29" fillId="11" borderId="29" xfId="1" applyFont="1" applyFill="1" applyBorder="1" applyAlignment="1">
      <alignment vertical="center" wrapText="1"/>
    </xf>
    <xf numFmtId="43" fontId="29" fillId="11" borderId="23" xfId="1" applyFont="1" applyFill="1" applyBorder="1" applyAlignment="1">
      <alignment vertical="center" wrapText="1"/>
    </xf>
    <xf numFmtId="43" fontId="27" fillId="0" borderId="19" xfId="1" applyFont="1" applyFill="1" applyBorder="1" applyAlignment="1">
      <alignment horizontal="center" vertical="center" wrapText="1"/>
    </xf>
    <xf numFmtId="43" fontId="2" fillId="0" borderId="0" xfId="1" applyFont="1" applyFill="1" applyBorder="1" applyAlignment="1">
      <alignment horizontal="center" vertical="center" wrapText="1"/>
    </xf>
    <xf numFmtId="43" fontId="27" fillId="0" borderId="0" xfId="1" applyFont="1" applyFill="1" applyBorder="1" applyAlignment="1">
      <alignment vertical="center" wrapText="1"/>
    </xf>
    <xf numFmtId="43" fontId="11" fillId="0" borderId="19" xfId="1" applyFont="1" applyFill="1" applyBorder="1" applyAlignment="1">
      <alignment horizontal="center"/>
    </xf>
    <xf numFmtId="43" fontId="21" fillId="0" borderId="0" xfId="1" applyFont="1" applyFill="1" applyBorder="1" applyAlignment="1">
      <alignment horizontal="center"/>
    </xf>
    <xf numFmtId="43" fontId="0" fillId="0" borderId="0" xfId="1" applyFont="1" applyFill="1" applyBorder="1" applyAlignment="1">
      <alignment horizontal="center"/>
    </xf>
    <xf numFmtId="43" fontId="11" fillId="0" borderId="0" xfId="1" applyFont="1" applyFill="1" applyBorder="1" applyAlignment="1">
      <alignment vertical="center"/>
    </xf>
    <xf numFmtId="43" fontId="11" fillId="0" borderId="5" xfId="1" applyFont="1" applyFill="1" applyBorder="1" applyAlignment="1">
      <alignment horizontal="center"/>
    </xf>
    <xf numFmtId="43" fontId="21" fillId="0" borderId="6" xfId="1" applyFont="1" applyFill="1" applyBorder="1" applyAlignment="1">
      <alignment horizontal="center"/>
    </xf>
    <xf numFmtId="43" fontId="0" fillId="0" borderId="6" xfId="1" applyFont="1" applyFill="1" applyBorder="1" applyAlignment="1">
      <alignment horizontal="center"/>
    </xf>
    <xf numFmtId="43" fontId="11" fillId="0" borderId="6" xfId="1" applyFont="1" applyFill="1" applyBorder="1" applyAlignment="1">
      <alignment vertical="center"/>
    </xf>
    <xf numFmtId="43" fontId="21" fillId="0" borderId="0" xfId="1" applyFont="1" applyFill="1" applyAlignment="1">
      <alignment horizontal="center"/>
    </xf>
    <xf numFmtId="43" fontId="0" fillId="0" borderId="0" xfId="1" applyFont="1" applyFill="1" applyAlignment="1">
      <alignment horizontal="center"/>
    </xf>
    <xf numFmtId="43" fontId="0" fillId="0" borderId="0" xfId="1" applyFont="1" applyFill="1" applyAlignment="1">
      <alignment vertical="center"/>
    </xf>
    <xf numFmtId="43" fontId="21" fillId="0" borderId="0" xfId="1" applyFont="1" applyFill="1" applyAlignment="1"/>
    <xf numFmtId="43" fontId="0" fillId="0" borderId="0" xfId="1" applyFont="1" applyFill="1" applyAlignment="1"/>
    <xf numFmtId="0" fontId="0" fillId="0" borderId="0" xfId="0" applyFill="1" applyAlignment="1">
      <alignment vertical="center"/>
    </xf>
    <xf numFmtId="43" fontId="0" fillId="0" borderId="0" xfId="0" applyNumberFormat="1" applyFill="1"/>
    <xf numFmtId="0" fontId="14" fillId="0" borderId="43" xfId="0" applyFont="1" applyFill="1" applyBorder="1" applyAlignment="1">
      <alignment vertical="center" wrapText="1"/>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0" fontId="9" fillId="0" borderId="3" xfId="0" applyFont="1" applyFill="1" applyBorder="1" applyAlignment="1">
      <alignment vertical="center" wrapText="1"/>
    </xf>
    <xf numFmtId="0" fontId="10" fillId="0" borderId="1" xfId="0" applyFont="1" applyFill="1" applyBorder="1" applyAlignment="1">
      <alignment vertical="center" wrapText="1"/>
    </xf>
    <xf numFmtId="43" fontId="13" fillId="11" borderId="18" xfId="1" applyFont="1" applyFill="1" applyBorder="1" applyAlignment="1">
      <alignment vertical="center" wrapText="1"/>
    </xf>
    <xf numFmtId="43" fontId="13" fillId="11" borderId="22" xfId="1" applyFont="1" applyFill="1" applyBorder="1" applyAlignment="1">
      <alignment vertical="center" wrapText="1"/>
    </xf>
    <xf numFmtId="43" fontId="13" fillId="11" borderId="50" xfId="1" applyFont="1" applyFill="1" applyBorder="1" applyAlignment="1">
      <alignment vertical="center" wrapText="1"/>
    </xf>
    <xf numFmtId="43" fontId="13" fillId="11" borderId="31" xfId="1" applyFont="1" applyFill="1" applyBorder="1" applyAlignment="1">
      <alignment vertical="center"/>
    </xf>
    <xf numFmtId="43" fontId="13" fillId="11" borderId="58" xfId="1" applyFont="1" applyFill="1" applyBorder="1" applyAlignment="1">
      <alignment vertical="center" wrapText="1"/>
    </xf>
    <xf numFmtId="43" fontId="13" fillId="11" borderId="59" xfId="1" applyFont="1" applyFill="1" applyBorder="1" applyAlignment="1">
      <alignment vertical="center" wrapText="1"/>
    </xf>
    <xf numFmtId="43" fontId="1" fillId="8" borderId="60" xfId="1" applyFont="1" applyFill="1" applyBorder="1" applyAlignment="1">
      <alignment horizontal="center" vertical="center" wrapText="1"/>
    </xf>
    <xf numFmtId="43" fontId="13" fillId="11" borderId="22" xfId="1" applyFont="1" applyFill="1" applyBorder="1" applyAlignment="1">
      <alignment vertical="center"/>
    </xf>
    <xf numFmtId="43" fontId="11" fillId="11" borderId="31" xfId="1" applyFont="1" applyFill="1" applyBorder="1" applyAlignment="1">
      <alignment vertical="center"/>
    </xf>
    <xf numFmtId="43" fontId="13" fillId="11" borderId="48" xfId="1" applyFont="1" applyFill="1" applyBorder="1" applyAlignment="1">
      <alignment vertical="center" wrapText="1"/>
    </xf>
    <xf numFmtId="0" fontId="20" fillId="13" borderId="6" xfId="0" applyFont="1" applyFill="1" applyBorder="1" applyAlignment="1">
      <alignment wrapText="1"/>
    </xf>
    <xf numFmtId="0" fontId="20" fillId="13" borderId="2" xfId="0" applyFont="1" applyFill="1" applyBorder="1" applyAlignment="1">
      <alignment wrapText="1"/>
    </xf>
    <xf numFmtId="43" fontId="27" fillId="5" borderId="1" xfId="1" applyFont="1" applyFill="1" applyBorder="1" applyAlignment="1">
      <alignment horizontal="right" vertical="center" wrapText="1"/>
    </xf>
    <xf numFmtId="43" fontId="27" fillId="5" borderId="1" xfId="1" applyFont="1" applyFill="1" applyBorder="1" applyAlignment="1">
      <alignment vertical="center" wrapText="1"/>
    </xf>
    <xf numFmtId="43" fontId="27" fillId="5" borderId="2" xfId="1" applyFont="1" applyFill="1" applyBorder="1" applyAlignment="1">
      <alignment vertical="center" wrapText="1"/>
    </xf>
    <xf numFmtId="43" fontId="27" fillId="5" borderId="3" xfId="1" applyFont="1" applyFill="1" applyBorder="1" applyAlignment="1">
      <alignment horizontal="right" vertical="center" wrapText="1"/>
    </xf>
    <xf numFmtId="43" fontId="27" fillId="5" borderId="6" xfId="1" applyFont="1" applyFill="1" applyBorder="1" applyAlignment="1">
      <alignment vertical="center" wrapText="1"/>
    </xf>
    <xf numFmtId="43" fontId="27" fillId="5" borderId="5" xfId="1" applyFont="1" applyFill="1" applyBorder="1" applyAlignment="1">
      <alignment vertical="center" wrapText="1"/>
    </xf>
    <xf numFmtId="43" fontId="27" fillId="5" borderId="3" xfId="1" applyFont="1" applyFill="1" applyBorder="1" applyAlignment="1">
      <alignment vertical="center" wrapText="1"/>
    </xf>
    <xf numFmtId="43" fontId="27" fillId="5" borderId="5" xfId="1" applyFont="1" applyFill="1" applyBorder="1" applyAlignment="1">
      <alignment horizontal="center" vertical="center" wrapText="1"/>
    </xf>
    <xf numFmtId="43" fontId="11" fillId="5" borderId="45" xfId="1" applyFont="1" applyFill="1" applyBorder="1" applyAlignment="1">
      <alignment horizontal="center"/>
    </xf>
    <xf numFmtId="43" fontId="11" fillId="5" borderId="35" xfId="1" applyFont="1" applyFill="1" applyBorder="1" applyAlignment="1">
      <alignment vertical="center"/>
    </xf>
    <xf numFmtId="164" fontId="3" fillId="12" borderId="45" xfId="1" applyNumberFormat="1" applyFont="1" applyFill="1" applyBorder="1" applyAlignment="1">
      <alignment horizontal="center" vertical="center"/>
    </xf>
    <xf numFmtId="164" fontId="3" fillId="12" borderId="35" xfId="1" applyNumberFormat="1" applyFont="1" applyFill="1" applyBorder="1" applyAlignment="1">
      <alignment horizontal="center" vertical="center"/>
    </xf>
    <xf numFmtId="43" fontId="21" fillId="0" borderId="1" xfId="1" applyFont="1" applyFill="1" applyBorder="1" applyAlignment="1">
      <alignment horizontal="center"/>
    </xf>
    <xf numFmtId="10" fontId="0" fillId="0" borderId="1" xfId="2" applyNumberFormat="1" applyFont="1" applyFill="1" applyBorder="1" applyAlignment="1">
      <alignment horizontal="center" vertical="center"/>
    </xf>
    <xf numFmtId="0" fontId="0" fillId="0" borderId="1" xfId="0" applyFill="1" applyBorder="1"/>
    <xf numFmtId="43" fontId="11" fillId="8" borderId="61" xfId="1" applyFont="1" applyFill="1" applyBorder="1" applyAlignment="1">
      <alignment horizontal="center"/>
    </xf>
    <xf numFmtId="0" fontId="23" fillId="0" borderId="0" xfId="0" applyFont="1" applyFill="1" applyBorder="1" applyAlignment="1">
      <alignment horizontal="left" vertical="top" wrapText="1"/>
    </xf>
    <xf numFmtId="0" fontId="10" fillId="0" borderId="0" xfId="0" applyFont="1" applyFill="1" applyBorder="1" applyAlignment="1">
      <alignment vertical="center" wrapText="1"/>
    </xf>
    <xf numFmtId="43" fontId="0" fillId="0" borderId="0" xfId="0" applyNumberFormat="1" applyFill="1" applyBorder="1"/>
    <xf numFmtId="0" fontId="9" fillId="0" borderId="51" xfId="0" applyFont="1" applyFill="1" applyBorder="1" applyAlignment="1">
      <alignment vertical="center" wrapText="1"/>
    </xf>
    <xf numFmtId="0" fontId="9" fillId="0" borderId="58" xfId="0" applyFont="1" applyFill="1" applyBorder="1" applyAlignment="1">
      <alignment vertical="center" wrapText="1"/>
    </xf>
    <xf numFmtId="0" fontId="9" fillId="0" borderId="43" xfId="0" applyFont="1" applyFill="1" applyBorder="1" applyAlignment="1">
      <alignment vertical="center" wrapText="1"/>
    </xf>
    <xf numFmtId="0" fontId="9" fillId="0" borderId="47" xfId="0" applyFont="1" applyFill="1" applyBorder="1" applyAlignment="1">
      <alignment vertical="center" wrapText="1"/>
    </xf>
    <xf numFmtId="0" fontId="9" fillId="0" borderId="59" xfId="0" applyFont="1" applyFill="1" applyBorder="1" applyAlignment="1">
      <alignment vertical="center" wrapText="1"/>
    </xf>
    <xf numFmtId="0" fontId="9" fillId="0" borderId="18" xfId="0" applyFont="1" applyFill="1" applyBorder="1" applyAlignment="1">
      <alignment vertical="center" wrapText="1"/>
    </xf>
    <xf numFmtId="0" fontId="9" fillId="0" borderId="22" xfId="0" applyFont="1" applyFill="1" applyBorder="1" applyAlignment="1">
      <alignment vertical="center" wrapText="1"/>
    </xf>
    <xf numFmtId="0" fontId="9" fillId="0" borderId="30" xfId="0" applyFont="1" applyFill="1" applyBorder="1" applyAlignment="1">
      <alignment vertical="center" wrapText="1"/>
    </xf>
    <xf numFmtId="0" fontId="9" fillId="0" borderId="1" xfId="0" applyFont="1" applyFill="1" applyBorder="1" applyAlignment="1">
      <alignment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44" xfId="0" applyFont="1" applyFill="1" applyBorder="1" applyAlignment="1">
      <alignment vertical="center" wrapText="1"/>
    </xf>
    <xf numFmtId="0" fontId="9" fillId="0" borderId="31" xfId="0" applyFont="1" applyFill="1" applyBorder="1" applyAlignment="1">
      <alignment vertical="center" wrapText="1"/>
    </xf>
    <xf numFmtId="0" fontId="0" fillId="0" borderId="31" xfId="0" applyFill="1" applyBorder="1"/>
    <xf numFmtId="0" fontId="0" fillId="0" borderId="36" xfId="0" applyFill="1" applyBorder="1"/>
    <xf numFmtId="0" fontId="0" fillId="0" borderId="2" xfId="0" applyFill="1" applyBorder="1"/>
    <xf numFmtId="0" fontId="9" fillId="0" borderId="4" xfId="0" applyFont="1" applyBorder="1" applyAlignment="1">
      <alignment horizontal="right" vertical="center" wrapText="1"/>
    </xf>
    <xf numFmtId="43" fontId="9" fillId="0" borderId="4" xfId="1" applyFont="1" applyBorder="1" applyAlignment="1">
      <alignment horizontal="right" vertical="center" wrapText="1"/>
    </xf>
    <xf numFmtId="43" fontId="10" fillId="4" borderId="4" xfId="1" applyFont="1" applyFill="1" applyBorder="1" applyAlignment="1">
      <alignment horizontal="right" vertical="center" wrapText="1"/>
    </xf>
    <xf numFmtId="43" fontId="9" fillId="0" borderId="4" xfId="1" applyFont="1" applyFill="1" applyBorder="1" applyAlignment="1">
      <alignment horizontal="right" vertical="center" wrapText="1"/>
    </xf>
    <xf numFmtId="43" fontId="10" fillId="7" borderId="4" xfId="1" applyFont="1" applyFill="1" applyBorder="1" applyAlignment="1">
      <alignment horizontal="right" vertical="center" wrapText="1"/>
    </xf>
    <xf numFmtId="43" fontId="5" fillId="0" borderId="10" xfId="0" applyNumberFormat="1" applyFont="1" applyBorder="1" applyAlignment="1">
      <alignment horizontal="right" vertical="center" wrapText="1"/>
    </xf>
    <xf numFmtId="164" fontId="10" fillId="4" borderId="4" xfId="1" applyNumberFormat="1" applyFont="1" applyFill="1" applyBorder="1" applyAlignment="1">
      <alignment horizontal="right" vertical="center" wrapText="1"/>
    </xf>
    <xf numFmtId="164" fontId="10" fillId="7" borderId="4" xfId="1" applyNumberFormat="1" applyFont="1" applyFill="1" applyBorder="1" applyAlignment="1">
      <alignment horizontal="right" vertical="center" wrapText="1"/>
    </xf>
    <xf numFmtId="43" fontId="10" fillId="4" borderId="62" xfId="1" applyFont="1" applyFill="1" applyBorder="1" applyAlignment="1">
      <alignment horizontal="right" vertical="center" wrapText="1"/>
    </xf>
    <xf numFmtId="0" fontId="5" fillId="0" borderId="63" xfId="0" applyFont="1" applyBorder="1" applyAlignment="1">
      <alignment horizontal="right" vertical="center" wrapText="1"/>
    </xf>
    <xf numFmtId="0" fontId="9" fillId="0" borderId="1" xfId="0" applyFont="1" applyBorder="1" applyAlignment="1">
      <alignment horizontal="right" vertical="center" wrapText="1"/>
    </xf>
    <xf numFmtId="43" fontId="19" fillId="0" borderId="1" xfId="1" applyFont="1" applyFill="1" applyBorder="1" applyAlignment="1">
      <alignment horizontal="center" vertical="center" wrapText="1"/>
    </xf>
    <xf numFmtId="43" fontId="12" fillId="0" borderId="33" xfId="1" applyFont="1" applyFill="1" applyBorder="1" applyAlignment="1">
      <alignment horizontal="center" vertical="center" wrapText="1"/>
    </xf>
    <xf numFmtId="43" fontId="19" fillId="0" borderId="67" xfId="1"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68"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0" fillId="0" borderId="37" xfId="0" applyBorder="1"/>
    <xf numFmtId="0" fontId="12" fillId="0" borderId="1" xfId="0" applyFont="1" applyBorder="1"/>
    <xf numFmtId="43" fontId="28" fillId="8" borderId="23" xfId="1" applyFont="1" applyFill="1" applyBorder="1" applyAlignment="1">
      <alignment horizontal="center" vertical="center" wrapText="1"/>
    </xf>
    <xf numFmtId="43" fontId="11" fillId="8" borderId="53" xfId="1" applyFont="1" applyFill="1" applyBorder="1" applyAlignment="1">
      <alignment horizontal="center"/>
    </xf>
    <xf numFmtId="10" fontId="0" fillId="0" borderId="1" xfId="2" applyNumberFormat="1" applyFont="1" applyBorder="1" applyAlignment="1">
      <alignment horizontal="center" vertical="center"/>
    </xf>
    <xf numFmtId="10" fontId="12" fillId="0" borderId="2" xfId="2" applyNumberFormat="1" applyFont="1" applyBorder="1" applyAlignment="1">
      <alignment horizontal="center" vertical="center"/>
    </xf>
    <xf numFmtId="9" fontId="13" fillId="8" borderId="21" xfId="2" applyFont="1" applyFill="1" applyBorder="1" applyAlignment="1">
      <alignment horizontal="center" vertical="center" wrapText="1"/>
    </xf>
    <xf numFmtId="9" fontId="13" fillId="8" borderId="23" xfId="2" applyFont="1" applyFill="1" applyBorder="1" applyAlignment="1">
      <alignment horizontal="center" vertical="center" wrapText="1"/>
    </xf>
    <xf numFmtId="9" fontId="13" fillId="8" borderId="14" xfId="2" applyFont="1" applyFill="1" applyBorder="1" applyAlignment="1">
      <alignment horizontal="center" vertical="center" wrapText="1"/>
    </xf>
    <xf numFmtId="43" fontId="1" fillId="8" borderId="69" xfId="1" applyFont="1" applyFill="1" applyBorder="1" applyAlignment="1">
      <alignment horizontal="center" vertical="center" wrapText="1"/>
    </xf>
    <xf numFmtId="43" fontId="13" fillId="11" borderId="70" xfId="1" applyFont="1" applyFill="1" applyBorder="1" applyAlignment="1">
      <alignment vertical="center" wrapText="1"/>
    </xf>
    <xf numFmtId="9" fontId="13" fillId="8" borderId="35" xfId="2" applyFont="1" applyFill="1" applyBorder="1" applyAlignment="1">
      <alignment horizontal="center" vertical="center" wrapText="1"/>
    </xf>
    <xf numFmtId="9" fontId="13" fillId="8" borderId="29" xfId="2" applyFont="1" applyFill="1" applyBorder="1" applyAlignment="1">
      <alignment horizontal="center" vertical="center" wrapText="1"/>
    </xf>
    <xf numFmtId="10" fontId="27" fillId="5" borderId="35" xfId="2" applyNumberFormat="1" applyFont="1" applyFill="1" applyBorder="1" applyAlignment="1">
      <alignment horizontal="center" vertical="center" wrapText="1"/>
    </xf>
    <xf numFmtId="10" fontId="27" fillId="12" borderId="35" xfId="2" applyNumberFormat="1" applyFont="1" applyFill="1" applyBorder="1" applyAlignment="1">
      <alignment horizontal="center" vertical="center" wrapText="1"/>
    </xf>
    <xf numFmtId="0" fontId="20" fillId="13" borderId="5" xfId="0" applyFont="1" applyFill="1" applyBorder="1" applyAlignment="1">
      <alignment wrapText="1"/>
    </xf>
    <xf numFmtId="0" fontId="14" fillId="0" borderId="39" xfId="0" applyFont="1" applyFill="1" applyBorder="1" applyAlignment="1">
      <alignment vertical="center" wrapText="1"/>
    </xf>
    <xf numFmtId="0" fontId="14" fillId="0" borderId="20" xfId="0" applyFont="1" applyFill="1" applyBorder="1" applyAlignment="1">
      <alignment vertical="center" wrapText="1"/>
    </xf>
    <xf numFmtId="0" fontId="14" fillId="0" borderId="26" xfId="0" applyFont="1" applyFill="1" applyBorder="1" applyAlignment="1">
      <alignment vertical="center" wrapText="1"/>
    </xf>
    <xf numFmtId="0" fontId="14" fillId="0" borderId="32" xfId="0" applyFont="1" applyFill="1" applyBorder="1" applyAlignment="1">
      <alignment vertical="center" wrapText="1"/>
    </xf>
    <xf numFmtId="0" fontId="14" fillId="0" borderId="16" xfId="0" applyFont="1" applyFill="1" applyBorder="1" applyAlignment="1">
      <alignment vertical="center" wrapText="1"/>
    </xf>
    <xf numFmtId="0" fontId="14" fillId="0" borderId="27" xfId="0" applyFont="1" applyFill="1" applyBorder="1" applyAlignment="1">
      <alignment vertical="center" wrapText="1"/>
    </xf>
    <xf numFmtId="0" fontId="9" fillId="0" borderId="16" xfId="0" applyFont="1" applyFill="1" applyBorder="1" applyAlignment="1">
      <alignment vertical="center" wrapText="1"/>
    </xf>
    <xf numFmtId="0" fontId="9" fillId="0" borderId="27" xfId="0" applyFont="1" applyFill="1" applyBorder="1" applyAlignment="1">
      <alignment vertical="center" wrapText="1"/>
    </xf>
    <xf numFmtId="0" fontId="9" fillId="0" borderId="20" xfId="0" applyFont="1" applyFill="1" applyBorder="1" applyAlignment="1">
      <alignment vertical="center" wrapText="1"/>
    </xf>
    <xf numFmtId="0" fontId="9" fillId="0" borderId="26" xfId="0" applyFont="1" applyFill="1" applyBorder="1" applyAlignment="1">
      <alignment vertical="center" wrapText="1"/>
    </xf>
    <xf numFmtId="0" fontId="20" fillId="0" borderId="5" xfId="0" applyFont="1" applyFill="1" applyBorder="1" applyAlignment="1">
      <alignment wrapText="1"/>
    </xf>
    <xf numFmtId="0" fontId="25" fillId="0" borderId="16" xfId="0" applyFont="1" applyFill="1" applyBorder="1" applyAlignment="1">
      <alignment vertical="center" wrapText="1"/>
    </xf>
    <xf numFmtId="0" fontId="25" fillId="0" borderId="26" xfId="0" applyFont="1" applyFill="1" applyBorder="1" applyAlignment="1">
      <alignment vertical="center" wrapText="1"/>
    </xf>
    <xf numFmtId="0" fontId="0" fillId="9" borderId="0" xfId="0" applyFill="1" applyBorder="1"/>
    <xf numFmtId="0" fontId="0" fillId="6" borderId="0" xfId="0" applyFill="1" applyBorder="1"/>
    <xf numFmtId="0" fontId="0" fillId="10" borderId="0" xfId="0" applyFill="1" applyBorder="1"/>
    <xf numFmtId="0" fontId="9" fillId="5" borderId="1" xfId="0" applyFont="1" applyFill="1" applyBorder="1" applyAlignment="1">
      <alignment vertical="center" wrapText="1"/>
    </xf>
    <xf numFmtId="0" fontId="0" fillId="5" borderId="35" xfId="0" applyFill="1" applyBorder="1" applyAlignment="1">
      <alignment horizontal="center"/>
    </xf>
    <xf numFmtId="0" fontId="0" fillId="5" borderId="36" xfId="0" applyFill="1" applyBorder="1" applyAlignment="1">
      <alignment horizontal="center"/>
    </xf>
    <xf numFmtId="0" fontId="14" fillId="5" borderId="5" xfId="0" applyFont="1" applyFill="1" applyBorder="1" applyAlignment="1">
      <alignment vertical="center" wrapText="1"/>
    </xf>
    <xf numFmtId="43" fontId="0" fillId="0" borderId="1" xfId="1" applyFont="1" applyFill="1" applyBorder="1" applyAlignment="1">
      <alignment horizontal="center"/>
    </xf>
    <xf numFmtId="0" fontId="16" fillId="5" borderId="49" xfId="0" applyFont="1" applyFill="1" applyBorder="1" applyAlignment="1">
      <alignment horizontal="center"/>
    </xf>
    <xf numFmtId="0" fontId="16" fillId="5" borderId="36" xfId="0" applyFont="1" applyFill="1" applyBorder="1" applyAlignment="1">
      <alignment horizontal="center"/>
    </xf>
    <xf numFmtId="0" fontId="0" fillId="0" borderId="0" xfId="0" applyBorder="1" applyAlignment="1">
      <alignment horizontal="center"/>
    </xf>
    <xf numFmtId="43" fontId="5" fillId="0" borderId="46" xfId="0" applyNumberFormat="1" applyFont="1" applyBorder="1" applyAlignment="1">
      <alignment horizontal="right" vertical="center" wrapText="1"/>
    </xf>
    <xf numFmtId="43" fontId="9" fillId="0" borderId="62" xfId="1" applyFont="1" applyBorder="1" applyAlignment="1">
      <alignment horizontal="right" vertical="center" wrapText="1"/>
    </xf>
    <xf numFmtId="164" fontId="10" fillId="4" borderId="62" xfId="1" applyNumberFormat="1" applyFont="1" applyFill="1" applyBorder="1" applyAlignment="1">
      <alignment horizontal="right" vertical="center" wrapText="1"/>
    </xf>
    <xf numFmtId="43" fontId="10" fillId="4" borderId="1" xfId="1" applyFont="1" applyFill="1" applyBorder="1" applyAlignment="1">
      <alignment horizontal="right" vertical="center" wrapText="1"/>
    </xf>
    <xf numFmtId="43" fontId="0" fillId="0" borderId="1" xfId="0" applyNumberFormat="1" applyBorder="1" applyAlignment="1">
      <alignment vertical="center"/>
    </xf>
    <xf numFmtId="43" fontId="10" fillId="4" borderId="1" xfId="1" applyNumberFormat="1" applyFont="1" applyFill="1" applyBorder="1" applyAlignment="1">
      <alignment horizontal="right" vertical="center" wrapText="1"/>
    </xf>
    <xf numFmtId="0" fontId="31" fillId="0" borderId="4" xfId="0" applyFont="1" applyBorder="1" applyAlignment="1">
      <alignment horizontal="right" vertical="center" wrapText="1"/>
    </xf>
    <xf numFmtId="0" fontId="32" fillId="0" borderId="64" xfId="0" applyFont="1" applyBorder="1" applyAlignment="1">
      <alignment horizontal="right" vertical="center" wrapText="1"/>
    </xf>
    <xf numFmtId="43" fontId="33" fillId="0" borderId="1" xfId="1" applyFont="1" applyFill="1" applyBorder="1" applyAlignment="1">
      <alignment vertical="center" wrapText="1"/>
    </xf>
    <xf numFmtId="43" fontId="33" fillId="0" borderId="66" xfId="1" applyFont="1" applyFill="1" applyBorder="1" applyAlignment="1">
      <alignment vertical="center" wrapText="1"/>
    </xf>
    <xf numFmtId="0" fontId="31" fillId="0" borderId="1" xfId="0" applyFont="1" applyBorder="1" applyAlignment="1">
      <alignment horizontal="right" vertical="center" wrapText="1"/>
    </xf>
    <xf numFmtId="0" fontId="33" fillId="0" borderId="1" xfId="0" applyFont="1" applyBorder="1"/>
    <xf numFmtId="0" fontId="32" fillId="0" borderId="1" xfId="0" applyFont="1" applyBorder="1" applyAlignment="1">
      <alignment horizontal="right" vertical="center" wrapText="1"/>
    </xf>
    <xf numFmtId="43" fontId="34" fillId="4" borderId="4" xfId="1" applyFont="1" applyFill="1" applyBorder="1" applyAlignment="1">
      <alignment horizontal="right" vertical="center" wrapText="1"/>
    </xf>
    <xf numFmtId="43" fontId="34" fillId="4" borderId="3" xfId="1" applyFont="1" applyFill="1" applyBorder="1" applyAlignment="1">
      <alignment horizontal="right" vertical="center" wrapText="1"/>
    </xf>
    <xf numFmtId="43" fontId="31" fillId="0" borderId="4" xfId="1" applyFont="1" applyBorder="1" applyAlignment="1">
      <alignment horizontal="right" vertical="center" wrapText="1"/>
    </xf>
    <xf numFmtId="164" fontId="34" fillId="4" borderId="4" xfId="1" applyNumberFormat="1" applyFont="1" applyFill="1" applyBorder="1" applyAlignment="1">
      <alignment horizontal="right" vertical="center" wrapText="1"/>
    </xf>
    <xf numFmtId="0" fontId="22" fillId="0" borderId="37" xfId="0" applyFont="1" applyBorder="1" applyAlignment="1">
      <alignment horizontal="left" vertical="top" wrapText="1"/>
    </xf>
    <xf numFmtId="0" fontId="22" fillId="0" borderId="40" xfId="0" applyFont="1" applyBorder="1" applyAlignment="1">
      <alignment horizontal="left" vertical="top" wrapText="1"/>
    </xf>
    <xf numFmtId="0" fontId="9" fillId="6" borderId="37"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3" fillId="12" borderId="5" xfId="0" applyFont="1" applyFill="1" applyBorder="1" applyAlignment="1">
      <alignment horizontal="center" vertical="center"/>
    </xf>
    <xf numFmtId="0" fontId="3" fillId="12" borderId="2" xfId="0" applyFont="1" applyFill="1" applyBorder="1" applyAlignment="1">
      <alignment horizontal="center" vertical="center"/>
    </xf>
    <xf numFmtId="0" fontId="9" fillId="6" borderId="19" xfId="0" applyFont="1" applyFill="1" applyBorder="1" applyAlignment="1">
      <alignment horizontal="center" vertical="top" wrapText="1"/>
    </xf>
    <xf numFmtId="0" fontId="9" fillId="6" borderId="40" xfId="0" applyFont="1" applyFill="1" applyBorder="1" applyAlignment="1">
      <alignment horizontal="center" vertical="top" wrapText="1"/>
    </xf>
    <xf numFmtId="0" fontId="23" fillId="13" borderId="5" xfId="0" applyFont="1" applyFill="1" applyBorder="1" applyAlignment="1">
      <alignment horizontal="left" vertical="top" wrapText="1"/>
    </xf>
    <xf numFmtId="0" fontId="23" fillId="13" borderId="6" xfId="0" applyFont="1" applyFill="1" applyBorder="1" applyAlignment="1">
      <alignment horizontal="left" vertical="top" wrapText="1"/>
    </xf>
    <xf numFmtId="0" fontId="23" fillId="13" borderId="2" xfId="0" applyFont="1" applyFill="1" applyBorder="1" applyAlignment="1">
      <alignment horizontal="left" vertical="top" wrapText="1"/>
    </xf>
    <xf numFmtId="0" fontId="23" fillId="13" borderId="5" xfId="0" applyFont="1" applyFill="1" applyBorder="1" applyAlignment="1">
      <alignment horizontal="left" vertical="center" wrapText="1"/>
    </xf>
    <xf numFmtId="0" fontId="23" fillId="13" borderId="6" xfId="0" applyFont="1" applyFill="1" applyBorder="1" applyAlignment="1">
      <alignment horizontal="left" vertical="center" wrapText="1"/>
    </xf>
    <xf numFmtId="0" fontId="23" fillId="13" borderId="2"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2"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4" fillId="0" borderId="15" xfId="0" applyFont="1" applyBorder="1" applyAlignment="1">
      <alignment horizontal="left" vertical="top" wrapText="1"/>
    </xf>
    <xf numFmtId="0" fontId="24" fillId="0" borderId="42" xfId="0" applyFont="1" applyBorder="1" applyAlignment="1">
      <alignment horizontal="left" vertical="top" wrapText="1"/>
    </xf>
    <xf numFmtId="0" fontId="26" fillId="6" borderId="19" xfId="0" applyFont="1" applyFill="1" applyBorder="1" applyAlignment="1">
      <alignment horizontal="center" vertical="top" wrapText="1"/>
    </xf>
    <xf numFmtId="0" fontId="26" fillId="6" borderId="42" xfId="0" applyFont="1" applyFill="1" applyBorder="1" applyAlignment="1">
      <alignment horizontal="center" vertical="top" wrapText="1"/>
    </xf>
    <xf numFmtId="0" fontId="9" fillId="6" borderId="15"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20" fillId="0" borderId="40" xfId="0" applyFont="1" applyBorder="1" applyAlignment="1">
      <alignment horizontal="center" vertical="center" wrapText="1"/>
    </xf>
    <xf numFmtId="0" fontId="20" fillId="0" borderId="3" xfId="0" applyFont="1" applyBorder="1" applyAlignment="1">
      <alignment horizontal="center" vertical="center" wrapText="1"/>
    </xf>
    <xf numFmtId="0" fontId="14" fillId="0" borderId="27"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9" fillId="0" borderId="19" xfId="0" applyFont="1" applyBorder="1" applyAlignment="1">
      <alignment horizontal="left" vertical="top" wrapText="1"/>
    </xf>
    <xf numFmtId="0" fontId="24" fillId="0" borderId="37" xfId="0" applyFont="1" applyBorder="1" applyAlignment="1">
      <alignment horizontal="left" vertical="top" wrapText="1"/>
    </xf>
    <xf numFmtId="0" fontId="24" fillId="0" borderId="40" xfId="0" applyFont="1" applyBorder="1" applyAlignment="1">
      <alignment horizontal="left" vertical="top" wrapText="1"/>
    </xf>
    <xf numFmtId="0" fontId="9" fillId="6" borderId="37" xfId="0" applyFont="1" applyFill="1" applyBorder="1" applyAlignment="1">
      <alignment horizontal="center" vertical="top" wrapText="1"/>
    </xf>
    <xf numFmtId="0" fontId="23" fillId="13" borderId="5"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14" borderId="37" xfId="0" applyFill="1" applyBorder="1" applyAlignment="1">
      <alignment horizontal="center" vertical="center"/>
    </xf>
    <xf numFmtId="0" fontId="0" fillId="14" borderId="3" xfId="0" applyFill="1" applyBorder="1" applyAlignment="1">
      <alignment horizontal="center" vertical="center"/>
    </xf>
    <xf numFmtId="0" fontId="30" fillId="0" borderId="37" xfId="0" applyFont="1" applyBorder="1" applyAlignment="1">
      <alignment horizontal="center" wrapText="1"/>
    </xf>
    <xf numFmtId="0" fontId="30" fillId="0" borderId="3" xfId="0" applyFont="1" applyBorder="1" applyAlignment="1">
      <alignment horizontal="center" wrapText="1"/>
    </xf>
    <xf numFmtId="10" fontId="6" fillId="0" borderId="37" xfId="0" applyNumberFormat="1" applyFont="1" applyBorder="1" applyAlignment="1">
      <alignment horizontal="center" vertical="center"/>
    </xf>
    <xf numFmtId="10" fontId="6" fillId="0" borderId="3" xfId="0" applyNumberFormat="1" applyFont="1" applyBorder="1" applyAlignment="1">
      <alignment horizontal="center" vertical="center"/>
    </xf>
    <xf numFmtId="164" fontId="0" fillId="0" borderId="5" xfId="0" applyNumberFormat="1" applyBorder="1" applyAlignment="1">
      <alignment wrapText="1"/>
    </xf>
    <xf numFmtId="164" fontId="0" fillId="0" borderId="2" xfId="0" applyNumberFormat="1" applyBorder="1" applyAlignment="1">
      <alignment wrapText="1"/>
    </xf>
    <xf numFmtId="0" fontId="0" fillId="5" borderId="73" xfId="0" applyFill="1" applyBorder="1" applyAlignment="1">
      <alignment horizontal="center"/>
    </xf>
    <xf numFmtId="0" fontId="0" fillId="5" borderId="74" xfId="0" applyFill="1" applyBorder="1" applyAlignment="1">
      <alignment horizontal="center"/>
    </xf>
    <xf numFmtId="0" fontId="0" fillId="5" borderId="25" xfId="0" applyFill="1" applyBorder="1" applyAlignment="1">
      <alignment horizontal="center"/>
    </xf>
    <xf numFmtId="0" fontId="4" fillId="2" borderId="3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2"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6"/>
  <sheetViews>
    <sheetView tabSelected="1" zoomScale="84" zoomScaleNormal="84" workbookViewId="0">
      <selection activeCell="E72" sqref="E72"/>
    </sheetView>
  </sheetViews>
  <sheetFormatPr baseColWidth="10" defaultRowHeight="15.6"/>
  <cols>
    <col min="1" max="1" width="10.109375" customWidth="1"/>
    <col min="2" max="2" width="20.88671875" customWidth="1"/>
    <col min="3" max="4" width="18.6640625" style="74" customWidth="1"/>
    <col min="5" max="5" width="18.6640625" style="11" customWidth="1"/>
    <col min="6" max="6" width="20.109375" style="11" customWidth="1"/>
    <col min="7" max="7" width="24.5546875" style="110" customWidth="1"/>
    <col min="8" max="8" width="21.5546875" style="103" customWidth="1"/>
    <col min="9" max="9" width="31.109375" style="111" customWidth="1"/>
    <col min="10" max="10" width="11.6640625" customWidth="1"/>
    <col min="11" max="11" width="9.5546875" customWidth="1"/>
  </cols>
  <sheetData>
    <row r="1" spans="1:11" ht="21">
      <c r="A1" s="7" t="s">
        <v>6</v>
      </c>
      <c r="B1" s="6"/>
      <c r="C1"/>
      <c r="D1"/>
      <c r="E1"/>
      <c r="F1"/>
      <c r="G1"/>
      <c r="H1"/>
      <c r="I1"/>
    </row>
    <row r="2" spans="1:11">
      <c r="A2" s="1"/>
      <c r="B2" s="1"/>
      <c r="C2"/>
      <c r="D2"/>
      <c r="E2"/>
      <c r="F2"/>
      <c r="G2"/>
      <c r="H2"/>
      <c r="I2"/>
    </row>
    <row r="3" spans="1:11">
      <c r="A3" s="1" t="s">
        <v>7</v>
      </c>
      <c r="B3" s="1"/>
      <c r="C3"/>
      <c r="D3"/>
      <c r="E3"/>
      <c r="F3"/>
      <c r="G3"/>
      <c r="H3"/>
      <c r="I3"/>
    </row>
    <row r="4" spans="1:11" ht="14.4">
      <c r="C4"/>
      <c r="D4"/>
      <c r="E4"/>
      <c r="F4"/>
      <c r="G4"/>
      <c r="H4"/>
      <c r="I4"/>
    </row>
    <row r="5" spans="1:11">
      <c r="A5" s="1" t="s">
        <v>8</v>
      </c>
      <c r="C5"/>
      <c r="D5"/>
      <c r="E5"/>
      <c r="F5"/>
      <c r="G5"/>
      <c r="H5"/>
      <c r="I5"/>
    </row>
    <row r="6" spans="1:11" ht="16.2" thickBot="1"/>
    <row r="7" spans="1:11" ht="77.25" customHeight="1" thickBot="1">
      <c r="A7" s="58" t="s">
        <v>9</v>
      </c>
      <c r="B7" s="59" t="s">
        <v>10</v>
      </c>
      <c r="C7" s="84" t="s">
        <v>92</v>
      </c>
      <c r="D7" s="84" t="s">
        <v>91</v>
      </c>
      <c r="E7" s="84" t="s">
        <v>11</v>
      </c>
      <c r="F7" s="84" t="s">
        <v>25</v>
      </c>
      <c r="G7" s="116" t="s">
        <v>12</v>
      </c>
      <c r="H7" s="51"/>
      <c r="I7" s="223" t="s">
        <v>102</v>
      </c>
      <c r="J7" s="224" t="s">
        <v>26</v>
      </c>
      <c r="K7" s="225" t="s">
        <v>27</v>
      </c>
    </row>
    <row r="8" spans="1:11" ht="42.75" customHeight="1" thickBot="1">
      <c r="A8" s="255" t="s">
        <v>89</v>
      </c>
      <c r="B8" s="256"/>
      <c r="C8" s="256"/>
      <c r="D8" s="256"/>
      <c r="E8" s="256"/>
      <c r="F8" s="256"/>
      <c r="G8" s="257"/>
      <c r="H8" s="149"/>
      <c r="I8" s="202"/>
      <c r="J8" s="131"/>
      <c r="K8" s="132"/>
    </row>
    <row r="9" spans="1:11" ht="33" customHeight="1">
      <c r="A9" s="253" t="s">
        <v>28</v>
      </c>
      <c r="B9" s="277" t="s">
        <v>93</v>
      </c>
      <c r="C9" s="68">
        <v>350411.56</v>
      </c>
      <c r="D9" s="70"/>
      <c r="E9" s="194">
        <v>0</v>
      </c>
      <c r="F9" s="123">
        <f>335185.13+16200</f>
        <v>351385.13</v>
      </c>
      <c r="G9" s="152" t="s">
        <v>16</v>
      </c>
      <c r="H9" s="37"/>
      <c r="I9" s="203" t="s">
        <v>29</v>
      </c>
      <c r="J9" s="54">
        <v>1</v>
      </c>
      <c r="K9" s="55" t="s">
        <v>30</v>
      </c>
    </row>
    <row r="10" spans="1:11" ht="34.5" customHeight="1">
      <c r="A10" s="254"/>
      <c r="B10" s="277"/>
      <c r="C10" s="46">
        <v>6718.91</v>
      </c>
      <c r="D10" s="71"/>
      <c r="E10" s="193">
        <v>0</v>
      </c>
      <c r="F10" s="122">
        <v>5351.63</v>
      </c>
      <c r="G10" s="153" t="s">
        <v>17</v>
      </c>
      <c r="H10" s="37"/>
      <c r="I10" s="204" t="s">
        <v>31</v>
      </c>
      <c r="J10" s="16">
        <v>1</v>
      </c>
      <c r="K10" s="17" t="s">
        <v>30</v>
      </c>
    </row>
    <row r="11" spans="1:11" ht="36.75" customHeight="1">
      <c r="A11" s="254"/>
      <c r="B11" s="277"/>
      <c r="C11" s="46">
        <v>15322.73</v>
      </c>
      <c r="D11" s="71"/>
      <c r="E11" s="193">
        <v>0</v>
      </c>
      <c r="F11" s="122">
        <v>12315.48</v>
      </c>
      <c r="G11" s="153" t="s">
        <v>18</v>
      </c>
      <c r="H11" s="37"/>
      <c r="I11" s="204" t="s">
        <v>32</v>
      </c>
      <c r="J11" s="16">
        <v>1</v>
      </c>
      <c r="K11" s="17" t="s">
        <v>30</v>
      </c>
    </row>
    <row r="12" spans="1:11" ht="33.75" customHeight="1">
      <c r="A12" s="254"/>
      <c r="B12" s="277"/>
      <c r="C12" s="46">
        <v>88604.84</v>
      </c>
      <c r="D12" s="70"/>
      <c r="E12" s="193">
        <v>0</v>
      </c>
      <c r="F12" s="123">
        <f>44077.49+5800</f>
        <v>49877.49</v>
      </c>
      <c r="G12" s="153" t="s">
        <v>33</v>
      </c>
      <c r="H12" s="37"/>
      <c r="I12" s="204" t="s">
        <v>34</v>
      </c>
      <c r="J12" s="16">
        <v>1</v>
      </c>
      <c r="K12" s="17" t="s">
        <v>30</v>
      </c>
    </row>
    <row r="13" spans="1:11" ht="26.25" customHeight="1">
      <c r="A13" s="254"/>
      <c r="B13" s="277"/>
      <c r="C13" s="46">
        <v>25000</v>
      </c>
      <c r="D13" s="71"/>
      <c r="E13" s="193">
        <f t="shared" ref="E13:E16" si="0">IF(C13=0,0,F13/C13)</f>
        <v>0</v>
      </c>
      <c r="F13" s="122">
        <v>0</v>
      </c>
      <c r="G13" s="153" t="s">
        <v>35</v>
      </c>
      <c r="H13" s="37"/>
      <c r="I13" s="204" t="s">
        <v>36</v>
      </c>
      <c r="J13" s="16">
        <v>1</v>
      </c>
      <c r="K13" s="17" t="s">
        <v>30</v>
      </c>
    </row>
    <row r="14" spans="1:11" ht="26.25" customHeight="1">
      <c r="A14" s="254"/>
      <c r="B14" s="277"/>
      <c r="C14" s="47">
        <v>3000</v>
      </c>
      <c r="D14" s="72"/>
      <c r="E14" s="193">
        <v>0</v>
      </c>
      <c r="F14" s="124">
        <v>443.19</v>
      </c>
      <c r="G14" s="153" t="s">
        <v>19</v>
      </c>
      <c r="H14" s="37"/>
      <c r="I14" s="204" t="s">
        <v>37</v>
      </c>
      <c r="J14" s="16">
        <v>1</v>
      </c>
      <c r="K14" s="17" t="s">
        <v>30</v>
      </c>
    </row>
    <row r="15" spans="1:11" ht="39.75" customHeight="1">
      <c r="A15" s="254"/>
      <c r="B15" s="277"/>
      <c r="C15" s="47">
        <v>10000</v>
      </c>
      <c r="D15" s="72"/>
      <c r="E15" s="193">
        <f t="shared" si="0"/>
        <v>0</v>
      </c>
      <c r="F15" s="125">
        <v>0</v>
      </c>
      <c r="G15" s="153" t="s">
        <v>19</v>
      </c>
      <c r="H15" s="37"/>
      <c r="I15" s="204" t="s">
        <v>38</v>
      </c>
      <c r="J15" s="16">
        <v>1</v>
      </c>
      <c r="K15" s="17" t="s">
        <v>30</v>
      </c>
    </row>
    <row r="16" spans="1:11" ht="42" customHeight="1">
      <c r="A16" s="254"/>
      <c r="B16" s="277"/>
      <c r="C16" s="47">
        <v>50000</v>
      </c>
      <c r="D16" s="72"/>
      <c r="E16" s="193">
        <f t="shared" si="0"/>
        <v>0</v>
      </c>
      <c r="F16" s="126">
        <v>0</v>
      </c>
      <c r="G16" s="153" t="s">
        <v>19</v>
      </c>
      <c r="H16" s="37"/>
      <c r="I16" s="204" t="s">
        <v>39</v>
      </c>
      <c r="J16" s="18">
        <v>1</v>
      </c>
      <c r="K16" s="19" t="s">
        <v>30</v>
      </c>
    </row>
    <row r="17" spans="1:11" ht="26.25" customHeight="1">
      <c r="A17" s="254"/>
      <c r="B17" s="277"/>
      <c r="C17" s="47">
        <v>15000</v>
      </c>
      <c r="D17" s="72"/>
      <c r="E17" s="193">
        <v>0</v>
      </c>
      <c r="F17" s="125">
        <v>17818.490000000002</v>
      </c>
      <c r="G17" s="153" t="s">
        <v>20</v>
      </c>
      <c r="H17" s="37"/>
      <c r="I17" s="204" t="s">
        <v>40</v>
      </c>
      <c r="J17" s="18">
        <v>1</v>
      </c>
      <c r="K17" s="19" t="s">
        <v>30</v>
      </c>
    </row>
    <row r="18" spans="1:11" ht="37.5" customHeight="1" thickBot="1">
      <c r="A18" s="254"/>
      <c r="B18" s="277"/>
      <c r="C18" s="48">
        <v>95747.13</v>
      </c>
      <c r="D18" s="196"/>
      <c r="E18" s="195">
        <v>0</v>
      </c>
      <c r="F18" s="197">
        <f>76758.88-11249.26</f>
        <v>65509.62</v>
      </c>
      <c r="G18" s="156" t="s">
        <v>22</v>
      </c>
      <c r="H18" s="37"/>
      <c r="I18" s="205" t="s">
        <v>41</v>
      </c>
      <c r="J18" s="20">
        <v>1</v>
      </c>
      <c r="K18" s="21" t="s">
        <v>30</v>
      </c>
    </row>
    <row r="19" spans="1:11" ht="26.25" customHeight="1" thickBot="1">
      <c r="A19" s="249" t="s">
        <v>42</v>
      </c>
      <c r="B19" s="250"/>
      <c r="C19" s="133">
        <f>SUM(C9:C18)</f>
        <v>659805.16999999993</v>
      </c>
      <c r="D19" s="133">
        <f>SUM(D9:D18)</f>
        <v>0</v>
      </c>
      <c r="E19" s="200">
        <v>0</v>
      </c>
      <c r="F19" s="134">
        <f>SUM(F9:F18)</f>
        <v>502701.02999999997</v>
      </c>
      <c r="G19" s="117"/>
      <c r="H19" s="37"/>
      <c r="I19" s="222"/>
      <c r="J19" s="220">
        <v>1</v>
      </c>
      <c r="K19" s="221" t="s">
        <v>30</v>
      </c>
    </row>
    <row r="20" spans="1:11" ht="69.75" customHeight="1" thickBot="1">
      <c r="A20" s="15" t="s">
        <v>43</v>
      </c>
      <c r="B20" s="60" t="s">
        <v>94</v>
      </c>
      <c r="C20" s="67">
        <v>3000</v>
      </c>
      <c r="D20" s="127"/>
      <c r="E20" s="198">
        <v>0</v>
      </c>
      <c r="F20" s="121">
        <v>995.75</v>
      </c>
      <c r="G20" s="154" t="s">
        <v>44</v>
      </c>
      <c r="H20" s="37"/>
      <c r="I20" s="206" t="s">
        <v>45</v>
      </c>
      <c r="J20" s="22">
        <v>1</v>
      </c>
      <c r="K20" s="23" t="s">
        <v>46</v>
      </c>
    </row>
    <row r="21" spans="1:11" ht="26.25" customHeight="1" thickBot="1">
      <c r="A21" s="249" t="s">
        <v>47</v>
      </c>
      <c r="B21" s="250"/>
      <c r="C21" s="133">
        <f>SUM(C20)</f>
        <v>3000</v>
      </c>
      <c r="D21" s="133">
        <f>SUM(D20)</f>
        <v>0</v>
      </c>
      <c r="E21" s="200">
        <v>0</v>
      </c>
      <c r="F21" s="135">
        <f>SUM(F20)</f>
        <v>995.75</v>
      </c>
      <c r="G21" s="118"/>
      <c r="H21" s="150"/>
      <c r="I21" s="222"/>
      <c r="J21" s="220">
        <v>1</v>
      </c>
      <c r="K21" s="221" t="s">
        <v>46</v>
      </c>
    </row>
    <row r="22" spans="1:11" ht="23.25" customHeight="1">
      <c r="A22" s="24" t="s">
        <v>48</v>
      </c>
      <c r="B22" s="278" t="s">
        <v>95</v>
      </c>
      <c r="C22" s="68">
        <v>10000</v>
      </c>
      <c r="D22" s="70"/>
      <c r="E22" s="194">
        <v>0</v>
      </c>
      <c r="F22" s="123">
        <v>0</v>
      </c>
      <c r="G22" s="155" t="s">
        <v>19</v>
      </c>
      <c r="H22" s="37"/>
      <c r="I22" s="207" t="s">
        <v>49</v>
      </c>
      <c r="J22" s="13">
        <v>1</v>
      </c>
      <c r="K22" s="14" t="s">
        <v>50</v>
      </c>
    </row>
    <row r="23" spans="1:11" ht="30.75" customHeight="1">
      <c r="A23" s="25"/>
      <c r="B23" s="279"/>
      <c r="C23" s="46">
        <v>40000</v>
      </c>
      <c r="D23" s="71"/>
      <c r="E23" s="193">
        <v>0</v>
      </c>
      <c r="F23" s="122">
        <v>0</v>
      </c>
      <c r="G23" s="153" t="s">
        <v>19</v>
      </c>
      <c r="H23" s="37"/>
      <c r="I23" s="204" t="s">
        <v>51</v>
      </c>
      <c r="J23" s="16">
        <v>1</v>
      </c>
      <c r="K23" s="17" t="s">
        <v>50</v>
      </c>
    </row>
    <row r="24" spans="1:11" ht="22.5" customHeight="1">
      <c r="A24" s="25"/>
      <c r="B24" s="279"/>
      <c r="C24" s="46">
        <v>15000</v>
      </c>
      <c r="D24" s="71"/>
      <c r="E24" s="193">
        <v>0</v>
      </c>
      <c r="F24" s="122">
        <v>0</v>
      </c>
      <c r="G24" s="153" t="s">
        <v>19</v>
      </c>
      <c r="H24" s="37"/>
      <c r="I24" s="204" t="s">
        <v>52</v>
      </c>
      <c r="J24" s="16">
        <v>1</v>
      </c>
      <c r="K24" s="17" t="s">
        <v>50</v>
      </c>
    </row>
    <row r="25" spans="1:11" ht="29.25" customHeight="1">
      <c r="A25" s="25"/>
      <c r="B25" s="279"/>
      <c r="C25" s="46">
        <v>22000</v>
      </c>
      <c r="D25" s="71"/>
      <c r="E25" s="193">
        <v>0</v>
      </c>
      <c r="F25" s="122">
        <v>0</v>
      </c>
      <c r="G25" s="153" t="s">
        <v>20</v>
      </c>
      <c r="H25" s="37"/>
      <c r="I25" s="204" t="s">
        <v>53</v>
      </c>
      <c r="J25" s="16">
        <v>1</v>
      </c>
      <c r="K25" s="17" t="s">
        <v>50</v>
      </c>
    </row>
    <row r="26" spans="1:11" ht="35.25" customHeight="1">
      <c r="A26" s="25"/>
      <c r="B26" s="279"/>
      <c r="C26" s="46">
        <v>213629.08</v>
      </c>
      <c r="D26" s="71"/>
      <c r="E26" s="193">
        <v>0</v>
      </c>
      <c r="F26" s="128">
        <v>190314.56</v>
      </c>
      <c r="G26" s="153" t="s">
        <v>19</v>
      </c>
      <c r="H26" s="37"/>
      <c r="I26" s="275" t="s">
        <v>54</v>
      </c>
      <c r="J26" s="16">
        <v>1</v>
      </c>
      <c r="K26" s="17" t="s">
        <v>50</v>
      </c>
    </row>
    <row r="27" spans="1:11" ht="22.5" customHeight="1">
      <c r="A27" s="25"/>
      <c r="B27" s="279"/>
      <c r="C27" s="46"/>
      <c r="D27" s="71"/>
      <c r="E27" s="193">
        <v>0</v>
      </c>
      <c r="F27" s="128">
        <v>3102.95</v>
      </c>
      <c r="G27" s="153" t="s">
        <v>20</v>
      </c>
      <c r="H27" s="37"/>
      <c r="I27" s="276"/>
      <c r="J27" s="16">
        <v>1</v>
      </c>
      <c r="K27" s="17" t="s">
        <v>50</v>
      </c>
    </row>
    <row r="28" spans="1:11" ht="30" customHeight="1">
      <c r="A28" s="25"/>
      <c r="B28" s="279"/>
      <c r="C28" s="46">
        <v>6000</v>
      </c>
      <c r="D28" s="71"/>
      <c r="E28" s="193">
        <v>0</v>
      </c>
      <c r="F28" s="122">
        <v>0</v>
      </c>
      <c r="G28" s="153" t="s">
        <v>19</v>
      </c>
      <c r="H28" s="37"/>
      <c r="I28" s="204" t="s">
        <v>55</v>
      </c>
      <c r="J28" s="16">
        <v>1</v>
      </c>
      <c r="K28" s="17" t="s">
        <v>50</v>
      </c>
    </row>
    <row r="29" spans="1:11" ht="69.75" customHeight="1">
      <c r="A29" s="25"/>
      <c r="B29" s="279"/>
      <c r="C29" s="46">
        <v>50000</v>
      </c>
      <c r="D29" s="71"/>
      <c r="E29" s="193">
        <v>1</v>
      </c>
      <c r="F29" s="122">
        <v>11249.26</v>
      </c>
      <c r="G29" s="153" t="s">
        <v>19</v>
      </c>
      <c r="H29" s="37" t="s">
        <v>110</v>
      </c>
      <c r="I29" s="204" t="s">
        <v>56</v>
      </c>
      <c r="J29" s="16">
        <v>1</v>
      </c>
      <c r="K29" s="17" t="s">
        <v>50</v>
      </c>
    </row>
    <row r="30" spans="1:11" ht="30" customHeight="1">
      <c r="A30" s="15"/>
      <c r="B30" s="279"/>
      <c r="C30" s="46">
        <v>98800</v>
      </c>
      <c r="D30" s="72"/>
      <c r="E30" s="193">
        <v>1</v>
      </c>
      <c r="F30" s="129">
        <v>77503.09</v>
      </c>
      <c r="G30" s="153" t="s">
        <v>16</v>
      </c>
      <c r="H30" s="37" t="s">
        <v>110</v>
      </c>
      <c r="I30" s="204" t="s">
        <v>57</v>
      </c>
      <c r="J30" s="18">
        <v>1</v>
      </c>
      <c r="K30" s="19" t="s">
        <v>50</v>
      </c>
    </row>
    <row r="31" spans="1:11" ht="24.75" customHeight="1">
      <c r="A31" s="25"/>
      <c r="B31" s="279"/>
      <c r="C31" s="46">
        <v>4700</v>
      </c>
      <c r="D31" s="71"/>
      <c r="E31" s="193">
        <v>0</v>
      </c>
      <c r="F31" s="122">
        <v>0</v>
      </c>
      <c r="G31" s="153" t="s">
        <v>19</v>
      </c>
      <c r="H31" s="37"/>
      <c r="I31" s="204" t="s">
        <v>58</v>
      </c>
      <c r="J31" s="16">
        <v>1</v>
      </c>
      <c r="K31" s="17" t="s">
        <v>50</v>
      </c>
    </row>
    <row r="32" spans="1:11" ht="22.5" customHeight="1">
      <c r="A32" s="26"/>
      <c r="B32" s="279"/>
      <c r="C32" s="46">
        <v>26893.35</v>
      </c>
      <c r="D32" s="71"/>
      <c r="E32" s="193">
        <v>0</v>
      </c>
      <c r="F32" s="122">
        <v>15432.91</v>
      </c>
      <c r="G32" s="153" t="s">
        <v>20</v>
      </c>
      <c r="H32" s="37"/>
      <c r="I32" s="204"/>
      <c r="J32" s="16">
        <v>1</v>
      </c>
      <c r="K32" s="17" t="s">
        <v>50</v>
      </c>
    </row>
    <row r="33" spans="1:11" ht="21.75" customHeight="1" thickBot="1">
      <c r="A33" s="26"/>
      <c r="B33" s="279"/>
      <c r="C33" s="48">
        <v>25000</v>
      </c>
      <c r="D33" s="73"/>
      <c r="E33" s="195">
        <v>0</v>
      </c>
      <c r="F33" s="130">
        <v>0</v>
      </c>
      <c r="G33" s="156" t="s">
        <v>19</v>
      </c>
      <c r="H33" s="37"/>
      <c r="I33" s="208" t="s">
        <v>59</v>
      </c>
      <c r="J33" s="61">
        <v>1</v>
      </c>
      <c r="K33" s="62" t="s">
        <v>50</v>
      </c>
    </row>
    <row r="34" spans="1:11" ht="26.25" customHeight="1" thickBot="1">
      <c r="A34" s="249" t="s">
        <v>60</v>
      </c>
      <c r="B34" s="250"/>
      <c r="C34" s="133">
        <f>SUM(C22:C33)</f>
        <v>512022.42999999993</v>
      </c>
      <c r="D34" s="133">
        <f>SUM(D22:D33)</f>
        <v>0</v>
      </c>
      <c r="E34" s="200">
        <f>(29+C30)/C34</f>
        <v>0.19301693482451543</v>
      </c>
      <c r="F34" s="135">
        <f>SUM(F22:F33)</f>
        <v>297602.76999999996</v>
      </c>
      <c r="G34" s="117"/>
      <c r="H34" s="37"/>
      <c r="I34" s="222"/>
      <c r="J34" s="220">
        <v>1</v>
      </c>
      <c r="K34" s="221" t="s">
        <v>50</v>
      </c>
    </row>
    <row r="35" spans="1:11" s="39" customFormat="1" ht="36" customHeight="1" thickBot="1">
      <c r="A35" s="281"/>
      <c r="B35" s="282"/>
      <c r="C35" s="282"/>
      <c r="D35" s="282"/>
      <c r="E35" s="282"/>
      <c r="F35" s="283"/>
      <c r="G35" s="132"/>
      <c r="H35" s="56"/>
      <c r="I35" s="202"/>
      <c r="J35" s="131"/>
      <c r="K35" s="132"/>
    </row>
    <row r="36" spans="1:11" ht="29.25" customHeight="1">
      <c r="A36" s="280" t="s">
        <v>61</v>
      </c>
      <c r="B36" s="244" t="s">
        <v>96</v>
      </c>
      <c r="C36" s="68">
        <v>6000</v>
      </c>
      <c r="D36" s="70"/>
      <c r="E36" s="193">
        <v>0</v>
      </c>
      <c r="F36" s="86">
        <v>0</v>
      </c>
      <c r="G36" s="157" t="s">
        <v>19</v>
      </c>
      <c r="H36" s="37"/>
      <c r="I36" s="207" t="s">
        <v>62</v>
      </c>
      <c r="J36" s="13">
        <v>2</v>
      </c>
      <c r="K36" s="14" t="s">
        <v>63</v>
      </c>
    </row>
    <row r="37" spans="1:11" ht="28.5" customHeight="1" thickBot="1">
      <c r="A37" s="254"/>
      <c r="B37" s="245"/>
      <c r="C37" s="46">
        <v>6000</v>
      </c>
      <c r="D37" s="71"/>
      <c r="E37" s="193">
        <v>0</v>
      </c>
      <c r="F37" s="85">
        <v>0</v>
      </c>
      <c r="G37" s="158" t="s">
        <v>19</v>
      </c>
      <c r="H37" s="37"/>
      <c r="I37" s="204" t="s">
        <v>64</v>
      </c>
      <c r="J37" s="16">
        <v>2</v>
      </c>
      <c r="K37" s="17" t="s">
        <v>63</v>
      </c>
    </row>
    <row r="38" spans="1:11" ht="26.25" customHeight="1" thickBot="1">
      <c r="A38" s="249" t="s">
        <v>65</v>
      </c>
      <c r="B38" s="250"/>
      <c r="C38" s="133">
        <f>SUM(C36:C37)</f>
        <v>12000</v>
      </c>
      <c r="D38" s="133">
        <f>SUM(D36:D37)</f>
        <v>0</v>
      </c>
      <c r="E38" s="200">
        <v>0</v>
      </c>
      <c r="F38" s="134">
        <f>SUM(F36:F37)</f>
        <v>0</v>
      </c>
      <c r="G38" s="160"/>
      <c r="H38" s="37"/>
      <c r="I38" s="219"/>
      <c r="J38" s="220">
        <v>2</v>
      </c>
      <c r="K38" s="221" t="s">
        <v>63</v>
      </c>
    </row>
    <row r="39" spans="1:11" ht="28.5" customHeight="1">
      <c r="A39" s="15" t="s">
        <v>66</v>
      </c>
      <c r="B39" s="273"/>
      <c r="C39" s="148"/>
      <c r="D39" s="82">
        <v>28900</v>
      </c>
      <c r="E39" s="49"/>
      <c r="F39" s="97">
        <v>34558.86</v>
      </c>
      <c r="G39" s="157" t="s">
        <v>67</v>
      </c>
      <c r="H39" s="37"/>
      <c r="I39" s="209"/>
      <c r="J39" s="32">
        <v>2</v>
      </c>
      <c r="K39" s="29" t="s">
        <v>68</v>
      </c>
    </row>
    <row r="40" spans="1:11" ht="25.5" customHeight="1" thickBot="1">
      <c r="A40" s="15" t="s">
        <v>69</v>
      </c>
      <c r="B40" s="274"/>
      <c r="C40" s="89"/>
      <c r="D40" s="83">
        <v>6480</v>
      </c>
      <c r="E40" s="50"/>
      <c r="F40" s="93">
        <v>300.33</v>
      </c>
      <c r="G40" s="161" t="s">
        <v>67</v>
      </c>
      <c r="H40" s="37"/>
      <c r="I40" s="210"/>
      <c r="J40" s="66">
        <v>2</v>
      </c>
      <c r="K40" s="63" t="s">
        <v>68</v>
      </c>
    </row>
    <row r="41" spans="1:11" ht="26.25" customHeight="1" thickBot="1">
      <c r="A41" s="249" t="s">
        <v>70</v>
      </c>
      <c r="B41" s="250"/>
      <c r="C41" s="136">
        <f>SUM(C39:C40)</f>
        <v>0</v>
      </c>
      <c r="D41" s="133">
        <f>SUM(D39:D40)</f>
        <v>35380</v>
      </c>
      <c r="E41" s="200">
        <v>0</v>
      </c>
      <c r="F41" s="137">
        <f>SUM(F39:F40)</f>
        <v>34859.19</v>
      </c>
      <c r="G41" s="160"/>
      <c r="H41" s="37"/>
      <c r="I41" s="219"/>
      <c r="J41" s="220">
        <v>2</v>
      </c>
      <c r="K41" s="221" t="s">
        <v>68</v>
      </c>
    </row>
    <row r="42" spans="1:11" ht="48" customHeight="1">
      <c r="A42" s="15" t="s">
        <v>71</v>
      </c>
      <c r="B42" s="244" t="s">
        <v>97</v>
      </c>
      <c r="C42" s="68">
        <v>15000</v>
      </c>
      <c r="D42" s="70"/>
      <c r="E42" s="193">
        <v>0</v>
      </c>
      <c r="F42" s="86">
        <f>7724.22+6154.17</f>
        <v>13878.39</v>
      </c>
      <c r="G42" s="157" t="s">
        <v>19</v>
      </c>
      <c r="H42" s="37"/>
      <c r="I42" s="207" t="s">
        <v>72</v>
      </c>
      <c r="J42" s="13">
        <v>2</v>
      </c>
      <c r="K42" s="29" t="s">
        <v>73</v>
      </c>
    </row>
    <row r="43" spans="1:11" ht="36.75" customHeight="1">
      <c r="A43" s="15"/>
      <c r="B43" s="245"/>
      <c r="C43" s="46">
        <v>8000</v>
      </c>
      <c r="D43" s="71"/>
      <c r="E43" s="193">
        <v>0</v>
      </c>
      <c r="F43" s="85">
        <v>0</v>
      </c>
      <c r="G43" s="158" t="s">
        <v>20</v>
      </c>
      <c r="H43" s="37"/>
      <c r="I43" s="204" t="s">
        <v>74</v>
      </c>
      <c r="J43" s="16">
        <v>2</v>
      </c>
      <c r="K43" s="31" t="s">
        <v>73</v>
      </c>
    </row>
    <row r="44" spans="1:11" ht="43.5" customHeight="1" thickBot="1">
      <c r="A44" s="15"/>
      <c r="B44" s="245"/>
      <c r="C44" s="48">
        <v>50000</v>
      </c>
      <c r="D44" s="73"/>
      <c r="E44" s="199">
        <v>0</v>
      </c>
      <c r="F44" s="94">
        <v>0</v>
      </c>
      <c r="G44" s="161" t="s">
        <v>19</v>
      </c>
      <c r="H44" s="37"/>
      <c r="I44" s="208" t="s">
        <v>75</v>
      </c>
      <c r="J44" s="61">
        <v>2</v>
      </c>
      <c r="K44" s="63" t="s">
        <v>73</v>
      </c>
    </row>
    <row r="45" spans="1:11" ht="26.4">
      <c r="A45" s="246" t="s">
        <v>69</v>
      </c>
      <c r="B45" s="12"/>
      <c r="C45" s="87"/>
      <c r="D45" s="76">
        <v>5000</v>
      </c>
      <c r="E45" s="194">
        <v>0</v>
      </c>
      <c r="F45" s="95">
        <v>585.39</v>
      </c>
      <c r="G45" s="157" t="s">
        <v>76</v>
      </c>
      <c r="H45" s="37"/>
      <c r="I45" s="209"/>
      <c r="J45" s="13">
        <v>2</v>
      </c>
      <c r="K45" s="29" t="s">
        <v>73</v>
      </c>
    </row>
    <row r="46" spans="1:11" ht="26.4">
      <c r="A46" s="247"/>
      <c r="B46" s="15"/>
      <c r="C46" s="88"/>
      <c r="D46" s="77">
        <v>21260</v>
      </c>
      <c r="E46" s="193">
        <v>0</v>
      </c>
      <c r="F46" s="92">
        <v>7464</v>
      </c>
      <c r="G46" s="158" t="s">
        <v>77</v>
      </c>
      <c r="H46" s="37"/>
      <c r="I46" s="211"/>
      <c r="J46" s="16">
        <v>2</v>
      </c>
      <c r="K46" s="31" t="s">
        <v>73</v>
      </c>
    </row>
    <row r="47" spans="1:11" ht="27" customHeight="1" thickBot="1">
      <c r="A47" s="248"/>
      <c r="B47" s="28"/>
      <c r="C47" s="89"/>
      <c r="D47" s="78">
        <v>21240</v>
      </c>
      <c r="E47" s="193">
        <v>0</v>
      </c>
      <c r="F47" s="96">
        <v>18902</v>
      </c>
      <c r="G47" s="159" t="s">
        <v>67</v>
      </c>
      <c r="H47" s="37"/>
      <c r="I47" s="212"/>
      <c r="J47" s="27">
        <v>2</v>
      </c>
      <c r="K47" s="30" t="s">
        <v>73</v>
      </c>
    </row>
    <row r="48" spans="1:11" ht="26.25" customHeight="1" thickBot="1">
      <c r="A48" s="249" t="s">
        <v>78</v>
      </c>
      <c r="B48" s="250"/>
      <c r="C48" s="136">
        <f>SUM(C42:C47)</f>
        <v>73000</v>
      </c>
      <c r="D48" s="136">
        <f>SUM(D42:D47)</f>
        <v>47500</v>
      </c>
      <c r="E48" s="200">
        <v>0</v>
      </c>
      <c r="F48" s="138">
        <f>SUM(F42:F47)</f>
        <v>40829.78</v>
      </c>
      <c r="G48" s="160"/>
      <c r="H48" s="37"/>
      <c r="I48" s="219"/>
      <c r="J48" s="220">
        <v>2</v>
      </c>
      <c r="K48" s="221" t="s">
        <v>73</v>
      </c>
    </row>
    <row r="49" spans="1:11" ht="26.25" customHeight="1" thickBot="1">
      <c r="A49" s="258" t="s">
        <v>90</v>
      </c>
      <c r="B49" s="259"/>
      <c r="C49" s="259"/>
      <c r="D49" s="259"/>
      <c r="E49" s="259"/>
      <c r="F49" s="260"/>
      <c r="G49" s="53"/>
      <c r="H49" s="56"/>
      <c r="I49" s="213"/>
      <c r="J49" s="52"/>
      <c r="K49" s="53"/>
    </row>
    <row r="50" spans="1:11" ht="71.25" customHeight="1">
      <c r="A50" s="267" t="s">
        <v>79</v>
      </c>
      <c r="B50" s="265" t="s">
        <v>98</v>
      </c>
      <c r="C50" s="45">
        <v>42816.36</v>
      </c>
      <c r="D50" s="79"/>
      <c r="E50" s="193">
        <v>0</v>
      </c>
      <c r="F50" s="86">
        <v>45350.42</v>
      </c>
      <c r="G50" s="157" t="s">
        <v>19</v>
      </c>
      <c r="H50" s="37"/>
      <c r="I50" s="214" t="s">
        <v>80</v>
      </c>
      <c r="J50" s="32">
        <v>3</v>
      </c>
      <c r="K50" s="29" t="s">
        <v>81</v>
      </c>
    </row>
    <row r="51" spans="1:11" ht="103.5" customHeight="1" thickBot="1">
      <c r="A51" s="268"/>
      <c r="B51" s="266"/>
      <c r="C51" s="90">
        <v>5545.2</v>
      </c>
      <c r="D51" s="80"/>
      <c r="E51" s="199">
        <v>0</v>
      </c>
      <c r="F51" s="91">
        <v>4879</v>
      </c>
      <c r="G51" s="159" t="s">
        <v>20</v>
      </c>
      <c r="H51" s="37"/>
      <c r="I51" s="215" t="s">
        <v>83</v>
      </c>
      <c r="J51" s="81">
        <v>3</v>
      </c>
      <c r="K51" s="30" t="s">
        <v>81</v>
      </c>
    </row>
    <row r="52" spans="1:11" ht="29.25" customHeight="1">
      <c r="A52" s="269" t="s">
        <v>69</v>
      </c>
      <c r="B52" s="271"/>
      <c r="C52" s="190"/>
      <c r="D52" s="189">
        <v>10800</v>
      </c>
      <c r="E52" s="194">
        <v>0</v>
      </c>
      <c r="F52" s="97">
        <v>11276.17</v>
      </c>
      <c r="G52" s="162" t="s">
        <v>20</v>
      </c>
      <c r="H52" s="37"/>
      <c r="I52" s="203" t="s">
        <v>99</v>
      </c>
      <c r="J52" s="64">
        <v>3</v>
      </c>
      <c r="K52" s="65" t="s">
        <v>81</v>
      </c>
    </row>
    <row r="53" spans="1:11" ht="30.75" customHeight="1" thickBot="1">
      <c r="A53" s="270"/>
      <c r="B53" s="272"/>
      <c r="C53" s="69">
        <v>0</v>
      </c>
      <c r="D53" s="75"/>
      <c r="E53" s="193">
        <v>0</v>
      </c>
      <c r="F53" s="96">
        <v>3864.44</v>
      </c>
      <c r="G53" s="163" t="s">
        <v>19</v>
      </c>
      <c r="H53" s="37"/>
      <c r="I53" s="205" t="s">
        <v>99</v>
      </c>
      <c r="J53" s="33"/>
      <c r="K53" s="34"/>
    </row>
    <row r="54" spans="1:11" ht="26.25" customHeight="1" thickBot="1">
      <c r="A54" s="249" t="s">
        <v>78</v>
      </c>
      <c r="B54" s="250"/>
      <c r="C54" s="136">
        <f>SUM(C50:C53)</f>
        <v>48361.56</v>
      </c>
      <c r="D54" s="136">
        <f>SUM(D50:D53)</f>
        <v>10800</v>
      </c>
      <c r="E54" s="200">
        <v>0</v>
      </c>
      <c r="F54" s="139">
        <f>SUM(F50:F53)</f>
        <v>65370.03</v>
      </c>
      <c r="G54" s="119"/>
      <c r="H54" s="37"/>
      <c r="I54" s="219"/>
      <c r="J54" s="220">
        <v>2</v>
      </c>
      <c r="K54" s="221" t="s">
        <v>73</v>
      </c>
    </row>
    <row r="55" spans="1:11" s="39" customFormat="1" ht="16.2" thickBot="1">
      <c r="A55" s="35"/>
      <c r="B55" s="37"/>
      <c r="C55" s="98"/>
      <c r="D55" s="99"/>
      <c r="E55" s="36"/>
      <c r="F55" s="100"/>
      <c r="G55" s="164"/>
      <c r="H55" s="37"/>
      <c r="I55" s="37"/>
      <c r="J55" s="38"/>
      <c r="K55" s="38"/>
    </row>
    <row r="56" spans="1:11" ht="25.5" customHeight="1" thickBot="1">
      <c r="A56" s="263" t="s">
        <v>1</v>
      </c>
      <c r="B56" s="264"/>
      <c r="C56" s="140">
        <f>C54+C48+C41+C38+C34+C21+C19</f>
        <v>1308189.1599999999</v>
      </c>
      <c r="D56" s="140">
        <f>D54+D48+D41+D38+D34+D21+D19</f>
        <v>93680</v>
      </c>
      <c r="E56" s="200">
        <f>SUM(C29:C30)/C56</f>
        <v>0.11374501834276016</v>
      </c>
      <c r="F56" s="140">
        <f>F54+F48+F41+F38+F34+F21+F19</f>
        <v>942358.54999999993</v>
      </c>
      <c r="G56" s="120"/>
      <c r="H56" s="150"/>
      <c r="I56" s="51"/>
      <c r="J56" s="216"/>
      <c r="K56" s="216"/>
    </row>
    <row r="57" spans="1:11" ht="16.2" thickBot="1">
      <c r="A57" s="40"/>
      <c r="B57" s="41"/>
      <c r="C57" s="101"/>
      <c r="D57" s="102"/>
      <c r="E57" s="103"/>
      <c r="F57" s="104"/>
      <c r="G57" s="165"/>
      <c r="H57" s="57"/>
      <c r="I57" s="57"/>
      <c r="J57" s="41"/>
      <c r="K57" s="41"/>
    </row>
    <row r="58" spans="1:11" ht="23.25" customHeight="1" thickBot="1">
      <c r="A58" s="261" t="s">
        <v>84</v>
      </c>
      <c r="B58" s="262"/>
      <c r="C58" s="141">
        <f>C56*0.07</f>
        <v>91573.241200000004</v>
      </c>
      <c r="D58" s="141">
        <f>D56*0.07</f>
        <v>6557.6</v>
      </c>
      <c r="E58" s="200"/>
      <c r="F58" s="142">
        <f>59843.56+5386.58</f>
        <v>65230.14</v>
      </c>
      <c r="G58" s="166"/>
      <c r="H58" s="57"/>
      <c r="I58" s="57"/>
      <c r="J58" s="41"/>
      <c r="K58" s="41"/>
    </row>
    <row r="59" spans="1:11" ht="16.2" thickBot="1">
      <c r="A59" s="42"/>
      <c r="B59" s="43"/>
      <c r="C59" s="105"/>
      <c r="D59" s="106"/>
      <c r="E59" s="107"/>
      <c r="F59" s="108"/>
      <c r="G59" s="167"/>
      <c r="H59" s="57"/>
      <c r="I59" s="57"/>
      <c r="J59" s="217"/>
      <c r="K59" s="217"/>
    </row>
    <row r="60" spans="1:11" ht="25.5" customHeight="1" thickBot="1">
      <c r="A60" s="251" t="s">
        <v>85</v>
      </c>
      <c r="B60" s="252"/>
      <c r="C60" s="143">
        <f>SUM(C56:C58)</f>
        <v>1399762.4012</v>
      </c>
      <c r="D60" s="143">
        <f>SUM(D56:D58)</f>
        <v>100237.6</v>
      </c>
      <c r="E60" s="201"/>
      <c r="F60" s="144">
        <f>SUM(F56:F58)</f>
        <v>1007588.69</v>
      </c>
      <c r="G60" s="166"/>
      <c r="H60" s="57"/>
      <c r="I60" s="57"/>
      <c r="J60" s="218"/>
      <c r="K60" s="218"/>
    </row>
    <row r="61" spans="1:11">
      <c r="C61" s="109" t="s">
        <v>82</v>
      </c>
      <c r="D61" s="109" t="s">
        <v>69</v>
      </c>
      <c r="E61" s="110"/>
      <c r="F61" s="111"/>
      <c r="G61" s="39"/>
      <c r="H61" s="57"/>
      <c r="I61" s="39"/>
      <c r="J61" s="39"/>
    </row>
    <row r="62" spans="1:11" ht="16.2" thickBot="1">
      <c r="C62" s="102"/>
      <c r="D62" s="102"/>
      <c r="G62" s="39"/>
      <c r="H62" s="57"/>
      <c r="I62" s="39"/>
      <c r="J62" s="39"/>
    </row>
    <row r="63" spans="1:11" ht="16.2" thickBot="1">
      <c r="C63" s="145" t="s">
        <v>100</v>
      </c>
      <c r="D63" s="145">
        <f>C60+D60</f>
        <v>1500000.0012000001</v>
      </c>
      <c r="E63" s="103"/>
      <c r="I63" s="39"/>
      <c r="J63" s="39"/>
    </row>
    <row r="64" spans="1:11" ht="16.2" thickBot="1">
      <c r="C64" s="112"/>
      <c r="D64" s="112"/>
      <c r="E64" s="113"/>
      <c r="F64" s="111"/>
      <c r="G64" s="39"/>
      <c r="H64" s="57"/>
      <c r="I64" s="39"/>
      <c r="J64" s="114"/>
      <c r="K64" s="44"/>
    </row>
    <row r="65" spans="3:10" ht="15" thickBot="1">
      <c r="C65" s="147" t="s">
        <v>101</v>
      </c>
      <c r="D65" s="146">
        <f>F60/D63</f>
        <v>0.67172579279595268</v>
      </c>
      <c r="F65" s="111"/>
      <c r="G65" s="115"/>
      <c r="H65" s="151"/>
      <c r="I65" s="39"/>
      <c r="J65" s="39"/>
    </row>
    <row r="66" spans="3:10">
      <c r="C66" s="109"/>
      <c r="D66" s="109"/>
      <c r="E66" s="110"/>
      <c r="F66" s="111"/>
      <c r="G66" s="39"/>
      <c r="H66" s="57"/>
      <c r="I66" s="39"/>
      <c r="J66" s="39"/>
    </row>
    <row r="67" spans="3:10">
      <c r="C67" s="39"/>
      <c r="D67" s="109"/>
      <c r="E67" s="110"/>
      <c r="F67" s="111"/>
      <c r="G67" s="39"/>
      <c r="H67" s="57"/>
      <c r="I67" s="39"/>
      <c r="J67" s="39"/>
    </row>
    <row r="68" spans="3:10">
      <c r="C68" s="39"/>
      <c r="D68" s="109"/>
      <c r="E68" s="110"/>
      <c r="F68" s="110"/>
      <c r="J68" s="39"/>
    </row>
    <row r="69" spans="3:10">
      <c r="C69" s="109"/>
      <c r="D69" s="109"/>
      <c r="E69" s="110"/>
      <c r="F69" s="110"/>
      <c r="J69" s="39"/>
    </row>
    <row r="70" spans="3:10">
      <c r="C70" s="109"/>
      <c r="D70" s="109"/>
      <c r="E70" s="110"/>
      <c r="F70" s="110"/>
      <c r="J70" s="39"/>
    </row>
    <row r="71" spans="3:10">
      <c r="C71" s="109"/>
      <c r="D71" s="109"/>
      <c r="E71" s="110"/>
      <c r="F71" s="110"/>
      <c r="J71" s="39"/>
    </row>
    <row r="72" spans="3:10">
      <c r="C72" s="109"/>
      <c r="D72" s="109"/>
      <c r="E72" s="110"/>
      <c r="F72" s="110"/>
      <c r="J72" s="39"/>
    </row>
    <row r="73" spans="3:10">
      <c r="C73" s="109"/>
      <c r="D73" s="109"/>
      <c r="E73" s="110"/>
      <c r="F73" s="110"/>
      <c r="J73" s="39"/>
    </row>
    <row r="74" spans="3:10">
      <c r="C74" s="109"/>
      <c r="D74" s="109"/>
      <c r="E74" s="110"/>
      <c r="F74" s="110"/>
      <c r="J74" s="39"/>
    </row>
    <row r="75" spans="3:10">
      <c r="C75" s="109"/>
      <c r="D75" s="109"/>
      <c r="E75" s="110"/>
      <c r="F75" s="110"/>
      <c r="J75" s="39"/>
    </row>
    <row r="76" spans="3:10">
      <c r="C76" s="109"/>
      <c r="D76" s="109"/>
      <c r="E76" s="110"/>
      <c r="F76" s="110"/>
      <c r="J76" s="39"/>
    </row>
    <row r="77" spans="3:10">
      <c r="C77" s="109"/>
      <c r="D77" s="109"/>
      <c r="E77" s="110"/>
      <c r="F77" s="110"/>
      <c r="J77" s="39"/>
    </row>
    <row r="78" spans="3:10">
      <c r="C78" s="109"/>
      <c r="D78" s="109"/>
      <c r="E78" s="110"/>
      <c r="F78" s="110"/>
      <c r="J78" s="39"/>
    </row>
    <row r="79" spans="3:10">
      <c r="C79" s="109"/>
      <c r="D79" s="109"/>
      <c r="E79" s="110"/>
      <c r="F79" s="110"/>
      <c r="J79" s="39"/>
    </row>
    <row r="80" spans="3:10">
      <c r="C80" s="109"/>
      <c r="D80" s="109"/>
      <c r="E80" s="110"/>
      <c r="F80" s="110"/>
      <c r="J80" s="39"/>
    </row>
    <row r="81" spans="3:10">
      <c r="C81" s="109"/>
      <c r="D81" s="109"/>
      <c r="E81" s="110"/>
      <c r="F81" s="110"/>
      <c r="J81" s="39"/>
    </row>
    <row r="82" spans="3:10">
      <c r="C82" s="109"/>
      <c r="D82" s="109"/>
      <c r="E82" s="110"/>
      <c r="F82" s="110"/>
      <c r="J82" s="39"/>
    </row>
    <row r="83" spans="3:10">
      <c r="C83" s="109"/>
      <c r="D83" s="109"/>
      <c r="E83" s="110"/>
      <c r="F83" s="110"/>
      <c r="J83" s="39"/>
    </row>
    <row r="84" spans="3:10">
      <c r="C84" s="109"/>
      <c r="D84" s="109"/>
      <c r="E84" s="110"/>
      <c r="F84" s="110"/>
      <c r="J84" s="39"/>
    </row>
    <row r="85" spans="3:10">
      <c r="C85" s="109"/>
      <c r="D85" s="109"/>
      <c r="E85" s="110"/>
      <c r="F85" s="110"/>
      <c r="J85" s="39"/>
    </row>
    <row r="86" spans="3:10">
      <c r="C86" s="109"/>
      <c r="D86" s="109"/>
      <c r="E86" s="110"/>
      <c r="F86" s="110"/>
      <c r="J86" s="39"/>
    </row>
    <row r="87" spans="3:10">
      <c r="C87" s="109"/>
      <c r="D87" s="109"/>
      <c r="E87" s="110"/>
      <c r="F87" s="110"/>
      <c r="J87" s="39"/>
    </row>
    <row r="88" spans="3:10">
      <c r="C88" s="109"/>
      <c r="D88" s="109"/>
      <c r="E88" s="110"/>
      <c r="F88" s="110"/>
      <c r="J88" s="39"/>
    </row>
    <row r="89" spans="3:10">
      <c r="C89" s="109"/>
      <c r="D89" s="109"/>
      <c r="E89" s="110"/>
      <c r="F89" s="110"/>
      <c r="J89" s="39"/>
    </row>
    <row r="90" spans="3:10">
      <c r="C90" s="109"/>
      <c r="D90" s="109"/>
      <c r="E90" s="110"/>
      <c r="F90" s="110"/>
      <c r="J90" s="39"/>
    </row>
    <row r="91" spans="3:10">
      <c r="C91" s="109"/>
      <c r="D91" s="109"/>
      <c r="E91" s="110"/>
      <c r="F91" s="110"/>
      <c r="J91" s="39"/>
    </row>
    <row r="92" spans="3:10">
      <c r="C92" s="109"/>
      <c r="D92" s="109"/>
      <c r="E92" s="110"/>
      <c r="F92" s="110"/>
      <c r="J92" s="39"/>
    </row>
    <row r="93" spans="3:10">
      <c r="C93" s="109"/>
      <c r="D93" s="109"/>
      <c r="E93" s="110"/>
      <c r="F93" s="110"/>
      <c r="J93" s="39"/>
    </row>
    <row r="94" spans="3:10">
      <c r="C94" s="109"/>
      <c r="D94" s="109"/>
      <c r="E94" s="110"/>
      <c r="F94" s="110"/>
      <c r="J94" s="39"/>
    </row>
    <row r="95" spans="3:10">
      <c r="C95" s="109"/>
      <c r="D95" s="109"/>
      <c r="E95" s="110"/>
      <c r="F95" s="110"/>
      <c r="J95" s="39"/>
    </row>
    <row r="96" spans="3:10">
      <c r="C96" s="109"/>
      <c r="D96" s="109"/>
      <c r="E96" s="110"/>
      <c r="F96" s="110"/>
      <c r="J96" s="39"/>
    </row>
    <row r="97" spans="3:10">
      <c r="C97" s="109"/>
      <c r="D97" s="109"/>
      <c r="E97" s="110"/>
      <c r="F97" s="110"/>
      <c r="J97" s="39"/>
    </row>
    <row r="98" spans="3:10">
      <c r="C98" s="109"/>
      <c r="D98" s="109"/>
      <c r="E98" s="110"/>
      <c r="F98" s="110"/>
      <c r="J98" s="39"/>
    </row>
    <row r="99" spans="3:10">
      <c r="C99" s="109"/>
      <c r="D99" s="109"/>
      <c r="E99" s="110"/>
      <c r="F99" s="110"/>
      <c r="J99" s="39"/>
    </row>
    <row r="100" spans="3:10">
      <c r="C100" s="109"/>
      <c r="D100" s="109"/>
      <c r="E100" s="110"/>
      <c r="F100" s="110"/>
      <c r="J100" s="39"/>
    </row>
    <row r="101" spans="3:10">
      <c r="C101" s="109"/>
      <c r="D101" s="109"/>
      <c r="E101" s="110"/>
      <c r="F101" s="110"/>
      <c r="J101" s="39"/>
    </row>
    <row r="102" spans="3:10">
      <c r="C102" s="109"/>
      <c r="D102" s="109"/>
      <c r="E102" s="110"/>
      <c r="F102" s="110"/>
      <c r="J102" s="39"/>
    </row>
    <row r="103" spans="3:10">
      <c r="C103" s="109"/>
      <c r="D103" s="109"/>
      <c r="E103" s="110"/>
      <c r="F103" s="110"/>
      <c r="J103" s="39"/>
    </row>
    <row r="104" spans="3:10">
      <c r="C104" s="109"/>
      <c r="D104" s="109"/>
      <c r="E104" s="110"/>
      <c r="F104" s="110"/>
      <c r="J104" s="39"/>
    </row>
    <row r="105" spans="3:10">
      <c r="C105" s="109"/>
      <c r="D105" s="109"/>
      <c r="E105" s="110"/>
      <c r="F105" s="110"/>
      <c r="J105" s="39"/>
    </row>
    <row r="106" spans="3:10">
      <c r="C106" s="109"/>
      <c r="D106" s="109"/>
      <c r="E106" s="110"/>
      <c r="F106" s="110"/>
      <c r="J106" s="39"/>
    </row>
    <row r="107" spans="3:10">
      <c r="C107" s="109"/>
      <c r="D107" s="109"/>
      <c r="E107" s="110"/>
      <c r="F107" s="110"/>
      <c r="J107" s="39"/>
    </row>
    <row r="108" spans="3:10">
      <c r="C108" s="109"/>
      <c r="D108" s="109"/>
      <c r="E108" s="110"/>
      <c r="F108" s="110"/>
      <c r="J108" s="39"/>
    </row>
    <row r="109" spans="3:10">
      <c r="C109" s="109"/>
      <c r="D109" s="109"/>
      <c r="E109" s="110"/>
      <c r="F109" s="110"/>
      <c r="J109" s="39"/>
    </row>
    <row r="110" spans="3:10">
      <c r="C110" s="109"/>
      <c r="D110" s="109"/>
      <c r="E110" s="110"/>
      <c r="F110" s="110"/>
      <c r="J110" s="39"/>
    </row>
    <row r="111" spans="3:10">
      <c r="C111" s="109"/>
      <c r="D111" s="109"/>
      <c r="E111" s="110"/>
      <c r="F111" s="110"/>
      <c r="J111" s="39"/>
    </row>
    <row r="112" spans="3:10">
      <c r="C112" s="109"/>
      <c r="D112" s="109"/>
      <c r="E112" s="110"/>
      <c r="F112" s="110"/>
      <c r="J112" s="39"/>
    </row>
    <row r="113" spans="3:10">
      <c r="C113" s="109"/>
      <c r="D113" s="109"/>
      <c r="E113" s="110"/>
      <c r="F113" s="110"/>
      <c r="J113" s="39"/>
    </row>
    <row r="114" spans="3:10">
      <c r="C114" s="109"/>
      <c r="D114" s="109"/>
      <c r="E114" s="110"/>
      <c r="F114" s="110"/>
      <c r="J114" s="39"/>
    </row>
    <row r="115" spans="3:10">
      <c r="C115" s="109"/>
      <c r="D115" s="109"/>
      <c r="E115" s="110"/>
      <c r="F115" s="110"/>
      <c r="J115" s="39"/>
    </row>
    <row r="116" spans="3:10">
      <c r="C116" s="109"/>
      <c r="D116" s="109"/>
      <c r="E116" s="110"/>
      <c r="F116" s="110"/>
      <c r="J116" s="39"/>
    </row>
    <row r="117" spans="3:10">
      <c r="C117" s="109"/>
      <c r="D117" s="109"/>
      <c r="E117" s="110"/>
      <c r="F117" s="110"/>
      <c r="J117" s="39"/>
    </row>
    <row r="118" spans="3:10">
      <c r="C118" s="109"/>
      <c r="D118" s="109"/>
      <c r="E118" s="110"/>
      <c r="F118" s="110"/>
      <c r="J118" s="39"/>
    </row>
    <row r="119" spans="3:10">
      <c r="C119" s="109"/>
      <c r="D119" s="109"/>
      <c r="E119" s="110"/>
      <c r="F119" s="110"/>
      <c r="J119" s="39"/>
    </row>
    <row r="120" spans="3:10">
      <c r="C120" s="109"/>
      <c r="D120" s="109"/>
      <c r="E120" s="110"/>
      <c r="F120" s="110"/>
      <c r="J120" s="39"/>
    </row>
    <row r="121" spans="3:10">
      <c r="C121" s="109"/>
      <c r="D121" s="109"/>
      <c r="E121" s="110"/>
      <c r="F121" s="110"/>
      <c r="J121" s="39"/>
    </row>
    <row r="122" spans="3:10">
      <c r="C122" s="109"/>
      <c r="D122" s="109"/>
      <c r="E122" s="110"/>
      <c r="F122" s="110"/>
      <c r="J122" s="39"/>
    </row>
    <row r="123" spans="3:10">
      <c r="C123" s="109"/>
      <c r="D123" s="109"/>
      <c r="E123" s="110"/>
      <c r="F123" s="110"/>
      <c r="J123" s="39"/>
    </row>
    <row r="124" spans="3:10">
      <c r="C124" s="109"/>
      <c r="D124" s="109"/>
      <c r="E124" s="110"/>
      <c r="F124" s="110"/>
      <c r="J124" s="39"/>
    </row>
    <row r="125" spans="3:10">
      <c r="C125" s="109"/>
      <c r="D125" s="109"/>
      <c r="E125" s="110"/>
      <c r="F125" s="110"/>
      <c r="J125" s="39"/>
    </row>
    <row r="126" spans="3:10">
      <c r="C126" s="109"/>
      <c r="D126" s="109"/>
      <c r="E126" s="110"/>
      <c r="F126" s="110"/>
      <c r="J126" s="39"/>
    </row>
    <row r="127" spans="3:10">
      <c r="C127" s="109"/>
      <c r="D127" s="109"/>
      <c r="E127" s="110"/>
      <c r="F127" s="110"/>
      <c r="J127" s="39"/>
    </row>
    <row r="128" spans="3:10">
      <c r="C128" s="109"/>
      <c r="D128" s="109"/>
      <c r="E128" s="110"/>
      <c r="F128" s="110"/>
      <c r="J128" s="39"/>
    </row>
    <row r="129" spans="3:10">
      <c r="C129" s="109"/>
      <c r="D129" s="109"/>
      <c r="E129" s="110"/>
      <c r="F129" s="110"/>
      <c r="J129" s="39"/>
    </row>
    <row r="130" spans="3:10">
      <c r="C130" s="109"/>
      <c r="D130" s="109"/>
      <c r="E130" s="110"/>
      <c r="F130" s="110"/>
      <c r="J130" s="39"/>
    </row>
    <row r="131" spans="3:10">
      <c r="C131" s="109"/>
      <c r="D131" s="109"/>
      <c r="E131" s="110"/>
      <c r="F131" s="110"/>
      <c r="J131" s="39"/>
    </row>
    <row r="132" spans="3:10">
      <c r="C132" s="109"/>
      <c r="D132" s="109"/>
      <c r="E132" s="110"/>
      <c r="F132" s="110"/>
      <c r="J132" s="39"/>
    </row>
    <row r="133" spans="3:10">
      <c r="C133" s="109"/>
      <c r="D133" s="109"/>
      <c r="E133" s="110"/>
      <c r="F133" s="110"/>
      <c r="J133" s="39"/>
    </row>
    <row r="134" spans="3:10">
      <c r="C134" s="109"/>
      <c r="D134" s="109"/>
      <c r="E134" s="110"/>
      <c r="F134" s="110"/>
      <c r="J134" s="39"/>
    </row>
    <row r="135" spans="3:10">
      <c r="C135" s="109"/>
      <c r="D135" s="109"/>
      <c r="E135" s="110"/>
      <c r="F135" s="110"/>
      <c r="J135" s="39"/>
    </row>
    <row r="136" spans="3:10">
      <c r="C136" s="109"/>
      <c r="D136" s="109"/>
      <c r="E136" s="110"/>
      <c r="F136" s="110"/>
      <c r="J136" s="39"/>
    </row>
    <row r="137" spans="3:10">
      <c r="C137" s="109"/>
      <c r="D137" s="109"/>
      <c r="E137" s="110"/>
      <c r="F137" s="110"/>
      <c r="J137" s="39"/>
    </row>
    <row r="138" spans="3:10">
      <c r="C138" s="109"/>
      <c r="D138" s="109"/>
      <c r="E138" s="110"/>
      <c r="F138" s="110"/>
      <c r="J138" s="39"/>
    </row>
    <row r="139" spans="3:10">
      <c r="C139" s="109"/>
      <c r="D139" s="109"/>
      <c r="E139" s="110"/>
      <c r="F139" s="110"/>
      <c r="J139" s="39"/>
    </row>
    <row r="140" spans="3:10">
      <c r="C140" s="109"/>
      <c r="D140" s="109"/>
      <c r="E140" s="110"/>
      <c r="F140" s="110"/>
      <c r="J140" s="39"/>
    </row>
    <row r="141" spans="3:10">
      <c r="C141" s="109"/>
      <c r="D141" s="109"/>
      <c r="E141" s="110"/>
      <c r="F141" s="110"/>
      <c r="J141" s="39"/>
    </row>
    <row r="142" spans="3:10">
      <c r="C142" s="109"/>
      <c r="D142" s="109"/>
      <c r="E142" s="110"/>
      <c r="F142" s="110"/>
      <c r="J142" s="39"/>
    </row>
    <row r="143" spans="3:10">
      <c r="C143" s="109"/>
      <c r="D143" s="109"/>
      <c r="E143" s="110"/>
      <c r="F143" s="110"/>
      <c r="J143" s="39"/>
    </row>
    <row r="144" spans="3:10">
      <c r="C144" s="109"/>
      <c r="D144" s="109"/>
      <c r="E144" s="110"/>
      <c r="F144" s="110"/>
      <c r="J144" s="39"/>
    </row>
    <row r="145" spans="3:10">
      <c r="C145" s="109"/>
      <c r="D145" s="109"/>
      <c r="E145" s="110"/>
      <c r="F145" s="110"/>
      <c r="J145" s="39"/>
    </row>
    <row r="146" spans="3:10">
      <c r="C146" s="109"/>
      <c r="D146" s="109"/>
      <c r="E146" s="110"/>
      <c r="F146" s="110"/>
      <c r="J146" s="39"/>
    </row>
    <row r="147" spans="3:10">
      <c r="C147" s="109"/>
      <c r="D147" s="109"/>
      <c r="E147" s="110"/>
      <c r="F147" s="110"/>
      <c r="J147" s="39"/>
    </row>
    <row r="148" spans="3:10">
      <c r="C148" s="109"/>
      <c r="D148" s="109"/>
      <c r="E148" s="110"/>
      <c r="F148" s="110"/>
      <c r="J148" s="39"/>
    </row>
    <row r="149" spans="3:10">
      <c r="C149" s="109"/>
      <c r="D149" s="109"/>
      <c r="E149" s="110"/>
      <c r="F149" s="110"/>
      <c r="J149" s="39"/>
    </row>
    <row r="150" spans="3:10">
      <c r="C150" s="109"/>
      <c r="D150" s="109"/>
      <c r="E150" s="110"/>
      <c r="F150" s="110"/>
      <c r="J150" s="39"/>
    </row>
    <row r="151" spans="3:10">
      <c r="C151" s="109"/>
      <c r="D151" s="109"/>
      <c r="E151" s="110"/>
      <c r="F151" s="110"/>
      <c r="J151" s="39"/>
    </row>
    <row r="152" spans="3:10">
      <c r="C152" s="109"/>
      <c r="D152" s="109"/>
      <c r="E152" s="110"/>
      <c r="F152" s="110"/>
      <c r="J152" s="39"/>
    </row>
    <row r="153" spans="3:10">
      <c r="C153" s="109"/>
      <c r="D153" s="109"/>
      <c r="E153" s="110"/>
      <c r="F153" s="110"/>
      <c r="J153" s="39"/>
    </row>
    <row r="154" spans="3:10">
      <c r="C154" s="109"/>
      <c r="D154" s="109"/>
      <c r="E154" s="110"/>
      <c r="F154" s="110"/>
      <c r="J154" s="39"/>
    </row>
    <row r="155" spans="3:10">
      <c r="C155" s="109"/>
      <c r="D155" s="109"/>
      <c r="E155" s="110"/>
      <c r="F155" s="110"/>
      <c r="J155" s="39"/>
    </row>
    <row r="156" spans="3:10">
      <c r="C156" s="109"/>
      <c r="D156" s="109"/>
      <c r="E156" s="110"/>
      <c r="F156" s="110"/>
      <c r="J156" s="39"/>
    </row>
    <row r="157" spans="3:10">
      <c r="C157" s="109"/>
      <c r="D157" s="109"/>
      <c r="E157" s="110"/>
      <c r="F157" s="110"/>
      <c r="J157" s="39"/>
    </row>
    <row r="158" spans="3:10">
      <c r="C158" s="109"/>
      <c r="D158" s="109"/>
      <c r="E158" s="110"/>
      <c r="F158" s="110"/>
      <c r="J158" s="39"/>
    </row>
    <row r="159" spans="3:10">
      <c r="C159" s="109"/>
      <c r="D159" s="109"/>
      <c r="E159" s="110"/>
      <c r="F159" s="110"/>
      <c r="J159" s="39"/>
    </row>
    <row r="160" spans="3:10">
      <c r="C160" s="109"/>
      <c r="D160" s="109"/>
      <c r="E160" s="110"/>
      <c r="F160" s="110"/>
      <c r="J160" s="39"/>
    </row>
    <row r="161" spans="3:10">
      <c r="C161" s="109"/>
      <c r="D161" s="109"/>
      <c r="E161" s="110"/>
      <c r="F161" s="110"/>
      <c r="J161" s="39"/>
    </row>
    <row r="162" spans="3:10">
      <c r="C162" s="109"/>
      <c r="D162" s="109"/>
      <c r="E162" s="110"/>
      <c r="F162" s="110"/>
      <c r="J162" s="39"/>
    </row>
    <row r="163" spans="3:10">
      <c r="C163" s="109"/>
      <c r="D163" s="109"/>
      <c r="E163" s="110"/>
      <c r="F163" s="110"/>
      <c r="J163" s="39"/>
    </row>
    <row r="164" spans="3:10">
      <c r="C164" s="109"/>
      <c r="D164" s="109"/>
      <c r="E164" s="110"/>
      <c r="F164" s="110"/>
      <c r="J164" s="39"/>
    </row>
    <row r="165" spans="3:10">
      <c r="C165" s="109"/>
      <c r="D165" s="109"/>
      <c r="E165" s="110"/>
      <c r="F165" s="110"/>
      <c r="J165" s="39"/>
    </row>
    <row r="166" spans="3:10">
      <c r="C166" s="109"/>
      <c r="D166" s="109"/>
      <c r="E166" s="110"/>
      <c r="F166" s="110"/>
      <c r="J166" s="39"/>
    </row>
    <row r="167" spans="3:10">
      <c r="C167" s="109"/>
      <c r="D167" s="109"/>
      <c r="E167" s="110"/>
      <c r="F167" s="110"/>
      <c r="J167" s="39"/>
    </row>
    <row r="168" spans="3:10">
      <c r="C168" s="109"/>
      <c r="D168" s="109"/>
      <c r="E168" s="110"/>
      <c r="F168" s="110"/>
      <c r="J168" s="39"/>
    </row>
    <row r="169" spans="3:10">
      <c r="C169" s="109"/>
      <c r="D169" s="109"/>
      <c r="E169" s="110"/>
      <c r="F169" s="110"/>
      <c r="J169" s="39"/>
    </row>
    <row r="170" spans="3:10">
      <c r="C170" s="109"/>
      <c r="D170" s="109"/>
      <c r="E170" s="110"/>
      <c r="F170" s="110"/>
      <c r="J170" s="39"/>
    </row>
    <row r="171" spans="3:10">
      <c r="C171" s="109"/>
      <c r="D171" s="109"/>
      <c r="E171" s="110"/>
      <c r="F171" s="110"/>
      <c r="J171" s="39"/>
    </row>
    <row r="172" spans="3:10">
      <c r="C172" s="109"/>
      <c r="D172" s="109"/>
      <c r="E172" s="110"/>
      <c r="F172" s="110"/>
      <c r="J172" s="39"/>
    </row>
    <row r="173" spans="3:10">
      <c r="C173" s="109"/>
      <c r="D173" s="109"/>
      <c r="E173" s="110"/>
      <c r="F173" s="110"/>
      <c r="J173" s="39"/>
    </row>
    <row r="174" spans="3:10">
      <c r="C174" s="109"/>
      <c r="D174" s="109"/>
      <c r="E174" s="110"/>
      <c r="F174" s="110"/>
      <c r="J174" s="39"/>
    </row>
    <row r="175" spans="3:10">
      <c r="C175" s="109"/>
      <c r="D175" s="109"/>
      <c r="E175" s="110"/>
      <c r="F175" s="110"/>
      <c r="J175" s="39"/>
    </row>
    <row r="176" spans="3:10">
      <c r="C176" s="109"/>
      <c r="D176" s="109"/>
      <c r="E176" s="110"/>
      <c r="F176" s="110"/>
      <c r="J176" s="39"/>
    </row>
    <row r="177" spans="3:10">
      <c r="C177" s="109"/>
      <c r="D177" s="109"/>
      <c r="E177" s="110"/>
      <c r="F177" s="110"/>
      <c r="J177" s="39"/>
    </row>
    <row r="178" spans="3:10">
      <c r="C178" s="109"/>
      <c r="D178" s="109"/>
      <c r="E178" s="110"/>
      <c r="F178" s="110"/>
      <c r="J178" s="39"/>
    </row>
    <row r="179" spans="3:10">
      <c r="C179" s="109"/>
      <c r="D179" s="109"/>
      <c r="E179" s="110"/>
      <c r="F179" s="110"/>
      <c r="J179" s="39"/>
    </row>
    <row r="180" spans="3:10">
      <c r="C180" s="109"/>
      <c r="D180" s="109"/>
      <c r="E180" s="110"/>
      <c r="F180" s="110"/>
      <c r="J180" s="39"/>
    </row>
    <row r="181" spans="3:10">
      <c r="C181" s="109"/>
      <c r="D181" s="109"/>
      <c r="E181" s="110"/>
      <c r="F181" s="110"/>
      <c r="J181" s="39"/>
    </row>
    <row r="182" spans="3:10">
      <c r="C182" s="109"/>
      <c r="D182" s="109"/>
      <c r="E182" s="110"/>
      <c r="F182" s="110"/>
      <c r="J182" s="39"/>
    </row>
    <row r="183" spans="3:10">
      <c r="C183" s="109"/>
      <c r="D183" s="109"/>
      <c r="E183" s="110"/>
      <c r="F183" s="110"/>
      <c r="J183" s="39"/>
    </row>
    <row r="184" spans="3:10">
      <c r="C184" s="109"/>
      <c r="D184" s="109"/>
      <c r="E184" s="110"/>
      <c r="F184" s="110"/>
      <c r="J184" s="39"/>
    </row>
    <row r="185" spans="3:10">
      <c r="C185" s="109"/>
      <c r="D185" s="109"/>
      <c r="E185" s="110"/>
      <c r="F185" s="110"/>
      <c r="J185" s="39"/>
    </row>
    <row r="186" spans="3:10">
      <c r="C186" s="109"/>
      <c r="D186" s="109"/>
      <c r="E186" s="110"/>
      <c r="F186" s="110"/>
      <c r="J186" s="39"/>
    </row>
    <row r="187" spans="3:10">
      <c r="C187" s="109"/>
      <c r="D187" s="109"/>
      <c r="E187" s="110"/>
      <c r="F187" s="110"/>
      <c r="J187" s="39"/>
    </row>
    <row r="188" spans="3:10">
      <c r="C188" s="109"/>
      <c r="D188" s="109"/>
      <c r="E188" s="110"/>
      <c r="F188" s="110"/>
      <c r="J188" s="39"/>
    </row>
    <row r="189" spans="3:10">
      <c r="C189" s="109"/>
      <c r="D189" s="109"/>
      <c r="E189" s="110"/>
      <c r="F189" s="110"/>
      <c r="J189" s="39"/>
    </row>
    <row r="190" spans="3:10">
      <c r="C190" s="109"/>
      <c r="D190" s="109"/>
      <c r="E190" s="110"/>
      <c r="F190" s="110"/>
      <c r="J190" s="39"/>
    </row>
    <row r="191" spans="3:10">
      <c r="C191" s="109"/>
      <c r="D191" s="109"/>
      <c r="E191" s="110"/>
      <c r="F191" s="110"/>
      <c r="J191" s="39"/>
    </row>
    <row r="192" spans="3:10">
      <c r="C192" s="109"/>
      <c r="D192" s="109"/>
      <c r="E192" s="110"/>
      <c r="F192" s="110"/>
      <c r="J192" s="39"/>
    </row>
    <row r="193" spans="3:10">
      <c r="C193" s="109"/>
      <c r="D193" s="109"/>
      <c r="E193" s="110"/>
      <c r="F193" s="110"/>
      <c r="J193" s="39"/>
    </row>
    <row r="194" spans="3:10">
      <c r="C194" s="109"/>
      <c r="D194" s="109"/>
      <c r="E194" s="110"/>
      <c r="F194" s="110"/>
      <c r="J194" s="39"/>
    </row>
    <row r="195" spans="3:10">
      <c r="C195" s="109"/>
      <c r="D195" s="109"/>
      <c r="E195" s="110"/>
      <c r="F195" s="110"/>
      <c r="J195" s="39"/>
    </row>
    <row r="196" spans="3:10">
      <c r="C196" s="109"/>
      <c r="D196" s="109"/>
      <c r="E196" s="110"/>
      <c r="F196" s="110"/>
      <c r="J196" s="39"/>
    </row>
    <row r="197" spans="3:10">
      <c r="C197" s="109"/>
      <c r="D197" s="109"/>
      <c r="E197" s="110"/>
      <c r="F197" s="110"/>
      <c r="J197" s="39"/>
    </row>
    <row r="198" spans="3:10">
      <c r="C198" s="109"/>
      <c r="D198" s="109"/>
      <c r="E198" s="110"/>
      <c r="F198" s="110"/>
      <c r="J198" s="39"/>
    </row>
    <row r="199" spans="3:10">
      <c r="C199" s="109"/>
      <c r="D199" s="109"/>
      <c r="E199" s="110"/>
      <c r="F199" s="110"/>
      <c r="J199" s="39"/>
    </row>
    <row r="200" spans="3:10">
      <c r="C200" s="109"/>
      <c r="D200" s="109"/>
      <c r="E200" s="110"/>
      <c r="F200" s="110"/>
      <c r="J200" s="39"/>
    </row>
    <row r="201" spans="3:10">
      <c r="C201" s="109"/>
      <c r="D201" s="109"/>
      <c r="E201" s="110"/>
      <c r="F201" s="110"/>
      <c r="J201" s="39"/>
    </row>
    <row r="202" spans="3:10">
      <c r="C202" s="109"/>
      <c r="D202" s="109"/>
      <c r="E202" s="110"/>
      <c r="F202" s="110"/>
      <c r="J202" s="39"/>
    </row>
    <row r="203" spans="3:10">
      <c r="C203" s="109"/>
      <c r="D203" s="109"/>
      <c r="E203" s="110"/>
      <c r="F203" s="110"/>
      <c r="J203" s="39"/>
    </row>
    <row r="204" spans="3:10">
      <c r="C204" s="109"/>
      <c r="D204" s="109"/>
      <c r="E204" s="110"/>
      <c r="F204" s="110"/>
      <c r="J204" s="39"/>
    </row>
    <row r="205" spans="3:10">
      <c r="C205" s="109"/>
      <c r="D205" s="109"/>
      <c r="E205" s="110"/>
      <c r="F205" s="110"/>
      <c r="J205" s="39"/>
    </row>
    <row r="206" spans="3:10">
      <c r="C206" s="109"/>
      <c r="D206" s="109"/>
      <c r="E206" s="110"/>
      <c r="F206" s="110"/>
      <c r="J206" s="39"/>
    </row>
    <row r="207" spans="3:10">
      <c r="C207" s="109"/>
      <c r="D207" s="109"/>
      <c r="E207" s="110"/>
      <c r="F207" s="110"/>
      <c r="J207" s="39"/>
    </row>
    <row r="208" spans="3:10">
      <c r="C208" s="109"/>
      <c r="D208" s="109"/>
      <c r="E208" s="110"/>
      <c r="F208" s="110"/>
      <c r="J208" s="39"/>
    </row>
    <row r="209" spans="3:10">
      <c r="C209" s="109"/>
      <c r="D209" s="109"/>
      <c r="E209" s="110"/>
      <c r="F209" s="110"/>
      <c r="J209" s="39"/>
    </row>
    <row r="210" spans="3:10">
      <c r="C210" s="109"/>
      <c r="D210" s="109"/>
      <c r="E210" s="110"/>
      <c r="F210" s="110"/>
      <c r="J210" s="39"/>
    </row>
    <row r="211" spans="3:10">
      <c r="C211" s="109"/>
      <c r="D211" s="109"/>
      <c r="E211" s="110"/>
      <c r="F211" s="110"/>
      <c r="J211" s="39"/>
    </row>
    <row r="212" spans="3:10">
      <c r="C212" s="109"/>
      <c r="D212" s="109"/>
      <c r="E212" s="110"/>
      <c r="F212" s="110"/>
      <c r="J212" s="39"/>
    </row>
    <row r="213" spans="3:10">
      <c r="C213" s="109"/>
      <c r="D213" s="109"/>
      <c r="E213" s="110"/>
      <c r="F213" s="110"/>
      <c r="J213" s="39"/>
    </row>
    <row r="214" spans="3:10">
      <c r="C214" s="109"/>
      <c r="D214" s="109"/>
      <c r="E214" s="110"/>
      <c r="F214" s="110"/>
      <c r="J214" s="39"/>
    </row>
    <row r="215" spans="3:10">
      <c r="C215" s="109"/>
      <c r="D215" s="109"/>
      <c r="E215" s="110"/>
      <c r="F215" s="110"/>
      <c r="J215" s="39"/>
    </row>
    <row r="216" spans="3:10">
      <c r="C216" s="109"/>
      <c r="D216" s="109"/>
      <c r="E216" s="110"/>
      <c r="F216" s="110"/>
      <c r="J216" s="39"/>
    </row>
    <row r="217" spans="3:10">
      <c r="C217" s="109"/>
      <c r="D217" s="109"/>
      <c r="E217" s="110"/>
      <c r="F217" s="110"/>
      <c r="J217" s="39"/>
    </row>
    <row r="218" spans="3:10">
      <c r="C218" s="109"/>
      <c r="D218" s="109"/>
      <c r="E218" s="110"/>
      <c r="F218" s="110"/>
      <c r="J218" s="39"/>
    </row>
    <row r="219" spans="3:10">
      <c r="C219" s="109"/>
      <c r="D219" s="109"/>
      <c r="E219" s="110"/>
      <c r="F219" s="110"/>
      <c r="J219" s="39"/>
    </row>
    <row r="220" spans="3:10">
      <c r="C220" s="109"/>
      <c r="D220" s="109"/>
      <c r="E220" s="110"/>
      <c r="F220" s="110"/>
      <c r="J220" s="39"/>
    </row>
    <row r="221" spans="3:10">
      <c r="C221" s="109"/>
      <c r="D221" s="109"/>
      <c r="E221" s="110"/>
      <c r="F221" s="110"/>
      <c r="J221" s="39"/>
    </row>
    <row r="222" spans="3:10">
      <c r="C222" s="109"/>
      <c r="D222" s="109"/>
      <c r="E222" s="110"/>
      <c r="F222" s="110"/>
      <c r="J222" s="39"/>
    </row>
    <row r="223" spans="3:10">
      <c r="C223" s="109"/>
      <c r="D223" s="109"/>
      <c r="E223" s="110"/>
      <c r="F223" s="110"/>
      <c r="J223" s="39"/>
    </row>
    <row r="224" spans="3:10">
      <c r="C224" s="109"/>
      <c r="D224" s="109"/>
      <c r="E224" s="110"/>
      <c r="F224" s="110"/>
      <c r="J224" s="39"/>
    </row>
    <row r="225" spans="3:10">
      <c r="C225" s="109"/>
      <c r="D225" s="109"/>
      <c r="E225" s="110"/>
      <c r="F225" s="110"/>
      <c r="J225" s="39"/>
    </row>
    <row r="226" spans="3:10">
      <c r="C226" s="109"/>
      <c r="D226" s="109"/>
      <c r="E226" s="110"/>
      <c r="F226" s="110"/>
      <c r="J226" s="39"/>
    </row>
    <row r="227" spans="3:10">
      <c r="C227" s="109"/>
      <c r="D227" s="109"/>
      <c r="E227" s="110"/>
      <c r="F227" s="110"/>
      <c r="J227" s="39"/>
    </row>
    <row r="228" spans="3:10">
      <c r="C228" s="109"/>
      <c r="D228" s="109"/>
      <c r="E228" s="110"/>
      <c r="F228" s="110"/>
      <c r="J228" s="39"/>
    </row>
    <row r="229" spans="3:10">
      <c r="C229" s="109"/>
      <c r="D229" s="109"/>
      <c r="E229" s="110"/>
      <c r="F229" s="110"/>
      <c r="J229" s="39"/>
    </row>
    <row r="230" spans="3:10">
      <c r="C230" s="109"/>
      <c r="D230" s="109"/>
      <c r="E230" s="110"/>
      <c r="F230" s="110"/>
      <c r="J230" s="39"/>
    </row>
    <row r="231" spans="3:10">
      <c r="C231" s="109"/>
      <c r="D231" s="109"/>
      <c r="E231" s="110"/>
      <c r="F231" s="110"/>
      <c r="J231" s="39"/>
    </row>
    <row r="232" spans="3:10">
      <c r="C232" s="109"/>
      <c r="D232" s="109"/>
      <c r="E232" s="110"/>
      <c r="F232" s="110"/>
      <c r="J232" s="39"/>
    </row>
    <row r="233" spans="3:10">
      <c r="C233" s="109"/>
      <c r="D233" s="109"/>
      <c r="E233" s="110"/>
      <c r="F233" s="110"/>
      <c r="J233" s="39"/>
    </row>
    <row r="234" spans="3:10">
      <c r="C234" s="109"/>
      <c r="D234" s="109"/>
      <c r="E234" s="110"/>
      <c r="F234" s="110"/>
      <c r="J234" s="39"/>
    </row>
    <row r="235" spans="3:10">
      <c r="C235" s="109"/>
      <c r="D235" s="109"/>
      <c r="E235" s="110"/>
      <c r="F235" s="110"/>
      <c r="J235" s="39"/>
    </row>
    <row r="236" spans="3:10">
      <c r="C236" s="109"/>
      <c r="D236" s="109"/>
      <c r="E236" s="110"/>
      <c r="F236" s="110"/>
      <c r="J236" s="39"/>
    </row>
    <row r="237" spans="3:10">
      <c r="C237" s="109"/>
      <c r="D237" s="109"/>
      <c r="E237" s="110"/>
      <c r="F237" s="110"/>
      <c r="J237" s="39"/>
    </row>
    <row r="238" spans="3:10">
      <c r="C238" s="109"/>
      <c r="D238" s="109"/>
      <c r="E238" s="110"/>
      <c r="F238" s="110"/>
      <c r="J238" s="39"/>
    </row>
    <row r="239" spans="3:10">
      <c r="C239" s="109"/>
      <c r="D239" s="109"/>
      <c r="E239" s="110"/>
      <c r="F239" s="110"/>
      <c r="J239" s="39"/>
    </row>
    <row r="240" spans="3:10">
      <c r="C240" s="109"/>
      <c r="D240" s="109"/>
      <c r="E240" s="110"/>
      <c r="F240" s="110"/>
      <c r="J240" s="39"/>
    </row>
    <row r="241" spans="3:10">
      <c r="C241" s="109"/>
      <c r="D241" s="109"/>
      <c r="E241" s="110"/>
      <c r="F241" s="110"/>
      <c r="J241" s="39"/>
    </row>
    <row r="242" spans="3:10">
      <c r="C242" s="109"/>
      <c r="D242" s="109"/>
      <c r="E242" s="110"/>
      <c r="F242" s="110"/>
      <c r="J242" s="39"/>
    </row>
    <row r="243" spans="3:10">
      <c r="C243" s="109"/>
      <c r="D243" s="109"/>
      <c r="E243" s="110"/>
      <c r="F243" s="110"/>
      <c r="J243" s="39"/>
    </row>
    <row r="244" spans="3:10">
      <c r="C244" s="109"/>
      <c r="D244" s="109"/>
      <c r="E244" s="110"/>
      <c r="F244" s="110"/>
      <c r="J244" s="39"/>
    </row>
    <row r="245" spans="3:10">
      <c r="C245" s="109"/>
      <c r="D245" s="109"/>
      <c r="E245" s="110"/>
      <c r="F245" s="110"/>
      <c r="J245" s="39"/>
    </row>
    <row r="246" spans="3:10">
      <c r="C246" s="109"/>
      <c r="D246" s="109"/>
      <c r="E246" s="110"/>
      <c r="F246" s="110"/>
      <c r="J246" s="39"/>
    </row>
    <row r="247" spans="3:10">
      <c r="C247" s="109"/>
      <c r="D247" s="109"/>
      <c r="E247" s="110"/>
      <c r="F247" s="110"/>
      <c r="J247" s="39"/>
    </row>
    <row r="248" spans="3:10">
      <c r="C248" s="109"/>
      <c r="D248" s="109"/>
      <c r="E248" s="110"/>
      <c r="F248" s="110"/>
      <c r="J248" s="39"/>
    </row>
    <row r="249" spans="3:10">
      <c r="C249" s="109"/>
      <c r="D249" s="109"/>
      <c r="E249" s="110"/>
      <c r="F249" s="110"/>
      <c r="J249" s="39"/>
    </row>
    <row r="250" spans="3:10">
      <c r="C250" s="109"/>
      <c r="D250" s="109"/>
      <c r="E250" s="110"/>
      <c r="F250" s="110"/>
      <c r="J250" s="39"/>
    </row>
    <row r="251" spans="3:10">
      <c r="C251" s="109"/>
      <c r="D251" s="109"/>
      <c r="E251" s="110"/>
      <c r="F251" s="110"/>
      <c r="J251" s="39"/>
    </row>
    <row r="252" spans="3:10">
      <c r="C252" s="109"/>
      <c r="D252" s="109"/>
      <c r="E252" s="110"/>
      <c r="F252" s="110"/>
      <c r="J252" s="39"/>
    </row>
    <row r="253" spans="3:10">
      <c r="C253" s="109"/>
      <c r="D253" s="109"/>
      <c r="E253" s="110"/>
      <c r="F253" s="110"/>
      <c r="J253" s="39"/>
    </row>
    <row r="254" spans="3:10">
      <c r="C254" s="109"/>
      <c r="D254" s="109"/>
      <c r="E254" s="110"/>
      <c r="F254" s="110"/>
      <c r="J254" s="39"/>
    </row>
    <row r="255" spans="3:10">
      <c r="C255" s="109"/>
      <c r="D255" s="109"/>
      <c r="E255" s="110"/>
      <c r="F255" s="110"/>
      <c r="J255" s="39"/>
    </row>
    <row r="256" spans="3:10">
      <c r="C256" s="109"/>
      <c r="D256" s="109"/>
      <c r="E256" s="110"/>
      <c r="F256" s="110"/>
      <c r="J256" s="39"/>
    </row>
    <row r="257" spans="3:10">
      <c r="C257" s="109"/>
      <c r="D257" s="109"/>
      <c r="E257" s="110"/>
      <c r="F257" s="110"/>
      <c r="J257" s="39"/>
    </row>
    <row r="258" spans="3:10">
      <c r="C258" s="109"/>
      <c r="D258" s="109"/>
      <c r="E258" s="110"/>
      <c r="F258" s="110"/>
      <c r="J258" s="39"/>
    </row>
    <row r="259" spans="3:10">
      <c r="C259" s="109"/>
      <c r="D259" s="109"/>
      <c r="E259" s="110"/>
      <c r="F259" s="110"/>
      <c r="J259" s="39"/>
    </row>
    <row r="260" spans="3:10">
      <c r="C260" s="109"/>
      <c r="D260" s="109"/>
      <c r="E260" s="110"/>
      <c r="F260" s="110"/>
      <c r="J260" s="39"/>
    </row>
    <row r="261" spans="3:10">
      <c r="C261" s="109"/>
      <c r="D261" s="109"/>
      <c r="E261" s="110"/>
      <c r="F261" s="110"/>
      <c r="J261" s="39"/>
    </row>
    <row r="262" spans="3:10">
      <c r="C262" s="109"/>
      <c r="D262" s="109"/>
      <c r="E262" s="110"/>
      <c r="F262" s="110"/>
      <c r="J262" s="39"/>
    </row>
    <row r="263" spans="3:10">
      <c r="C263" s="109"/>
      <c r="D263" s="109"/>
      <c r="E263" s="110"/>
      <c r="F263" s="110"/>
      <c r="J263" s="39"/>
    </row>
    <row r="264" spans="3:10">
      <c r="C264" s="109"/>
      <c r="D264" s="109"/>
      <c r="E264" s="110"/>
      <c r="F264" s="110"/>
      <c r="J264" s="39"/>
    </row>
    <row r="265" spans="3:10">
      <c r="C265" s="109"/>
      <c r="D265" s="109"/>
      <c r="E265" s="110"/>
      <c r="F265" s="110"/>
      <c r="J265" s="39"/>
    </row>
    <row r="266" spans="3:10">
      <c r="C266" s="109"/>
      <c r="D266" s="109"/>
      <c r="E266" s="110"/>
      <c r="F266" s="110"/>
      <c r="J266" s="39"/>
    </row>
    <row r="267" spans="3:10">
      <c r="C267" s="109"/>
      <c r="D267" s="109"/>
      <c r="E267" s="110"/>
      <c r="F267" s="110"/>
      <c r="J267" s="39"/>
    </row>
    <row r="268" spans="3:10">
      <c r="C268" s="109"/>
      <c r="D268" s="109"/>
      <c r="E268" s="110"/>
      <c r="F268" s="110"/>
      <c r="J268" s="39"/>
    </row>
    <row r="269" spans="3:10">
      <c r="C269" s="109"/>
      <c r="D269" s="109"/>
      <c r="E269" s="110"/>
      <c r="F269" s="110"/>
      <c r="J269" s="39"/>
    </row>
    <row r="270" spans="3:10">
      <c r="C270" s="109"/>
      <c r="D270" s="109"/>
      <c r="E270" s="110"/>
      <c r="F270" s="110"/>
      <c r="J270" s="39"/>
    </row>
    <row r="271" spans="3:10">
      <c r="C271" s="109"/>
      <c r="D271" s="109"/>
      <c r="E271" s="110"/>
      <c r="F271" s="110"/>
      <c r="J271" s="39"/>
    </row>
    <row r="272" spans="3:10">
      <c r="C272" s="109"/>
      <c r="D272" s="109"/>
      <c r="E272" s="110"/>
      <c r="F272" s="110"/>
      <c r="J272" s="39"/>
    </row>
    <row r="273" spans="3:10">
      <c r="C273" s="109"/>
      <c r="D273" s="109"/>
      <c r="E273" s="110"/>
      <c r="F273" s="110"/>
      <c r="J273" s="39"/>
    </row>
    <row r="274" spans="3:10">
      <c r="C274" s="109"/>
      <c r="D274" s="109"/>
      <c r="E274" s="110"/>
      <c r="F274" s="110"/>
      <c r="J274" s="39"/>
    </row>
    <row r="275" spans="3:10">
      <c r="C275" s="109"/>
      <c r="D275" s="109"/>
      <c r="E275" s="110"/>
      <c r="F275" s="110"/>
      <c r="J275" s="39"/>
    </row>
    <row r="276" spans="3:10">
      <c r="C276" s="109"/>
      <c r="D276" s="109"/>
      <c r="E276" s="110"/>
      <c r="F276" s="110"/>
      <c r="J276" s="39"/>
    </row>
    <row r="277" spans="3:10">
      <c r="C277" s="109"/>
      <c r="D277" s="109"/>
      <c r="E277" s="110"/>
      <c r="F277" s="110"/>
      <c r="J277" s="39"/>
    </row>
    <row r="278" spans="3:10">
      <c r="C278" s="109"/>
      <c r="D278" s="109"/>
      <c r="E278" s="110"/>
      <c r="F278" s="110"/>
      <c r="J278" s="39"/>
    </row>
    <row r="279" spans="3:10">
      <c r="C279" s="109"/>
      <c r="D279" s="109"/>
      <c r="E279" s="110"/>
      <c r="F279" s="110"/>
      <c r="J279" s="39"/>
    </row>
    <row r="280" spans="3:10">
      <c r="C280" s="109"/>
      <c r="D280" s="109"/>
      <c r="E280" s="110"/>
      <c r="F280" s="110"/>
      <c r="J280" s="39"/>
    </row>
    <row r="281" spans="3:10">
      <c r="C281" s="109"/>
      <c r="D281" s="109"/>
      <c r="E281" s="110"/>
      <c r="F281" s="110"/>
      <c r="J281" s="39"/>
    </row>
    <row r="282" spans="3:10">
      <c r="C282" s="109"/>
      <c r="D282" s="109"/>
      <c r="E282" s="110"/>
      <c r="F282" s="110"/>
      <c r="J282" s="39"/>
    </row>
    <row r="283" spans="3:10">
      <c r="C283" s="109"/>
      <c r="D283" s="109"/>
      <c r="E283" s="110"/>
      <c r="F283" s="110"/>
      <c r="J283" s="39"/>
    </row>
    <row r="284" spans="3:10">
      <c r="C284" s="109"/>
      <c r="D284" s="109"/>
      <c r="E284" s="110"/>
      <c r="F284" s="110"/>
      <c r="J284" s="39"/>
    </row>
    <row r="285" spans="3:10">
      <c r="C285" s="109"/>
      <c r="D285" s="109"/>
      <c r="E285" s="110"/>
      <c r="F285" s="110"/>
      <c r="J285" s="39"/>
    </row>
    <row r="286" spans="3:10">
      <c r="C286" s="109"/>
      <c r="D286" s="109"/>
      <c r="E286" s="110"/>
      <c r="F286" s="110"/>
      <c r="J286" s="39"/>
    </row>
    <row r="287" spans="3:10">
      <c r="C287" s="109"/>
      <c r="D287" s="109"/>
      <c r="E287" s="110"/>
      <c r="F287" s="110"/>
      <c r="J287" s="39"/>
    </row>
    <row r="288" spans="3:10">
      <c r="C288" s="109"/>
      <c r="D288" s="109"/>
      <c r="E288" s="110"/>
      <c r="F288" s="110"/>
      <c r="J288" s="39"/>
    </row>
    <row r="289" spans="3:10">
      <c r="C289" s="109"/>
      <c r="D289" s="109"/>
      <c r="E289" s="110"/>
      <c r="F289" s="110"/>
      <c r="J289" s="39"/>
    </row>
    <row r="290" spans="3:10">
      <c r="C290" s="109"/>
      <c r="D290" s="109"/>
      <c r="E290" s="110"/>
      <c r="F290" s="110"/>
      <c r="J290" s="39"/>
    </row>
    <row r="291" spans="3:10">
      <c r="C291" s="109"/>
      <c r="D291" s="109"/>
      <c r="E291" s="110"/>
      <c r="F291" s="110"/>
      <c r="J291" s="39"/>
    </row>
    <row r="292" spans="3:10">
      <c r="C292" s="109"/>
      <c r="D292" s="109"/>
      <c r="E292" s="110"/>
      <c r="F292" s="110"/>
      <c r="J292" s="39"/>
    </row>
    <row r="293" spans="3:10">
      <c r="C293" s="109"/>
      <c r="D293" s="109"/>
      <c r="E293" s="110"/>
      <c r="F293" s="110"/>
      <c r="J293" s="39"/>
    </row>
    <row r="294" spans="3:10">
      <c r="C294" s="109"/>
      <c r="D294" s="109"/>
      <c r="E294" s="110"/>
      <c r="F294" s="110"/>
      <c r="J294" s="39"/>
    </row>
    <row r="295" spans="3:10">
      <c r="C295" s="109"/>
      <c r="D295" s="109"/>
      <c r="E295" s="110"/>
      <c r="F295" s="110"/>
      <c r="J295" s="39"/>
    </row>
    <row r="296" spans="3:10">
      <c r="C296" s="109"/>
      <c r="D296" s="109"/>
      <c r="E296" s="110"/>
      <c r="F296" s="110"/>
      <c r="J296" s="39"/>
    </row>
    <row r="297" spans="3:10">
      <c r="C297" s="109"/>
      <c r="D297" s="109"/>
      <c r="E297" s="110"/>
      <c r="F297" s="110"/>
      <c r="J297" s="39"/>
    </row>
    <row r="298" spans="3:10">
      <c r="C298" s="109"/>
      <c r="D298" s="109"/>
      <c r="E298" s="110"/>
      <c r="F298" s="110"/>
      <c r="J298" s="39"/>
    </row>
    <row r="299" spans="3:10">
      <c r="C299" s="109"/>
      <c r="D299" s="109"/>
      <c r="E299" s="110"/>
      <c r="F299" s="110"/>
      <c r="J299" s="39"/>
    </row>
    <row r="300" spans="3:10">
      <c r="C300" s="109"/>
      <c r="D300" s="109"/>
      <c r="E300" s="110"/>
      <c r="F300" s="110"/>
      <c r="J300" s="39"/>
    </row>
    <row r="301" spans="3:10">
      <c r="C301" s="109"/>
      <c r="D301" s="109"/>
      <c r="E301" s="110"/>
      <c r="F301" s="110"/>
      <c r="J301" s="39"/>
    </row>
    <row r="302" spans="3:10">
      <c r="C302" s="109"/>
      <c r="D302" s="109"/>
      <c r="E302" s="110"/>
      <c r="F302" s="110"/>
      <c r="J302" s="39"/>
    </row>
    <row r="303" spans="3:10">
      <c r="C303" s="109"/>
      <c r="D303" s="109"/>
      <c r="E303" s="110"/>
      <c r="F303" s="110"/>
      <c r="J303" s="39"/>
    </row>
    <row r="304" spans="3:10">
      <c r="C304" s="109"/>
      <c r="D304" s="109"/>
      <c r="E304" s="110"/>
      <c r="F304" s="110"/>
      <c r="J304" s="39"/>
    </row>
    <row r="305" spans="3:10">
      <c r="C305" s="109"/>
      <c r="D305" s="109"/>
      <c r="E305" s="110"/>
      <c r="F305" s="110"/>
      <c r="J305" s="39"/>
    </row>
    <row r="306" spans="3:10">
      <c r="C306" s="109"/>
      <c r="D306" s="109"/>
      <c r="E306" s="110"/>
      <c r="F306" s="110"/>
      <c r="J306" s="39"/>
    </row>
    <row r="307" spans="3:10">
      <c r="C307" s="109"/>
      <c r="D307" s="109"/>
      <c r="E307" s="110"/>
      <c r="F307" s="110"/>
      <c r="J307" s="39"/>
    </row>
    <row r="308" spans="3:10">
      <c r="C308" s="109"/>
      <c r="D308" s="109"/>
      <c r="E308" s="110"/>
      <c r="F308" s="110"/>
      <c r="J308" s="39"/>
    </row>
    <row r="309" spans="3:10">
      <c r="C309" s="109"/>
      <c r="D309" s="109"/>
      <c r="E309" s="110"/>
      <c r="F309" s="110"/>
      <c r="J309" s="39"/>
    </row>
    <row r="310" spans="3:10">
      <c r="C310" s="109"/>
      <c r="D310" s="109"/>
      <c r="E310" s="110"/>
      <c r="F310" s="110"/>
      <c r="J310" s="39"/>
    </row>
    <row r="311" spans="3:10">
      <c r="C311" s="109"/>
      <c r="D311" s="109"/>
      <c r="E311" s="110"/>
      <c r="F311" s="110"/>
      <c r="J311" s="39"/>
    </row>
    <row r="312" spans="3:10">
      <c r="C312" s="109"/>
      <c r="D312" s="109"/>
      <c r="E312" s="110"/>
      <c r="F312" s="110"/>
      <c r="J312" s="39"/>
    </row>
    <row r="313" spans="3:10">
      <c r="C313" s="109"/>
      <c r="D313" s="109"/>
      <c r="E313" s="110"/>
      <c r="F313" s="110"/>
      <c r="J313" s="39"/>
    </row>
    <row r="314" spans="3:10">
      <c r="C314" s="109"/>
      <c r="D314" s="109"/>
      <c r="E314" s="110"/>
      <c r="F314" s="110"/>
      <c r="J314" s="39"/>
    </row>
    <row r="315" spans="3:10">
      <c r="C315" s="109"/>
      <c r="D315" s="109"/>
      <c r="E315" s="110"/>
      <c r="F315" s="110"/>
      <c r="J315" s="39"/>
    </row>
    <row r="316" spans="3:10">
      <c r="C316" s="109"/>
      <c r="D316" s="109"/>
      <c r="E316" s="110"/>
      <c r="F316" s="110"/>
      <c r="J316" s="39"/>
    </row>
    <row r="317" spans="3:10">
      <c r="C317" s="109"/>
      <c r="D317" s="109"/>
      <c r="E317" s="110"/>
      <c r="F317" s="110"/>
      <c r="J317" s="39"/>
    </row>
    <row r="318" spans="3:10">
      <c r="C318" s="109"/>
      <c r="D318" s="109"/>
      <c r="E318" s="110"/>
      <c r="F318" s="110"/>
      <c r="J318" s="39"/>
    </row>
    <row r="319" spans="3:10">
      <c r="C319" s="109"/>
      <c r="D319" s="109"/>
      <c r="E319" s="110"/>
      <c r="F319" s="110"/>
      <c r="J319" s="39"/>
    </row>
    <row r="320" spans="3:10">
      <c r="C320" s="109"/>
      <c r="D320" s="109"/>
      <c r="E320" s="110"/>
      <c r="F320" s="110"/>
      <c r="J320" s="39"/>
    </row>
    <row r="321" spans="3:10">
      <c r="C321" s="109"/>
      <c r="D321" s="109"/>
      <c r="E321" s="110"/>
      <c r="F321" s="110"/>
      <c r="J321" s="39"/>
    </row>
    <row r="322" spans="3:10">
      <c r="C322" s="109"/>
      <c r="D322" s="109"/>
      <c r="E322" s="110"/>
      <c r="F322" s="110"/>
      <c r="J322" s="39"/>
    </row>
    <row r="323" spans="3:10">
      <c r="C323" s="109"/>
      <c r="D323" s="109"/>
      <c r="E323" s="110"/>
      <c r="F323" s="110"/>
      <c r="J323" s="39"/>
    </row>
    <row r="324" spans="3:10">
      <c r="C324" s="109"/>
      <c r="D324" s="109"/>
      <c r="E324" s="110"/>
      <c r="F324" s="110"/>
      <c r="J324" s="39"/>
    </row>
    <row r="325" spans="3:10">
      <c r="C325" s="109"/>
      <c r="D325" s="109"/>
      <c r="E325" s="110"/>
      <c r="F325" s="110"/>
      <c r="J325" s="39"/>
    </row>
    <row r="326" spans="3:10">
      <c r="C326" s="109"/>
      <c r="D326" s="109"/>
      <c r="E326" s="110"/>
      <c r="F326" s="110"/>
      <c r="J326" s="39"/>
    </row>
    <row r="327" spans="3:10">
      <c r="C327" s="109"/>
      <c r="D327" s="109"/>
      <c r="E327" s="110"/>
      <c r="F327" s="110"/>
      <c r="J327" s="39"/>
    </row>
    <row r="328" spans="3:10">
      <c r="C328" s="109"/>
      <c r="D328" s="109"/>
      <c r="E328" s="110"/>
      <c r="F328" s="110"/>
      <c r="J328" s="39"/>
    </row>
    <row r="329" spans="3:10">
      <c r="C329" s="109"/>
      <c r="D329" s="109"/>
      <c r="E329" s="110"/>
      <c r="F329" s="110"/>
      <c r="J329" s="39"/>
    </row>
    <row r="330" spans="3:10">
      <c r="C330" s="109"/>
      <c r="D330" s="109"/>
      <c r="E330" s="110"/>
      <c r="F330" s="110"/>
      <c r="J330" s="39"/>
    </row>
    <row r="331" spans="3:10">
      <c r="C331" s="109"/>
      <c r="D331" s="109"/>
      <c r="E331" s="110"/>
      <c r="F331" s="110"/>
      <c r="J331" s="39"/>
    </row>
    <row r="332" spans="3:10">
      <c r="C332" s="109"/>
      <c r="D332" s="109"/>
      <c r="E332" s="110"/>
      <c r="F332" s="110"/>
      <c r="J332" s="39"/>
    </row>
    <row r="333" spans="3:10">
      <c r="C333" s="109"/>
      <c r="D333" s="109"/>
      <c r="E333" s="110"/>
      <c r="F333" s="110"/>
      <c r="J333" s="39"/>
    </row>
    <row r="334" spans="3:10">
      <c r="C334" s="109"/>
      <c r="D334" s="109"/>
      <c r="E334" s="110"/>
      <c r="F334" s="110"/>
      <c r="J334" s="39"/>
    </row>
    <row r="335" spans="3:10">
      <c r="C335" s="109"/>
      <c r="D335" s="109"/>
      <c r="E335" s="110"/>
      <c r="F335" s="110"/>
      <c r="J335" s="39"/>
    </row>
    <row r="336" spans="3:10">
      <c r="C336" s="109"/>
      <c r="D336" s="109"/>
      <c r="E336" s="110"/>
      <c r="F336" s="110"/>
      <c r="J336" s="39"/>
    </row>
    <row r="337" spans="3:10">
      <c r="C337" s="109"/>
      <c r="D337" s="109"/>
      <c r="E337" s="110"/>
      <c r="F337" s="110"/>
      <c r="J337" s="39"/>
    </row>
    <row r="338" spans="3:10">
      <c r="C338" s="109"/>
      <c r="D338" s="109"/>
      <c r="E338" s="110"/>
      <c r="F338" s="110"/>
      <c r="J338" s="39"/>
    </row>
    <row r="339" spans="3:10">
      <c r="C339" s="109"/>
      <c r="D339" s="109"/>
      <c r="E339" s="110"/>
      <c r="F339" s="110"/>
      <c r="J339" s="39"/>
    </row>
    <row r="340" spans="3:10">
      <c r="C340" s="109"/>
      <c r="D340" s="109"/>
      <c r="E340" s="110"/>
      <c r="F340" s="110"/>
      <c r="J340" s="39"/>
    </row>
    <row r="341" spans="3:10">
      <c r="C341" s="109"/>
      <c r="D341" s="109"/>
      <c r="E341" s="110"/>
      <c r="F341" s="110"/>
      <c r="J341" s="39"/>
    </row>
    <row r="342" spans="3:10">
      <c r="C342" s="109"/>
      <c r="D342" s="109"/>
      <c r="E342" s="110"/>
      <c r="F342" s="110"/>
      <c r="J342" s="39"/>
    </row>
    <row r="343" spans="3:10">
      <c r="C343" s="109"/>
      <c r="D343" s="109"/>
      <c r="E343" s="110"/>
      <c r="F343" s="110"/>
      <c r="J343" s="39"/>
    </row>
    <row r="344" spans="3:10">
      <c r="C344" s="109"/>
      <c r="D344" s="109"/>
      <c r="E344" s="110"/>
      <c r="F344" s="110"/>
      <c r="J344" s="39"/>
    </row>
    <row r="345" spans="3:10">
      <c r="C345" s="109"/>
      <c r="D345" s="109"/>
      <c r="E345" s="110"/>
      <c r="F345" s="110"/>
      <c r="J345" s="39"/>
    </row>
    <row r="346" spans="3:10">
      <c r="C346" s="109"/>
      <c r="D346" s="109"/>
      <c r="E346" s="110"/>
      <c r="F346" s="110"/>
      <c r="J346" s="39"/>
    </row>
    <row r="347" spans="3:10">
      <c r="C347" s="109"/>
      <c r="D347" s="109"/>
      <c r="E347" s="110"/>
      <c r="F347" s="110"/>
      <c r="J347" s="39"/>
    </row>
    <row r="348" spans="3:10">
      <c r="C348" s="109"/>
      <c r="D348" s="109"/>
      <c r="E348" s="110"/>
      <c r="F348" s="110"/>
      <c r="J348" s="39"/>
    </row>
    <row r="349" spans="3:10">
      <c r="C349" s="109"/>
      <c r="D349" s="109"/>
      <c r="E349" s="110"/>
      <c r="F349" s="110"/>
      <c r="J349" s="39"/>
    </row>
    <row r="350" spans="3:10">
      <c r="C350" s="109"/>
      <c r="D350" s="109"/>
      <c r="E350" s="110"/>
      <c r="F350" s="110"/>
      <c r="J350" s="39"/>
    </row>
    <row r="351" spans="3:10">
      <c r="C351" s="109"/>
      <c r="D351" s="109"/>
      <c r="E351" s="110"/>
      <c r="F351" s="110"/>
      <c r="J351" s="39"/>
    </row>
    <row r="352" spans="3:10">
      <c r="C352" s="109"/>
      <c r="D352" s="109"/>
      <c r="E352" s="110"/>
      <c r="F352" s="110"/>
      <c r="J352" s="39"/>
    </row>
    <row r="353" spans="3:10">
      <c r="C353" s="109"/>
      <c r="D353" s="109"/>
      <c r="E353" s="110"/>
      <c r="F353" s="110"/>
      <c r="J353" s="39"/>
    </row>
    <row r="354" spans="3:10">
      <c r="C354" s="109"/>
      <c r="D354" s="109"/>
      <c r="E354" s="110"/>
      <c r="F354" s="110"/>
      <c r="J354" s="39"/>
    </row>
    <row r="355" spans="3:10">
      <c r="C355" s="109"/>
      <c r="D355" s="109"/>
      <c r="E355" s="110"/>
      <c r="F355" s="110"/>
      <c r="J355" s="39"/>
    </row>
    <row r="356" spans="3:10">
      <c r="C356" s="109"/>
      <c r="D356" s="109"/>
      <c r="E356" s="110"/>
      <c r="F356" s="110"/>
      <c r="J356" s="39"/>
    </row>
    <row r="357" spans="3:10">
      <c r="C357" s="109"/>
      <c r="D357" s="109"/>
      <c r="E357" s="110"/>
      <c r="F357" s="110"/>
      <c r="J357" s="39"/>
    </row>
    <row r="358" spans="3:10">
      <c r="C358" s="109"/>
      <c r="D358" s="109"/>
      <c r="E358" s="110"/>
      <c r="F358" s="110"/>
      <c r="J358" s="39"/>
    </row>
    <row r="359" spans="3:10">
      <c r="C359" s="109"/>
      <c r="D359" s="109"/>
      <c r="E359" s="110"/>
      <c r="F359" s="110"/>
      <c r="J359" s="39"/>
    </row>
    <row r="360" spans="3:10">
      <c r="C360" s="109"/>
      <c r="D360" s="109"/>
      <c r="E360" s="110"/>
      <c r="F360" s="110"/>
      <c r="J360" s="39"/>
    </row>
    <row r="361" spans="3:10">
      <c r="C361" s="109"/>
      <c r="D361" s="109"/>
      <c r="E361" s="110"/>
      <c r="F361" s="110"/>
      <c r="J361" s="39"/>
    </row>
    <row r="362" spans="3:10">
      <c r="C362" s="109"/>
      <c r="D362" s="109"/>
      <c r="E362" s="110"/>
      <c r="F362" s="110"/>
      <c r="J362" s="39"/>
    </row>
    <row r="363" spans="3:10">
      <c r="C363" s="109"/>
      <c r="D363" s="109"/>
      <c r="E363" s="110"/>
      <c r="F363" s="110"/>
      <c r="J363" s="39"/>
    </row>
    <row r="364" spans="3:10">
      <c r="C364" s="109"/>
      <c r="D364" s="109"/>
      <c r="E364" s="110"/>
      <c r="F364" s="110"/>
      <c r="J364" s="39"/>
    </row>
    <row r="365" spans="3:10">
      <c r="C365" s="109"/>
      <c r="D365" s="109"/>
      <c r="E365" s="110"/>
      <c r="F365" s="110"/>
      <c r="J365" s="39"/>
    </row>
    <row r="366" spans="3:10">
      <c r="C366" s="109"/>
      <c r="D366" s="109"/>
      <c r="E366" s="110"/>
      <c r="F366" s="110"/>
      <c r="J366" s="39"/>
    </row>
    <row r="367" spans="3:10">
      <c r="C367" s="109"/>
      <c r="D367" s="109"/>
      <c r="E367" s="110"/>
      <c r="F367" s="110"/>
      <c r="J367" s="39"/>
    </row>
    <row r="368" spans="3:10">
      <c r="C368" s="109"/>
      <c r="D368" s="109"/>
      <c r="E368" s="110"/>
      <c r="F368" s="110"/>
      <c r="J368" s="39"/>
    </row>
    <row r="369" spans="3:10">
      <c r="C369" s="109"/>
      <c r="D369" s="109"/>
      <c r="E369" s="110"/>
      <c r="F369" s="110"/>
      <c r="J369" s="39"/>
    </row>
    <row r="370" spans="3:10">
      <c r="C370" s="109"/>
      <c r="D370" s="109"/>
      <c r="E370" s="110"/>
      <c r="F370" s="110"/>
      <c r="J370" s="39"/>
    </row>
    <row r="371" spans="3:10">
      <c r="C371" s="109"/>
      <c r="D371" s="109"/>
      <c r="E371" s="110"/>
      <c r="F371" s="110"/>
      <c r="J371" s="39"/>
    </row>
    <row r="372" spans="3:10">
      <c r="C372" s="109"/>
      <c r="D372" s="109"/>
      <c r="E372" s="110"/>
      <c r="F372" s="110"/>
      <c r="J372" s="39"/>
    </row>
    <row r="373" spans="3:10">
      <c r="C373" s="109"/>
      <c r="D373" s="109"/>
      <c r="E373" s="110"/>
      <c r="F373" s="110"/>
      <c r="J373" s="39"/>
    </row>
    <row r="374" spans="3:10">
      <c r="C374" s="109"/>
      <c r="D374" s="109"/>
      <c r="E374" s="110"/>
      <c r="F374" s="110"/>
      <c r="J374" s="39"/>
    </row>
    <row r="375" spans="3:10">
      <c r="C375" s="109"/>
      <c r="D375" s="109"/>
      <c r="E375" s="110"/>
      <c r="F375" s="110"/>
      <c r="J375" s="39"/>
    </row>
    <row r="376" spans="3:10">
      <c r="C376" s="109"/>
      <c r="D376" s="109"/>
      <c r="E376" s="110"/>
      <c r="F376" s="110"/>
      <c r="J376" s="39"/>
    </row>
    <row r="377" spans="3:10">
      <c r="C377" s="109"/>
      <c r="D377" s="109"/>
      <c r="E377" s="110"/>
      <c r="F377" s="110"/>
      <c r="J377" s="39"/>
    </row>
    <row r="378" spans="3:10">
      <c r="C378" s="109"/>
      <c r="D378" s="109"/>
      <c r="E378" s="110"/>
      <c r="F378" s="110"/>
      <c r="J378" s="39"/>
    </row>
    <row r="379" spans="3:10">
      <c r="C379" s="109"/>
      <c r="D379" s="109"/>
      <c r="E379" s="110"/>
      <c r="F379" s="110"/>
      <c r="J379" s="39"/>
    </row>
    <row r="380" spans="3:10">
      <c r="C380" s="109"/>
      <c r="D380" s="109"/>
      <c r="E380" s="110"/>
      <c r="F380" s="110"/>
      <c r="J380" s="39"/>
    </row>
    <row r="381" spans="3:10">
      <c r="C381" s="109"/>
      <c r="D381" s="109"/>
      <c r="E381" s="110"/>
      <c r="F381" s="110"/>
      <c r="J381" s="39"/>
    </row>
    <row r="382" spans="3:10">
      <c r="C382" s="109"/>
      <c r="D382" s="109"/>
      <c r="E382" s="110"/>
      <c r="F382" s="110"/>
      <c r="J382" s="39"/>
    </row>
    <row r="383" spans="3:10">
      <c r="C383" s="109"/>
      <c r="D383" s="109"/>
      <c r="E383" s="110"/>
      <c r="F383" s="110"/>
      <c r="J383" s="39"/>
    </row>
    <row r="384" spans="3:10">
      <c r="C384" s="109"/>
      <c r="D384" s="109"/>
      <c r="E384" s="110"/>
      <c r="F384" s="110"/>
      <c r="J384" s="39"/>
    </row>
    <row r="385" spans="3:10">
      <c r="C385" s="109"/>
      <c r="D385" s="109"/>
      <c r="E385" s="110"/>
      <c r="F385" s="110"/>
      <c r="J385" s="39"/>
    </row>
    <row r="386" spans="3:10">
      <c r="C386" s="109"/>
      <c r="D386" s="109"/>
      <c r="E386" s="110"/>
      <c r="F386" s="110"/>
      <c r="J386" s="39"/>
    </row>
    <row r="387" spans="3:10">
      <c r="C387" s="109"/>
      <c r="D387" s="109"/>
      <c r="E387" s="110"/>
      <c r="F387" s="110"/>
      <c r="J387" s="39"/>
    </row>
    <row r="388" spans="3:10">
      <c r="C388" s="109"/>
      <c r="D388" s="109"/>
      <c r="E388" s="110"/>
      <c r="F388" s="110"/>
      <c r="J388" s="39"/>
    </row>
    <row r="389" spans="3:10">
      <c r="C389" s="109"/>
      <c r="D389" s="109"/>
      <c r="E389" s="110"/>
      <c r="F389" s="110"/>
      <c r="J389" s="39"/>
    </row>
    <row r="390" spans="3:10">
      <c r="C390" s="109"/>
      <c r="D390" s="109"/>
      <c r="E390" s="110"/>
      <c r="F390" s="110"/>
      <c r="J390" s="39"/>
    </row>
    <row r="391" spans="3:10">
      <c r="C391" s="109"/>
      <c r="D391" s="109"/>
      <c r="E391" s="110"/>
      <c r="F391" s="110"/>
      <c r="J391" s="39"/>
    </row>
    <row r="392" spans="3:10">
      <c r="C392" s="109"/>
      <c r="D392" s="109"/>
      <c r="E392" s="110"/>
      <c r="F392" s="110"/>
      <c r="J392" s="39"/>
    </row>
    <row r="393" spans="3:10">
      <c r="C393" s="109"/>
      <c r="D393" s="109"/>
      <c r="E393" s="110"/>
      <c r="F393" s="110"/>
      <c r="J393" s="39"/>
    </row>
    <row r="394" spans="3:10">
      <c r="C394" s="109"/>
      <c r="D394" s="109"/>
      <c r="E394" s="110"/>
      <c r="F394" s="110"/>
      <c r="J394" s="39"/>
    </row>
    <row r="395" spans="3:10">
      <c r="C395" s="109"/>
      <c r="D395" s="109"/>
      <c r="E395" s="110"/>
      <c r="F395" s="110"/>
      <c r="J395" s="39"/>
    </row>
    <row r="396" spans="3:10">
      <c r="C396" s="109"/>
      <c r="D396" s="109"/>
      <c r="E396" s="110"/>
      <c r="F396" s="110"/>
      <c r="J396" s="39"/>
    </row>
    <row r="397" spans="3:10">
      <c r="C397" s="109"/>
      <c r="D397" s="109"/>
      <c r="E397" s="110"/>
      <c r="F397" s="110"/>
      <c r="J397" s="39"/>
    </row>
    <row r="398" spans="3:10">
      <c r="C398" s="109"/>
      <c r="D398" s="109"/>
      <c r="E398" s="110"/>
      <c r="F398" s="110"/>
      <c r="J398" s="39"/>
    </row>
    <row r="399" spans="3:10">
      <c r="C399" s="109"/>
      <c r="D399" s="109"/>
      <c r="E399" s="110"/>
      <c r="F399" s="110"/>
      <c r="J399" s="39"/>
    </row>
    <row r="400" spans="3:10">
      <c r="C400" s="109"/>
      <c r="D400" s="109"/>
      <c r="E400" s="110"/>
      <c r="F400" s="110"/>
      <c r="J400" s="39"/>
    </row>
    <row r="401" spans="3:10">
      <c r="C401" s="109"/>
      <c r="D401" s="109"/>
      <c r="E401" s="110"/>
      <c r="F401" s="110"/>
      <c r="J401" s="39"/>
    </row>
    <row r="402" spans="3:10">
      <c r="C402" s="109"/>
      <c r="D402" s="109"/>
      <c r="E402" s="110"/>
      <c r="F402" s="110"/>
      <c r="J402" s="39"/>
    </row>
    <row r="403" spans="3:10">
      <c r="C403" s="109"/>
      <c r="D403" s="109"/>
      <c r="E403" s="110"/>
      <c r="F403" s="110"/>
      <c r="J403" s="39"/>
    </row>
    <row r="404" spans="3:10">
      <c r="C404" s="109"/>
      <c r="D404" s="109"/>
      <c r="E404" s="110"/>
      <c r="F404" s="110"/>
      <c r="J404" s="39"/>
    </row>
    <row r="405" spans="3:10">
      <c r="C405" s="109"/>
      <c r="D405" s="109"/>
      <c r="E405" s="110"/>
      <c r="F405" s="110"/>
      <c r="J405" s="39"/>
    </row>
    <row r="406" spans="3:10">
      <c r="C406" s="109"/>
      <c r="D406" s="109"/>
      <c r="E406" s="110"/>
      <c r="F406" s="110"/>
      <c r="J406" s="39"/>
    </row>
    <row r="407" spans="3:10">
      <c r="C407" s="109"/>
      <c r="D407" s="109"/>
      <c r="E407" s="110"/>
      <c r="F407" s="110"/>
      <c r="J407" s="39"/>
    </row>
    <row r="408" spans="3:10">
      <c r="C408" s="109"/>
      <c r="D408" s="109"/>
      <c r="E408" s="110"/>
      <c r="F408" s="110"/>
      <c r="J408" s="39"/>
    </row>
    <row r="409" spans="3:10">
      <c r="C409" s="109"/>
      <c r="D409" s="109"/>
      <c r="E409" s="110"/>
      <c r="F409" s="110"/>
      <c r="J409" s="39"/>
    </row>
    <row r="410" spans="3:10">
      <c r="C410" s="109"/>
      <c r="D410" s="109"/>
      <c r="E410" s="110"/>
      <c r="F410" s="110"/>
      <c r="J410" s="39"/>
    </row>
    <row r="411" spans="3:10">
      <c r="C411" s="109"/>
      <c r="D411" s="109"/>
      <c r="E411" s="110"/>
      <c r="F411" s="110"/>
      <c r="J411" s="39"/>
    </row>
    <row r="412" spans="3:10">
      <c r="C412" s="109"/>
      <c r="D412" s="109"/>
      <c r="E412" s="110"/>
      <c r="F412" s="110"/>
      <c r="J412" s="39"/>
    </row>
    <row r="413" spans="3:10">
      <c r="C413" s="109"/>
      <c r="D413" s="109"/>
      <c r="E413" s="110"/>
      <c r="F413" s="110"/>
      <c r="J413" s="39"/>
    </row>
    <row r="414" spans="3:10">
      <c r="C414" s="109"/>
      <c r="D414" s="109"/>
      <c r="E414" s="110"/>
      <c r="F414" s="110"/>
      <c r="J414" s="39"/>
    </row>
    <row r="415" spans="3:10">
      <c r="C415" s="109"/>
      <c r="D415" s="109"/>
      <c r="E415" s="110"/>
      <c r="F415" s="110"/>
      <c r="J415" s="39"/>
    </row>
    <row r="416" spans="3:10">
      <c r="C416" s="109"/>
      <c r="D416" s="109"/>
      <c r="E416" s="110"/>
      <c r="F416" s="110"/>
      <c r="J416" s="39"/>
    </row>
    <row r="417" spans="3:10">
      <c r="C417" s="109"/>
      <c r="D417" s="109"/>
      <c r="E417" s="110"/>
      <c r="F417" s="110"/>
      <c r="J417" s="39"/>
    </row>
    <row r="418" spans="3:10">
      <c r="C418" s="109"/>
      <c r="D418" s="109"/>
      <c r="E418" s="110"/>
      <c r="F418" s="110"/>
      <c r="J418" s="39"/>
    </row>
    <row r="419" spans="3:10">
      <c r="C419" s="109"/>
      <c r="D419" s="109"/>
      <c r="E419" s="110"/>
      <c r="F419" s="110"/>
      <c r="J419" s="39"/>
    </row>
    <row r="420" spans="3:10">
      <c r="C420" s="109"/>
      <c r="D420" s="109"/>
      <c r="E420" s="110"/>
      <c r="F420" s="110"/>
      <c r="J420" s="39"/>
    </row>
    <row r="421" spans="3:10">
      <c r="C421" s="109"/>
      <c r="D421" s="109"/>
      <c r="E421" s="110"/>
      <c r="F421" s="110"/>
      <c r="J421" s="39"/>
    </row>
    <row r="422" spans="3:10">
      <c r="C422" s="109"/>
      <c r="D422" s="109"/>
      <c r="E422" s="110"/>
      <c r="F422" s="110"/>
      <c r="J422" s="39"/>
    </row>
    <row r="423" spans="3:10">
      <c r="C423" s="109"/>
      <c r="D423" s="109"/>
      <c r="E423" s="110"/>
      <c r="F423" s="110"/>
      <c r="J423" s="39"/>
    </row>
    <row r="424" spans="3:10">
      <c r="C424" s="109"/>
      <c r="D424" s="109"/>
      <c r="E424" s="110"/>
      <c r="F424" s="110"/>
      <c r="J424" s="39"/>
    </row>
    <row r="425" spans="3:10">
      <c r="C425" s="109"/>
      <c r="D425" s="109"/>
      <c r="E425" s="110"/>
      <c r="F425" s="110"/>
      <c r="J425" s="39"/>
    </row>
    <row r="426" spans="3:10">
      <c r="C426" s="109"/>
      <c r="D426" s="109"/>
      <c r="E426" s="110"/>
      <c r="F426" s="110"/>
      <c r="J426" s="39"/>
    </row>
    <row r="427" spans="3:10">
      <c r="C427" s="109"/>
      <c r="D427" s="109"/>
      <c r="E427" s="110"/>
      <c r="F427" s="110"/>
      <c r="J427" s="39"/>
    </row>
    <row r="428" spans="3:10">
      <c r="C428" s="109"/>
      <c r="D428" s="109"/>
      <c r="E428" s="110"/>
      <c r="F428" s="110"/>
      <c r="J428" s="39"/>
    </row>
    <row r="429" spans="3:10">
      <c r="C429" s="109"/>
      <c r="D429" s="109"/>
      <c r="E429" s="110"/>
      <c r="F429" s="110"/>
      <c r="J429" s="39"/>
    </row>
    <row r="430" spans="3:10">
      <c r="C430" s="109"/>
      <c r="D430" s="109"/>
      <c r="E430" s="110"/>
      <c r="F430" s="110"/>
      <c r="J430" s="39"/>
    </row>
    <row r="431" spans="3:10">
      <c r="C431" s="109"/>
      <c r="D431" s="109"/>
      <c r="E431" s="110"/>
      <c r="F431" s="110"/>
      <c r="J431" s="39"/>
    </row>
    <row r="432" spans="3:10">
      <c r="C432" s="109"/>
      <c r="D432" s="109"/>
      <c r="E432" s="110"/>
      <c r="F432" s="110"/>
      <c r="J432" s="39"/>
    </row>
    <row r="433" spans="3:10">
      <c r="C433" s="109"/>
      <c r="D433" s="109"/>
      <c r="E433" s="110"/>
      <c r="F433" s="110"/>
      <c r="J433" s="39"/>
    </row>
    <row r="434" spans="3:10">
      <c r="C434" s="109"/>
      <c r="D434" s="109"/>
      <c r="E434" s="110"/>
      <c r="F434" s="110"/>
      <c r="J434" s="39"/>
    </row>
    <row r="435" spans="3:10">
      <c r="C435" s="109"/>
      <c r="D435" s="109"/>
      <c r="E435" s="110"/>
      <c r="F435" s="110"/>
      <c r="J435" s="39"/>
    </row>
    <row r="436" spans="3:10">
      <c r="C436" s="109"/>
      <c r="D436" s="109"/>
      <c r="E436" s="110"/>
      <c r="F436" s="110"/>
      <c r="J436" s="39"/>
    </row>
    <row r="437" spans="3:10">
      <c r="C437" s="109"/>
      <c r="D437" s="109"/>
      <c r="E437" s="110"/>
      <c r="F437" s="110"/>
      <c r="J437" s="39"/>
    </row>
    <row r="438" spans="3:10">
      <c r="C438" s="109"/>
      <c r="D438" s="109"/>
      <c r="E438" s="110"/>
      <c r="F438" s="110"/>
      <c r="J438" s="39"/>
    </row>
    <row r="439" spans="3:10">
      <c r="C439" s="109"/>
      <c r="D439" s="109"/>
      <c r="E439" s="110"/>
      <c r="F439" s="110"/>
      <c r="J439" s="39"/>
    </row>
    <row r="440" spans="3:10">
      <c r="C440" s="109"/>
      <c r="D440" s="109"/>
      <c r="E440" s="110"/>
      <c r="F440" s="110"/>
      <c r="J440" s="39"/>
    </row>
    <row r="441" spans="3:10">
      <c r="C441" s="109"/>
      <c r="D441" s="109"/>
      <c r="E441" s="110"/>
      <c r="F441" s="110"/>
      <c r="J441" s="39"/>
    </row>
    <row r="442" spans="3:10">
      <c r="C442" s="109"/>
      <c r="D442" s="109"/>
      <c r="E442" s="110"/>
      <c r="F442" s="110"/>
      <c r="J442" s="39"/>
    </row>
    <row r="443" spans="3:10">
      <c r="C443" s="109"/>
      <c r="D443" s="109"/>
      <c r="E443" s="110"/>
      <c r="F443" s="110"/>
      <c r="J443" s="39"/>
    </row>
    <row r="444" spans="3:10">
      <c r="C444" s="109"/>
      <c r="D444" s="109"/>
      <c r="E444" s="110"/>
      <c r="F444" s="110"/>
      <c r="J444" s="39"/>
    </row>
    <row r="445" spans="3:10">
      <c r="C445" s="109"/>
      <c r="D445" s="109"/>
      <c r="E445" s="110"/>
      <c r="F445" s="110"/>
      <c r="J445" s="39"/>
    </row>
    <row r="446" spans="3:10">
      <c r="C446" s="109"/>
      <c r="D446" s="109"/>
      <c r="E446" s="110"/>
      <c r="F446" s="110"/>
      <c r="J446" s="39"/>
    </row>
    <row r="447" spans="3:10">
      <c r="C447" s="109"/>
      <c r="D447" s="109"/>
      <c r="E447" s="110"/>
      <c r="F447" s="110"/>
      <c r="J447" s="39"/>
    </row>
    <row r="448" spans="3:10">
      <c r="C448" s="109"/>
      <c r="D448" s="109"/>
      <c r="E448" s="110"/>
      <c r="F448" s="110"/>
      <c r="J448" s="39"/>
    </row>
    <row r="449" spans="3:10">
      <c r="C449" s="109"/>
      <c r="D449" s="109"/>
      <c r="E449" s="110"/>
      <c r="F449" s="110"/>
      <c r="J449" s="39"/>
    </row>
    <row r="450" spans="3:10">
      <c r="C450" s="109"/>
      <c r="D450" s="109"/>
      <c r="E450" s="110"/>
      <c r="F450" s="110"/>
      <c r="J450" s="39"/>
    </row>
    <row r="451" spans="3:10">
      <c r="C451" s="109"/>
      <c r="D451" s="109"/>
      <c r="E451" s="110"/>
      <c r="F451" s="110"/>
      <c r="J451" s="39"/>
    </row>
    <row r="452" spans="3:10">
      <c r="C452" s="109"/>
      <c r="D452" s="109"/>
      <c r="E452" s="110"/>
      <c r="F452" s="110"/>
      <c r="J452" s="39"/>
    </row>
    <row r="453" spans="3:10">
      <c r="C453" s="109"/>
      <c r="D453" s="109"/>
      <c r="E453" s="110"/>
      <c r="F453" s="110"/>
      <c r="J453" s="39"/>
    </row>
    <row r="454" spans="3:10">
      <c r="C454" s="109"/>
      <c r="D454" s="109"/>
      <c r="E454" s="110"/>
      <c r="F454" s="110"/>
      <c r="J454" s="39"/>
    </row>
    <row r="455" spans="3:10">
      <c r="C455" s="109"/>
      <c r="D455" s="109"/>
      <c r="E455" s="110"/>
      <c r="F455" s="110"/>
      <c r="J455" s="39"/>
    </row>
    <row r="456" spans="3:10">
      <c r="C456" s="109"/>
      <c r="D456" s="109"/>
      <c r="E456" s="110"/>
      <c r="F456" s="110"/>
      <c r="J456" s="39"/>
    </row>
    <row r="457" spans="3:10">
      <c r="C457" s="109"/>
      <c r="D457" s="109"/>
      <c r="E457" s="110"/>
      <c r="F457" s="110"/>
      <c r="J457" s="39"/>
    </row>
    <row r="458" spans="3:10">
      <c r="C458" s="109"/>
      <c r="D458" s="109"/>
      <c r="E458" s="110"/>
      <c r="F458" s="110"/>
      <c r="J458" s="39"/>
    </row>
    <row r="459" spans="3:10">
      <c r="C459" s="109"/>
      <c r="D459" s="109"/>
      <c r="E459" s="110"/>
      <c r="F459" s="110"/>
      <c r="J459" s="39"/>
    </row>
    <row r="460" spans="3:10">
      <c r="C460" s="109"/>
      <c r="D460" s="109"/>
      <c r="E460" s="110"/>
      <c r="F460" s="110"/>
      <c r="J460" s="39"/>
    </row>
    <row r="461" spans="3:10">
      <c r="C461" s="109"/>
      <c r="D461" s="109"/>
      <c r="E461" s="110"/>
      <c r="F461" s="110"/>
      <c r="J461" s="39"/>
    </row>
    <row r="462" spans="3:10">
      <c r="C462" s="109"/>
      <c r="D462" s="109"/>
      <c r="E462" s="110"/>
      <c r="F462" s="110"/>
      <c r="J462" s="39"/>
    </row>
    <row r="463" spans="3:10">
      <c r="C463" s="109"/>
      <c r="D463" s="109"/>
      <c r="E463" s="110"/>
      <c r="F463" s="110"/>
      <c r="J463" s="39"/>
    </row>
    <row r="464" spans="3:10">
      <c r="C464" s="109"/>
      <c r="D464" s="109"/>
      <c r="E464" s="110"/>
      <c r="F464" s="110"/>
      <c r="J464" s="39"/>
    </row>
    <row r="465" spans="3:10">
      <c r="C465" s="109"/>
      <c r="D465" s="109"/>
      <c r="E465" s="110"/>
      <c r="F465" s="110"/>
      <c r="J465" s="39"/>
    </row>
    <row r="466" spans="3:10">
      <c r="C466" s="109"/>
      <c r="D466" s="109"/>
      <c r="E466" s="110"/>
      <c r="F466" s="110"/>
      <c r="J466" s="39"/>
    </row>
    <row r="467" spans="3:10">
      <c r="C467" s="109"/>
      <c r="D467" s="109"/>
      <c r="E467" s="110"/>
      <c r="F467" s="110"/>
      <c r="J467" s="39"/>
    </row>
    <row r="468" spans="3:10">
      <c r="C468" s="109"/>
      <c r="D468" s="109"/>
      <c r="E468" s="110"/>
      <c r="F468" s="110"/>
      <c r="J468" s="39"/>
    </row>
    <row r="469" spans="3:10">
      <c r="C469" s="109"/>
      <c r="D469" s="109"/>
      <c r="E469" s="110"/>
      <c r="F469" s="110"/>
      <c r="J469" s="39"/>
    </row>
    <row r="470" spans="3:10">
      <c r="C470" s="109"/>
      <c r="D470" s="109"/>
      <c r="E470" s="110"/>
      <c r="F470" s="110"/>
      <c r="J470" s="39"/>
    </row>
    <row r="471" spans="3:10">
      <c r="C471" s="109"/>
      <c r="D471" s="109"/>
      <c r="E471" s="110"/>
      <c r="F471" s="110"/>
      <c r="J471" s="39"/>
    </row>
    <row r="472" spans="3:10">
      <c r="C472" s="109"/>
      <c r="D472" s="109"/>
      <c r="E472" s="110"/>
      <c r="F472" s="110"/>
      <c r="J472" s="39"/>
    </row>
    <row r="473" spans="3:10">
      <c r="C473" s="109"/>
      <c r="D473" s="109"/>
      <c r="E473" s="110"/>
      <c r="F473" s="110"/>
      <c r="J473" s="39"/>
    </row>
    <row r="474" spans="3:10">
      <c r="C474" s="109"/>
      <c r="D474" s="109"/>
      <c r="E474" s="110"/>
      <c r="F474" s="110"/>
      <c r="J474" s="39"/>
    </row>
    <row r="475" spans="3:10">
      <c r="C475" s="109"/>
      <c r="D475" s="109"/>
      <c r="E475" s="110"/>
      <c r="F475" s="110"/>
      <c r="J475" s="39"/>
    </row>
    <row r="476" spans="3:10">
      <c r="C476" s="109"/>
      <c r="D476" s="109"/>
      <c r="E476" s="110"/>
      <c r="F476" s="110"/>
      <c r="J476" s="39"/>
    </row>
    <row r="477" spans="3:10">
      <c r="C477" s="109"/>
      <c r="D477" s="109"/>
      <c r="E477" s="110"/>
      <c r="F477" s="110"/>
      <c r="J477" s="39"/>
    </row>
    <row r="478" spans="3:10">
      <c r="C478" s="109"/>
      <c r="D478" s="109"/>
      <c r="E478" s="110"/>
      <c r="F478" s="110"/>
      <c r="J478" s="39"/>
    </row>
    <row r="479" spans="3:10">
      <c r="C479" s="109"/>
      <c r="D479" s="109"/>
      <c r="E479" s="110"/>
      <c r="F479" s="110"/>
      <c r="J479" s="39"/>
    </row>
    <row r="480" spans="3:10">
      <c r="C480" s="109"/>
      <c r="D480" s="109"/>
      <c r="E480" s="110"/>
      <c r="F480" s="110"/>
      <c r="J480" s="39"/>
    </row>
    <row r="481" spans="3:10">
      <c r="C481" s="109"/>
      <c r="D481" s="109"/>
      <c r="E481" s="110"/>
      <c r="F481" s="110"/>
      <c r="J481" s="39"/>
    </row>
    <row r="482" spans="3:10">
      <c r="C482" s="109"/>
      <c r="D482" s="109"/>
      <c r="E482" s="110"/>
      <c r="F482" s="110"/>
      <c r="J482" s="39"/>
    </row>
    <row r="483" spans="3:10">
      <c r="C483" s="109"/>
      <c r="D483" s="109"/>
      <c r="E483" s="110"/>
      <c r="F483" s="110"/>
      <c r="J483" s="39"/>
    </row>
    <row r="484" spans="3:10">
      <c r="C484" s="109"/>
      <c r="D484" s="109"/>
      <c r="E484" s="110"/>
      <c r="F484" s="110"/>
      <c r="J484" s="39"/>
    </row>
    <row r="485" spans="3:10">
      <c r="C485" s="109"/>
      <c r="D485" s="109"/>
      <c r="E485" s="110"/>
      <c r="F485" s="110"/>
      <c r="J485" s="39"/>
    </row>
    <row r="486" spans="3:10">
      <c r="C486" s="109"/>
      <c r="D486" s="109"/>
      <c r="E486" s="110"/>
      <c r="F486" s="110"/>
      <c r="J486" s="39"/>
    </row>
    <row r="487" spans="3:10">
      <c r="C487" s="109"/>
      <c r="D487" s="109"/>
      <c r="E487" s="110"/>
      <c r="F487" s="110"/>
      <c r="J487" s="39"/>
    </row>
    <row r="488" spans="3:10">
      <c r="C488" s="109"/>
      <c r="D488" s="109"/>
      <c r="E488" s="110"/>
      <c r="F488" s="110"/>
      <c r="J488" s="39"/>
    </row>
    <row r="489" spans="3:10">
      <c r="C489" s="109"/>
      <c r="D489" s="109"/>
      <c r="E489" s="110"/>
      <c r="F489" s="110"/>
      <c r="J489" s="39"/>
    </row>
    <row r="490" spans="3:10">
      <c r="C490" s="109"/>
      <c r="D490" s="109"/>
      <c r="E490" s="110"/>
      <c r="F490" s="110"/>
      <c r="J490" s="39"/>
    </row>
    <row r="491" spans="3:10">
      <c r="C491" s="109"/>
      <c r="D491" s="109"/>
      <c r="E491" s="110"/>
      <c r="F491" s="110"/>
      <c r="J491" s="39"/>
    </row>
    <row r="492" spans="3:10">
      <c r="C492" s="109"/>
      <c r="D492" s="109"/>
      <c r="E492" s="110"/>
      <c r="F492" s="110"/>
      <c r="J492" s="39"/>
    </row>
    <row r="493" spans="3:10">
      <c r="C493" s="109"/>
      <c r="D493" s="109"/>
      <c r="E493" s="110"/>
      <c r="F493" s="110"/>
      <c r="J493" s="39"/>
    </row>
    <row r="494" spans="3:10">
      <c r="C494" s="109"/>
      <c r="D494" s="109"/>
      <c r="E494" s="110"/>
      <c r="F494" s="110"/>
      <c r="J494" s="39"/>
    </row>
    <row r="495" spans="3:10">
      <c r="C495" s="109"/>
      <c r="D495" s="109"/>
      <c r="E495" s="110"/>
      <c r="F495" s="110"/>
      <c r="J495" s="39"/>
    </row>
    <row r="496" spans="3:10">
      <c r="C496" s="109"/>
      <c r="D496" s="109"/>
      <c r="E496" s="110"/>
      <c r="F496" s="110"/>
      <c r="J496" s="39"/>
    </row>
    <row r="497" spans="3:10">
      <c r="C497" s="109"/>
      <c r="D497" s="109"/>
      <c r="E497" s="110"/>
      <c r="F497" s="110"/>
      <c r="J497" s="39"/>
    </row>
    <row r="498" spans="3:10">
      <c r="C498" s="109"/>
      <c r="D498" s="109"/>
      <c r="E498" s="110"/>
      <c r="F498" s="110"/>
      <c r="J498" s="39"/>
    </row>
    <row r="499" spans="3:10">
      <c r="C499" s="109"/>
      <c r="D499" s="109"/>
      <c r="E499" s="110"/>
      <c r="F499" s="110"/>
      <c r="J499" s="39"/>
    </row>
    <row r="500" spans="3:10">
      <c r="C500" s="109"/>
      <c r="D500" s="109"/>
      <c r="E500" s="110"/>
      <c r="F500" s="110"/>
      <c r="J500" s="39"/>
    </row>
    <row r="501" spans="3:10">
      <c r="C501" s="109"/>
      <c r="D501" s="109"/>
      <c r="E501" s="110"/>
      <c r="F501" s="110"/>
      <c r="J501" s="39"/>
    </row>
    <row r="502" spans="3:10">
      <c r="C502" s="109"/>
      <c r="D502" s="109"/>
      <c r="E502" s="110"/>
      <c r="F502" s="110"/>
      <c r="J502" s="39"/>
    </row>
    <row r="503" spans="3:10">
      <c r="C503" s="109"/>
      <c r="D503" s="109"/>
      <c r="E503" s="110"/>
      <c r="F503" s="110"/>
      <c r="J503" s="39"/>
    </row>
    <row r="504" spans="3:10">
      <c r="C504" s="109"/>
      <c r="D504" s="109"/>
      <c r="E504" s="110"/>
      <c r="F504" s="110"/>
      <c r="J504" s="39"/>
    </row>
    <row r="505" spans="3:10">
      <c r="C505" s="109"/>
      <c r="D505" s="109"/>
      <c r="E505" s="110"/>
      <c r="F505" s="110"/>
      <c r="J505" s="39"/>
    </row>
    <row r="506" spans="3:10">
      <c r="C506" s="109"/>
      <c r="D506" s="109"/>
      <c r="E506" s="110"/>
      <c r="F506" s="110"/>
      <c r="J506" s="39"/>
    </row>
    <row r="507" spans="3:10">
      <c r="C507" s="109"/>
      <c r="D507" s="109"/>
      <c r="E507" s="110"/>
      <c r="F507" s="110"/>
      <c r="J507" s="39"/>
    </row>
    <row r="508" spans="3:10">
      <c r="C508" s="109"/>
      <c r="D508" s="109"/>
      <c r="E508" s="110"/>
      <c r="F508" s="110"/>
      <c r="J508" s="39"/>
    </row>
    <row r="509" spans="3:10">
      <c r="C509" s="109"/>
      <c r="D509" s="109"/>
      <c r="E509" s="110"/>
      <c r="F509" s="110"/>
      <c r="J509" s="39"/>
    </row>
    <row r="510" spans="3:10">
      <c r="C510" s="109"/>
      <c r="D510" s="109"/>
      <c r="E510" s="110"/>
      <c r="F510" s="110"/>
      <c r="J510" s="39"/>
    </row>
    <row r="511" spans="3:10">
      <c r="C511" s="109"/>
      <c r="D511" s="109"/>
      <c r="E511" s="110"/>
      <c r="F511" s="110"/>
      <c r="J511" s="39"/>
    </row>
    <row r="512" spans="3:10">
      <c r="C512" s="109"/>
      <c r="D512" s="109"/>
      <c r="E512" s="110"/>
      <c r="F512" s="110"/>
      <c r="J512" s="39"/>
    </row>
    <row r="513" spans="3:10">
      <c r="C513" s="109"/>
      <c r="D513" s="109"/>
      <c r="E513" s="110"/>
      <c r="F513" s="110"/>
      <c r="J513" s="39"/>
    </row>
    <row r="514" spans="3:10">
      <c r="C514" s="109"/>
      <c r="D514" s="109"/>
      <c r="E514" s="110"/>
      <c r="F514" s="110"/>
      <c r="J514" s="39"/>
    </row>
    <row r="515" spans="3:10">
      <c r="C515" s="109"/>
      <c r="D515" s="109"/>
      <c r="E515" s="110"/>
      <c r="F515" s="110"/>
      <c r="J515" s="39"/>
    </row>
    <row r="516" spans="3:10">
      <c r="C516" s="109"/>
      <c r="D516" s="109"/>
      <c r="E516" s="110"/>
      <c r="F516" s="110"/>
      <c r="J516" s="39"/>
    </row>
    <row r="517" spans="3:10">
      <c r="C517" s="109"/>
      <c r="D517" s="109"/>
      <c r="E517" s="110"/>
      <c r="F517" s="110"/>
      <c r="J517" s="39"/>
    </row>
    <row r="518" spans="3:10">
      <c r="C518" s="109"/>
      <c r="D518" s="109"/>
      <c r="E518" s="110"/>
      <c r="F518" s="110"/>
      <c r="J518" s="39"/>
    </row>
    <row r="519" spans="3:10">
      <c r="C519" s="109"/>
      <c r="D519" s="109"/>
      <c r="E519" s="110"/>
      <c r="F519" s="110"/>
      <c r="J519" s="39"/>
    </row>
    <row r="520" spans="3:10">
      <c r="C520" s="109"/>
      <c r="D520" s="109"/>
      <c r="E520" s="110"/>
      <c r="F520" s="110"/>
      <c r="J520" s="39"/>
    </row>
    <row r="521" spans="3:10">
      <c r="C521" s="109"/>
      <c r="D521" s="109"/>
      <c r="E521" s="110"/>
      <c r="F521" s="110"/>
      <c r="J521" s="39"/>
    </row>
    <row r="522" spans="3:10">
      <c r="C522" s="109"/>
      <c r="D522" s="109"/>
      <c r="E522" s="110"/>
      <c r="F522" s="110"/>
      <c r="J522" s="39"/>
    </row>
    <row r="523" spans="3:10">
      <c r="C523" s="109"/>
      <c r="D523" s="109"/>
      <c r="E523" s="110"/>
      <c r="F523" s="110"/>
      <c r="J523" s="39"/>
    </row>
    <row r="524" spans="3:10">
      <c r="C524" s="109"/>
      <c r="D524" s="109"/>
      <c r="E524" s="110"/>
      <c r="F524" s="110"/>
      <c r="J524" s="39"/>
    </row>
    <row r="525" spans="3:10">
      <c r="C525" s="109"/>
      <c r="D525" s="109"/>
      <c r="E525" s="110"/>
      <c r="F525" s="110"/>
      <c r="J525" s="39"/>
    </row>
    <row r="526" spans="3:10">
      <c r="C526" s="109"/>
      <c r="D526" s="109"/>
      <c r="E526" s="110"/>
      <c r="F526" s="110"/>
      <c r="J526" s="39"/>
    </row>
    <row r="527" spans="3:10">
      <c r="C527" s="109"/>
      <c r="D527" s="109"/>
      <c r="E527" s="110"/>
      <c r="F527" s="110"/>
      <c r="J527" s="39"/>
    </row>
    <row r="528" spans="3:10">
      <c r="C528" s="109"/>
      <c r="D528" s="109"/>
      <c r="E528" s="110"/>
      <c r="F528" s="110"/>
      <c r="J528" s="39"/>
    </row>
    <row r="529" spans="3:10">
      <c r="C529" s="109"/>
      <c r="D529" s="109"/>
      <c r="E529" s="110"/>
      <c r="F529" s="110"/>
      <c r="J529" s="39"/>
    </row>
    <row r="530" spans="3:10">
      <c r="C530" s="109"/>
      <c r="D530" s="109"/>
      <c r="E530" s="110"/>
      <c r="F530" s="110"/>
      <c r="J530" s="39"/>
    </row>
    <row r="531" spans="3:10">
      <c r="C531" s="109"/>
      <c r="D531" s="109"/>
      <c r="E531" s="110"/>
      <c r="F531" s="110"/>
      <c r="J531" s="39"/>
    </row>
    <row r="532" spans="3:10">
      <c r="C532" s="109"/>
      <c r="D532" s="109"/>
      <c r="E532" s="110"/>
      <c r="F532" s="110"/>
      <c r="J532" s="39"/>
    </row>
    <row r="533" spans="3:10">
      <c r="C533" s="109"/>
      <c r="D533" s="109"/>
      <c r="E533" s="110"/>
      <c r="F533" s="110"/>
      <c r="J533" s="39"/>
    </row>
    <row r="534" spans="3:10">
      <c r="C534" s="109"/>
      <c r="D534" s="109"/>
      <c r="E534" s="110"/>
      <c r="F534" s="110"/>
      <c r="J534" s="39"/>
    </row>
    <row r="535" spans="3:10">
      <c r="C535" s="109"/>
      <c r="D535" s="109"/>
      <c r="E535" s="110"/>
      <c r="F535" s="110"/>
      <c r="J535" s="39"/>
    </row>
    <row r="536" spans="3:10">
      <c r="C536" s="109"/>
      <c r="D536" s="109"/>
      <c r="E536" s="110"/>
      <c r="F536" s="110"/>
      <c r="J536" s="39"/>
    </row>
    <row r="537" spans="3:10">
      <c r="C537" s="109"/>
      <c r="D537" s="109"/>
      <c r="E537" s="110"/>
      <c r="F537" s="110"/>
      <c r="J537" s="39"/>
    </row>
    <row r="538" spans="3:10">
      <c r="C538" s="109"/>
      <c r="D538" s="109"/>
      <c r="E538" s="110"/>
      <c r="F538" s="110"/>
      <c r="J538" s="39"/>
    </row>
    <row r="539" spans="3:10">
      <c r="C539" s="109"/>
      <c r="D539" s="109"/>
      <c r="E539" s="110"/>
      <c r="F539" s="110"/>
      <c r="J539" s="39"/>
    </row>
    <row r="540" spans="3:10">
      <c r="C540" s="109"/>
      <c r="D540" s="109"/>
      <c r="E540" s="110"/>
      <c r="F540" s="110"/>
      <c r="J540" s="39"/>
    </row>
    <row r="541" spans="3:10">
      <c r="C541" s="109"/>
      <c r="D541" s="109"/>
      <c r="E541" s="110"/>
      <c r="F541" s="110"/>
      <c r="J541" s="39"/>
    </row>
    <row r="542" spans="3:10">
      <c r="C542" s="109"/>
      <c r="D542" s="109"/>
      <c r="E542" s="110"/>
      <c r="F542" s="110"/>
      <c r="J542" s="39"/>
    </row>
    <row r="543" spans="3:10">
      <c r="C543" s="109"/>
      <c r="D543" s="109"/>
      <c r="E543" s="110"/>
      <c r="F543" s="110"/>
      <c r="J543" s="39"/>
    </row>
    <row r="544" spans="3:10">
      <c r="C544" s="109"/>
      <c r="D544" s="109"/>
      <c r="E544" s="110"/>
      <c r="F544" s="110"/>
      <c r="J544" s="39"/>
    </row>
    <row r="545" spans="3:10">
      <c r="C545" s="109"/>
      <c r="D545" s="109"/>
      <c r="E545" s="110"/>
      <c r="F545" s="110"/>
      <c r="J545" s="39"/>
    </row>
    <row r="546" spans="3:10">
      <c r="C546" s="109"/>
      <c r="D546" s="109"/>
      <c r="E546" s="110"/>
      <c r="F546" s="110"/>
      <c r="J546" s="39"/>
    </row>
    <row r="547" spans="3:10">
      <c r="C547" s="109"/>
      <c r="D547" s="109"/>
      <c r="E547" s="110"/>
      <c r="F547" s="110"/>
      <c r="J547" s="39"/>
    </row>
    <row r="548" spans="3:10">
      <c r="C548" s="109"/>
      <c r="D548" s="109"/>
      <c r="E548" s="110"/>
      <c r="F548" s="110"/>
      <c r="J548" s="39"/>
    </row>
    <row r="549" spans="3:10">
      <c r="C549" s="109"/>
      <c r="D549" s="109"/>
      <c r="E549" s="110"/>
      <c r="F549" s="110"/>
      <c r="J549" s="39"/>
    </row>
    <row r="550" spans="3:10">
      <c r="C550" s="109"/>
      <c r="D550" s="109"/>
      <c r="E550" s="110"/>
      <c r="F550" s="110"/>
      <c r="J550" s="39"/>
    </row>
    <row r="551" spans="3:10">
      <c r="C551" s="109"/>
      <c r="D551" s="109"/>
      <c r="E551" s="110"/>
      <c r="F551" s="110"/>
      <c r="J551" s="39"/>
    </row>
    <row r="552" spans="3:10">
      <c r="C552" s="109"/>
      <c r="D552" s="109"/>
      <c r="E552" s="110"/>
      <c r="F552" s="110"/>
      <c r="J552" s="39"/>
    </row>
    <row r="553" spans="3:10">
      <c r="C553" s="109"/>
      <c r="D553" s="109"/>
      <c r="E553" s="110"/>
      <c r="F553" s="110"/>
      <c r="J553" s="39"/>
    </row>
    <row r="554" spans="3:10">
      <c r="C554" s="109"/>
      <c r="D554" s="109"/>
      <c r="E554" s="110"/>
      <c r="F554" s="110"/>
      <c r="J554" s="39"/>
    </row>
    <row r="555" spans="3:10">
      <c r="C555" s="109"/>
      <c r="D555" s="109"/>
      <c r="E555" s="110"/>
      <c r="F555" s="110"/>
      <c r="J555" s="39"/>
    </row>
    <row r="556" spans="3:10">
      <c r="C556" s="109"/>
      <c r="D556" s="109"/>
      <c r="E556" s="110"/>
      <c r="F556" s="110"/>
      <c r="J556" s="39"/>
    </row>
    <row r="557" spans="3:10">
      <c r="C557" s="109"/>
      <c r="D557" s="109"/>
      <c r="E557" s="110"/>
      <c r="F557" s="110"/>
      <c r="J557" s="39"/>
    </row>
    <row r="558" spans="3:10">
      <c r="C558" s="109"/>
      <c r="D558" s="109"/>
      <c r="E558" s="110"/>
      <c r="F558" s="110"/>
      <c r="J558" s="39"/>
    </row>
    <row r="559" spans="3:10">
      <c r="C559" s="109"/>
      <c r="D559" s="109"/>
      <c r="E559" s="110"/>
      <c r="F559" s="110"/>
      <c r="J559" s="39"/>
    </row>
    <row r="560" spans="3:10">
      <c r="C560" s="109"/>
      <c r="D560" s="109"/>
      <c r="E560" s="110"/>
      <c r="F560" s="110"/>
      <c r="J560" s="39"/>
    </row>
    <row r="561" spans="3:10">
      <c r="C561" s="109"/>
      <c r="D561" s="109"/>
      <c r="E561" s="110"/>
      <c r="F561" s="110"/>
      <c r="J561" s="39"/>
    </row>
    <row r="562" spans="3:10">
      <c r="C562" s="109"/>
      <c r="D562" s="109"/>
      <c r="E562" s="110"/>
      <c r="F562" s="110"/>
      <c r="J562" s="39"/>
    </row>
    <row r="563" spans="3:10">
      <c r="C563" s="109"/>
      <c r="D563" s="109"/>
      <c r="E563" s="110"/>
      <c r="F563" s="110"/>
      <c r="J563" s="39"/>
    </row>
    <row r="564" spans="3:10">
      <c r="C564" s="109"/>
      <c r="D564" s="109"/>
      <c r="E564" s="110"/>
      <c r="F564" s="110"/>
      <c r="J564" s="39"/>
    </row>
    <row r="565" spans="3:10">
      <c r="C565" s="109"/>
      <c r="D565" s="109"/>
      <c r="E565" s="110"/>
      <c r="F565" s="110"/>
      <c r="J565" s="39"/>
    </row>
    <row r="566" spans="3:10">
      <c r="C566" s="109"/>
      <c r="D566" s="109"/>
      <c r="E566" s="110"/>
      <c r="F566" s="110"/>
      <c r="J566" s="39"/>
    </row>
    <row r="567" spans="3:10">
      <c r="C567" s="109"/>
      <c r="D567" s="109"/>
      <c r="E567" s="110"/>
      <c r="F567" s="110"/>
      <c r="J567" s="39"/>
    </row>
    <row r="568" spans="3:10">
      <c r="C568" s="109"/>
      <c r="D568" s="109"/>
      <c r="E568" s="110"/>
      <c r="F568" s="110"/>
      <c r="J568" s="39"/>
    </row>
    <row r="569" spans="3:10">
      <c r="C569" s="109"/>
      <c r="D569" s="109"/>
      <c r="E569" s="110"/>
      <c r="F569" s="110"/>
      <c r="J569" s="39"/>
    </row>
    <row r="570" spans="3:10">
      <c r="C570" s="109"/>
      <c r="D570" s="109"/>
      <c r="E570" s="110"/>
      <c r="F570" s="110"/>
      <c r="J570" s="39"/>
    </row>
    <row r="571" spans="3:10">
      <c r="C571" s="109"/>
      <c r="D571" s="109"/>
      <c r="E571" s="110"/>
      <c r="F571" s="110"/>
      <c r="J571" s="39"/>
    </row>
    <row r="572" spans="3:10">
      <c r="C572" s="109"/>
      <c r="D572" s="109"/>
      <c r="E572" s="110"/>
      <c r="F572" s="110"/>
      <c r="J572" s="39"/>
    </row>
    <row r="573" spans="3:10">
      <c r="C573" s="109"/>
      <c r="D573" s="109"/>
      <c r="E573" s="110"/>
      <c r="F573" s="110"/>
      <c r="J573" s="39"/>
    </row>
    <row r="574" spans="3:10">
      <c r="C574" s="109"/>
      <c r="D574" s="109"/>
      <c r="E574" s="110"/>
      <c r="F574" s="110"/>
      <c r="J574" s="39"/>
    </row>
    <row r="575" spans="3:10">
      <c r="C575" s="109"/>
      <c r="D575" s="109"/>
      <c r="E575" s="110"/>
      <c r="F575" s="110"/>
      <c r="J575" s="39"/>
    </row>
    <row r="576" spans="3:10">
      <c r="C576" s="109"/>
      <c r="D576" s="109"/>
      <c r="E576" s="110"/>
      <c r="F576" s="110"/>
      <c r="J576" s="39"/>
    </row>
  </sheetData>
  <mergeCells count="26">
    <mergeCell ref="I26:I27"/>
    <mergeCell ref="B9:B18"/>
    <mergeCell ref="B22:B33"/>
    <mergeCell ref="A36:A37"/>
    <mergeCell ref="A34:B34"/>
    <mergeCell ref="A35:F35"/>
    <mergeCell ref="A9:A18"/>
    <mergeCell ref="A19:B19"/>
    <mergeCell ref="A21:B21"/>
    <mergeCell ref="A8:G8"/>
    <mergeCell ref="A48:B48"/>
    <mergeCell ref="B39:B40"/>
    <mergeCell ref="A38:B38"/>
    <mergeCell ref="B42:B44"/>
    <mergeCell ref="A45:A47"/>
    <mergeCell ref="A41:B41"/>
    <mergeCell ref="B36:B37"/>
    <mergeCell ref="A60:B60"/>
    <mergeCell ref="A49:F49"/>
    <mergeCell ref="A58:B58"/>
    <mergeCell ref="A56:B56"/>
    <mergeCell ref="A54:B54"/>
    <mergeCell ref="B50:B51"/>
    <mergeCell ref="A50:A51"/>
    <mergeCell ref="A52:A53"/>
    <mergeCell ref="B52:B53"/>
  </mergeCells>
  <pageMargins left="0.7" right="0.7" top="0.75"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22" workbookViewId="0">
      <selection activeCell="B7" sqref="B7"/>
    </sheetView>
  </sheetViews>
  <sheetFormatPr baseColWidth="10" defaultColWidth="9.109375" defaultRowHeight="14.4"/>
  <cols>
    <col min="1" max="1" width="21.6640625" customWidth="1"/>
    <col min="2" max="2" width="13.33203125" customWidth="1"/>
    <col min="3" max="3" width="15.6640625" customWidth="1"/>
    <col min="4" max="4" width="14.44140625" customWidth="1"/>
    <col min="5" max="5" width="15.6640625" customWidth="1"/>
    <col min="6" max="6" width="13.109375" customWidth="1"/>
    <col min="7" max="7" width="12" customWidth="1"/>
    <col min="8" max="8" width="15" customWidth="1"/>
    <col min="9" max="9" width="14.33203125" customWidth="1"/>
    <col min="10" max="10" width="14.44140625" customWidth="1"/>
    <col min="11" max="11" width="13.6640625" customWidth="1"/>
    <col min="12" max="12" width="12.5546875" customWidth="1"/>
  </cols>
  <sheetData>
    <row r="1" spans="1:8" ht="15.6">
      <c r="A1" s="1" t="s">
        <v>13</v>
      </c>
      <c r="B1" s="1"/>
      <c r="C1" s="1"/>
      <c r="D1" s="1"/>
    </row>
    <row r="2" spans="1:8">
      <c r="A2" s="5"/>
      <c r="B2" s="5"/>
      <c r="C2" s="5"/>
      <c r="D2" s="5"/>
    </row>
    <row r="3" spans="1:8">
      <c r="A3" s="5" t="s">
        <v>14</v>
      </c>
      <c r="B3" s="5"/>
      <c r="C3" s="5"/>
      <c r="D3" s="5"/>
    </row>
    <row r="4" spans="1:8" ht="15" thickBot="1"/>
    <row r="5" spans="1:8" ht="28.2" thickBot="1">
      <c r="A5" s="284" t="s">
        <v>0</v>
      </c>
      <c r="B5" s="286" t="s">
        <v>88</v>
      </c>
      <c r="C5" s="287"/>
      <c r="D5" s="286" t="s">
        <v>87</v>
      </c>
      <c r="E5" s="287"/>
      <c r="F5" s="4" t="s">
        <v>4</v>
      </c>
      <c r="G5" s="4" t="s">
        <v>5</v>
      </c>
      <c r="H5" s="284" t="s">
        <v>15</v>
      </c>
    </row>
    <row r="6" spans="1:8" ht="28.2" thickBot="1">
      <c r="A6" s="285"/>
      <c r="B6" s="2" t="s">
        <v>2</v>
      </c>
      <c r="C6" s="2" t="s">
        <v>3</v>
      </c>
      <c r="D6" s="2" t="s">
        <v>2</v>
      </c>
      <c r="E6" s="2" t="s">
        <v>3</v>
      </c>
      <c r="F6" s="2"/>
      <c r="G6" s="2"/>
      <c r="H6" s="285"/>
    </row>
    <row r="7" spans="1:8" ht="39" customHeight="1" thickBot="1">
      <c r="A7" s="8" t="s">
        <v>16</v>
      </c>
      <c r="B7" s="171">
        <v>328490.71999999997</v>
      </c>
      <c r="C7" s="171">
        <v>144721.84</v>
      </c>
      <c r="D7" s="168">
        <v>0</v>
      </c>
      <c r="E7" s="3">
        <v>0</v>
      </c>
      <c r="F7" s="173">
        <f>B7+D7</f>
        <v>328490.71999999997</v>
      </c>
      <c r="G7" s="173">
        <f>C7+E7</f>
        <v>144721.84</v>
      </c>
      <c r="H7" s="173">
        <f>F7+G7</f>
        <v>473212.55999999994</v>
      </c>
    </row>
    <row r="8" spans="1:8" ht="64.5" customHeight="1" thickBot="1">
      <c r="A8" s="9" t="s">
        <v>17</v>
      </c>
      <c r="B8" s="171">
        <v>2000</v>
      </c>
      <c r="C8" s="171">
        <v>4718.91</v>
      </c>
      <c r="D8" s="168">
        <v>5000</v>
      </c>
      <c r="E8" s="3">
        <v>0</v>
      </c>
      <c r="F8" s="173">
        <f t="shared" ref="F8:F13" si="0">B8+D8</f>
        <v>7000</v>
      </c>
      <c r="G8" s="173">
        <f t="shared" ref="G8:G13" si="1">C8+E8</f>
        <v>4718.91</v>
      </c>
      <c r="H8" s="173">
        <f t="shared" ref="H8:H13" si="2">F8+G8</f>
        <v>11718.91</v>
      </c>
    </row>
    <row r="9" spans="1:8" ht="115.5" customHeight="1" thickBot="1">
      <c r="A9" s="9" t="s">
        <v>18</v>
      </c>
      <c r="B9" s="171">
        <v>6000</v>
      </c>
      <c r="C9" s="171">
        <v>9322.73</v>
      </c>
      <c r="D9" s="168">
        <v>0</v>
      </c>
      <c r="E9" s="3">
        <v>0</v>
      </c>
      <c r="F9" s="173">
        <f t="shared" si="0"/>
        <v>6000</v>
      </c>
      <c r="G9" s="173">
        <f t="shared" si="1"/>
        <v>9322.73</v>
      </c>
      <c r="H9" s="173">
        <f t="shared" si="2"/>
        <v>15322.73</v>
      </c>
    </row>
    <row r="10" spans="1:8" ht="51.75" customHeight="1" thickBot="1">
      <c r="A10" s="9" t="s">
        <v>19</v>
      </c>
      <c r="B10" s="171">
        <v>192812.86</v>
      </c>
      <c r="C10" s="171">
        <v>446936.5</v>
      </c>
      <c r="D10" s="168">
        <v>21260</v>
      </c>
      <c r="E10" s="3"/>
      <c r="F10" s="173">
        <f t="shared" si="0"/>
        <v>214072.86</v>
      </c>
      <c r="G10" s="173">
        <f t="shared" si="1"/>
        <v>446936.5</v>
      </c>
      <c r="H10" s="173">
        <f t="shared" si="2"/>
        <v>661009.36</v>
      </c>
    </row>
    <row r="11" spans="1:8" ht="15" thickBot="1">
      <c r="A11" s="9" t="s">
        <v>20</v>
      </c>
      <c r="B11" s="171">
        <v>15000</v>
      </c>
      <c r="C11" s="171">
        <v>62438.55</v>
      </c>
      <c r="D11" s="168">
        <v>67420</v>
      </c>
      <c r="E11" s="3">
        <v>0</v>
      </c>
      <c r="F11" s="173">
        <f t="shared" si="0"/>
        <v>82420</v>
      </c>
      <c r="G11" s="173">
        <f t="shared" si="1"/>
        <v>62438.55</v>
      </c>
      <c r="H11" s="173">
        <f t="shared" si="2"/>
        <v>144858.54999999999</v>
      </c>
    </row>
    <row r="12" spans="1:8" ht="77.25" customHeight="1" thickBot="1">
      <c r="A12" s="9" t="s">
        <v>21</v>
      </c>
      <c r="B12" s="171">
        <v>0</v>
      </c>
      <c r="C12" s="171">
        <v>0</v>
      </c>
      <c r="D12" s="168">
        <v>0</v>
      </c>
      <c r="E12" s="3">
        <v>0</v>
      </c>
      <c r="F12" s="173">
        <f t="shared" si="0"/>
        <v>0</v>
      </c>
      <c r="G12" s="173">
        <f t="shared" si="1"/>
        <v>0</v>
      </c>
      <c r="H12" s="173">
        <f t="shared" si="2"/>
        <v>0</v>
      </c>
    </row>
    <row r="13" spans="1:8" ht="64.5" customHeight="1" thickBot="1">
      <c r="A13" s="9" t="s">
        <v>22</v>
      </c>
      <c r="B13" s="171">
        <v>16222.11</v>
      </c>
      <c r="C13" s="171">
        <v>79525.02</v>
      </c>
      <c r="D13" s="168">
        <v>0</v>
      </c>
      <c r="E13" s="3">
        <v>0</v>
      </c>
      <c r="F13" s="173">
        <f t="shared" si="0"/>
        <v>16222.11</v>
      </c>
      <c r="G13" s="173">
        <f t="shared" si="1"/>
        <v>79525.02</v>
      </c>
      <c r="H13" s="173">
        <f t="shared" si="2"/>
        <v>95747.13</v>
      </c>
    </row>
    <row r="14" spans="1:8" ht="23.25" customHeight="1" thickBot="1">
      <c r="A14" s="10" t="s">
        <v>23</v>
      </c>
      <c r="B14" s="172">
        <f>SUM(B7:B13)</f>
        <v>560525.68999999994</v>
      </c>
      <c r="C14" s="172">
        <f>SUM(C7:C13)</f>
        <v>747663.55</v>
      </c>
      <c r="D14" s="170">
        <f>SUM(D7:D13)</f>
        <v>93680</v>
      </c>
      <c r="E14" s="170">
        <f t="shared" ref="E14:H14" si="3">SUM(E7:E13)</f>
        <v>0</v>
      </c>
      <c r="F14" s="170">
        <f t="shared" si="3"/>
        <v>654205.68999999994</v>
      </c>
      <c r="G14" s="170">
        <f t="shared" si="3"/>
        <v>747663.55</v>
      </c>
      <c r="H14" s="170">
        <f t="shared" si="3"/>
        <v>1401869.2399999998</v>
      </c>
    </row>
    <row r="15" spans="1:8" ht="15" thickBot="1">
      <c r="A15" s="9" t="s">
        <v>24</v>
      </c>
      <c r="B15" s="171">
        <f>B14*0.07</f>
        <v>39236.798300000002</v>
      </c>
      <c r="C15" s="171">
        <f>C14*0.07</f>
        <v>52336.448500000006</v>
      </c>
      <c r="D15" s="169">
        <f t="shared" ref="D15" si="4">D14*0.07</f>
        <v>6557.6</v>
      </c>
      <c r="E15" s="169">
        <f t="shared" ref="E15" si="5">E14*0.07</f>
        <v>0</v>
      </c>
      <c r="F15" s="169">
        <f t="shared" ref="F15" si="6">F14*0.07</f>
        <v>45794.398300000001</v>
      </c>
      <c r="G15" s="169">
        <f t="shared" ref="G15" si="7">G14*0.07</f>
        <v>52336.448500000006</v>
      </c>
      <c r="H15" s="169">
        <f t="shared" ref="H15" si="8">H14*0.07</f>
        <v>98130.846799999999</v>
      </c>
    </row>
    <row r="16" spans="1:8" ht="26.25" customHeight="1" thickBot="1">
      <c r="A16" s="10" t="s">
        <v>1</v>
      </c>
      <c r="B16" s="175">
        <f>SUM(B14:B15)</f>
        <v>599762.48829999997</v>
      </c>
      <c r="C16" s="175">
        <f>SUM(C14:C15)</f>
        <v>799999.9985000001</v>
      </c>
      <c r="D16" s="174">
        <f t="shared" ref="D16" si="9">SUM(D14:D15)</f>
        <v>100237.6</v>
      </c>
      <c r="E16" s="170">
        <f t="shared" ref="E16" si="10">SUM(E14:E15)</f>
        <v>0</v>
      </c>
      <c r="F16" s="174">
        <f t="shared" ref="F16" si="11">SUM(F14:F15)</f>
        <v>700000.08829999994</v>
      </c>
      <c r="G16" s="174">
        <f t="shared" ref="G16" si="12">SUM(G14:G15)</f>
        <v>799999.9985000001</v>
      </c>
      <c r="H16" s="174">
        <f t="shared" ref="H16" si="13">SUM(H14:H15)</f>
        <v>1500000.0867999997</v>
      </c>
    </row>
    <row r="19" spans="1:12" ht="15" thickBot="1">
      <c r="A19" s="303" t="s">
        <v>109</v>
      </c>
      <c r="B19" s="304"/>
      <c r="C19" s="304"/>
      <c r="D19" s="304"/>
      <c r="E19" s="304"/>
      <c r="F19" s="304"/>
      <c r="G19" s="304"/>
      <c r="H19" s="304"/>
      <c r="I19" s="305"/>
      <c r="J19" s="226"/>
    </row>
    <row r="20" spans="1:12" ht="26.25" customHeight="1" thickBot="1">
      <c r="A20" s="288" t="s">
        <v>0</v>
      </c>
      <c r="B20" s="289" t="s">
        <v>88</v>
      </c>
      <c r="C20" s="290"/>
      <c r="D20" s="291"/>
      <c r="E20" s="292" t="s">
        <v>87</v>
      </c>
      <c r="F20" s="293"/>
      <c r="G20" s="294"/>
      <c r="H20" s="308" t="s">
        <v>4</v>
      </c>
      <c r="I20" s="308" t="s">
        <v>5</v>
      </c>
      <c r="J20" s="306" t="s">
        <v>111</v>
      </c>
      <c r="K20" s="309" t="s">
        <v>15</v>
      </c>
      <c r="L20" s="295" t="s">
        <v>112</v>
      </c>
    </row>
    <row r="21" spans="1:12" ht="28.2" thickBot="1">
      <c r="A21" s="285"/>
      <c r="B21" s="182" t="s">
        <v>103</v>
      </c>
      <c r="C21" s="182" t="s">
        <v>104</v>
      </c>
      <c r="D21" s="183" t="s">
        <v>105</v>
      </c>
      <c r="E21" s="184" t="s">
        <v>103</v>
      </c>
      <c r="F21" s="185" t="s">
        <v>104</v>
      </c>
      <c r="G21" s="186" t="s">
        <v>86</v>
      </c>
      <c r="H21" s="307"/>
      <c r="I21" s="307"/>
      <c r="J21" s="307"/>
      <c r="K21" s="310"/>
      <c r="L21" s="296"/>
    </row>
    <row r="22" spans="1:12" ht="27" thickBot="1">
      <c r="A22" s="8" t="s">
        <v>16</v>
      </c>
      <c r="B22" s="171">
        <v>328490.71999999997</v>
      </c>
      <c r="C22" s="171">
        <v>144721.84</v>
      </c>
      <c r="D22" s="181">
        <f>412688.22+16200</f>
        <v>428888.22</v>
      </c>
      <c r="E22" s="178">
        <v>0</v>
      </c>
      <c r="F22" s="177">
        <v>0</v>
      </c>
      <c r="G22" s="180">
        <v>0</v>
      </c>
      <c r="H22" s="173">
        <f>B22+E22</f>
        <v>328490.71999999997</v>
      </c>
      <c r="I22" s="173">
        <f>C22+F22</f>
        <v>144721.84</v>
      </c>
      <c r="J22" s="173">
        <f>D22+G22</f>
        <v>428888.22</v>
      </c>
      <c r="K22" s="227">
        <f t="shared" ref="K22:K28" si="14">H22+I22</f>
        <v>473212.55999999994</v>
      </c>
      <c r="L22" s="231">
        <f>K22-J22</f>
        <v>44324.339999999967</v>
      </c>
    </row>
    <row r="23" spans="1:12" ht="27" thickBot="1">
      <c r="A23" s="9" t="s">
        <v>17</v>
      </c>
      <c r="B23" s="171">
        <v>2000</v>
      </c>
      <c r="C23" s="171">
        <v>4718.91</v>
      </c>
      <c r="D23" s="179">
        <v>5351.6299999999992</v>
      </c>
      <c r="E23" s="233">
        <v>5000</v>
      </c>
      <c r="F23" s="234">
        <v>0</v>
      </c>
      <c r="G23" s="235">
        <f>585.39</f>
        <v>585.39</v>
      </c>
      <c r="H23" s="173">
        <f t="shared" ref="H23:I28" si="15">B23+E23</f>
        <v>7000</v>
      </c>
      <c r="I23" s="173">
        <f t="shared" si="15"/>
        <v>4718.91</v>
      </c>
      <c r="J23" s="173">
        <f t="shared" ref="J23:J28" si="16">D23+G23</f>
        <v>5937.0199999999995</v>
      </c>
      <c r="K23" s="227">
        <f t="shared" si="14"/>
        <v>11718.91</v>
      </c>
      <c r="L23" s="231">
        <f t="shared" ref="L23:L30" si="17">K23-J23</f>
        <v>5781.89</v>
      </c>
    </row>
    <row r="24" spans="1:12" ht="40.200000000000003" thickBot="1">
      <c r="A24" s="9" t="s">
        <v>18</v>
      </c>
      <c r="B24" s="171">
        <v>6000</v>
      </c>
      <c r="C24" s="171">
        <v>9322.73</v>
      </c>
      <c r="D24" s="179">
        <v>12315.479999999994</v>
      </c>
      <c r="E24" s="233">
        <v>0</v>
      </c>
      <c r="F24" s="234">
        <v>0</v>
      </c>
      <c r="G24" s="236">
        <v>0</v>
      </c>
      <c r="H24" s="173">
        <f t="shared" si="15"/>
        <v>6000</v>
      </c>
      <c r="I24" s="173">
        <f t="shared" si="15"/>
        <v>9322.73</v>
      </c>
      <c r="J24" s="173">
        <f t="shared" si="16"/>
        <v>12315.479999999994</v>
      </c>
      <c r="K24" s="227">
        <f t="shared" si="14"/>
        <v>15322.73</v>
      </c>
      <c r="L24" s="231">
        <f t="shared" si="17"/>
        <v>3007.2500000000055</v>
      </c>
    </row>
    <row r="25" spans="1:12" ht="23.25" customHeight="1" thickBot="1">
      <c r="A25" s="9" t="s">
        <v>19</v>
      </c>
      <c r="B25" s="171">
        <v>192812.86</v>
      </c>
      <c r="C25" s="171">
        <v>446936.5</v>
      </c>
      <c r="D25" s="179">
        <v>312109.06</v>
      </c>
      <c r="E25" s="233">
        <v>21260</v>
      </c>
      <c r="F25" s="234"/>
      <c r="G25" s="235">
        <f>11328.44</f>
        <v>11328.44</v>
      </c>
      <c r="H25" s="173">
        <f t="shared" si="15"/>
        <v>214072.86</v>
      </c>
      <c r="I25" s="173">
        <f t="shared" si="15"/>
        <v>446936.5</v>
      </c>
      <c r="J25" s="173">
        <f t="shared" si="16"/>
        <v>323437.5</v>
      </c>
      <c r="K25" s="227">
        <f t="shared" si="14"/>
        <v>661009.36</v>
      </c>
      <c r="L25" s="231">
        <f t="shared" si="17"/>
        <v>337571.86</v>
      </c>
    </row>
    <row r="26" spans="1:12" ht="18.75" customHeight="1" thickBot="1">
      <c r="A26" s="9" t="s">
        <v>20</v>
      </c>
      <c r="B26" s="171">
        <v>15000</v>
      </c>
      <c r="C26" s="171">
        <v>62438.55</v>
      </c>
      <c r="D26" s="179">
        <v>41233.35</v>
      </c>
      <c r="E26" s="233">
        <v>67420</v>
      </c>
      <c r="F26" s="234">
        <v>0</v>
      </c>
      <c r="G26" s="235">
        <f>65037.36</f>
        <v>65037.36</v>
      </c>
      <c r="H26" s="173">
        <f t="shared" si="15"/>
        <v>82420</v>
      </c>
      <c r="I26" s="173">
        <f t="shared" si="15"/>
        <v>62438.55</v>
      </c>
      <c r="J26" s="173">
        <f t="shared" si="16"/>
        <v>106270.70999999999</v>
      </c>
      <c r="K26" s="227">
        <f t="shared" si="14"/>
        <v>144858.54999999999</v>
      </c>
      <c r="L26" s="231">
        <f t="shared" si="17"/>
        <v>38587.839999999997</v>
      </c>
    </row>
    <row r="27" spans="1:12" ht="40.200000000000003" thickBot="1">
      <c r="A27" s="9" t="s">
        <v>21</v>
      </c>
      <c r="B27" s="171">
        <v>0</v>
      </c>
      <c r="C27" s="171">
        <v>0</v>
      </c>
      <c r="D27" s="179">
        <v>0</v>
      </c>
      <c r="E27" s="237">
        <v>0</v>
      </c>
      <c r="F27" s="234">
        <v>0</v>
      </c>
      <c r="G27" s="238">
        <v>0</v>
      </c>
      <c r="H27" s="173">
        <f t="shared" si="15"/>
        <v>0</v>
      </c>
      <c r="I27" s="173">
        <f t="shared" si="15"/>
        <v>0</v>
      </c>
      <c r="J27" s="173">
        <f t="shared" si="16"/>
        <v>0</v>
      </c>
      <c r="K27" s="227">
        <f t="shared" si="14"/>
        <v>0</v>
      </c>
      <c r="L27" s="231">
        <f t="shared" si="17"/>
        <v>0</v>
      </c>
    </row>
    <row r="28" spans="1:12" ht="40.200000000000003" thickBot="1">
      <c r="A28" s="9" t="s">
        <v>22</v>
      </c>
      <c r="B28" s="171">
        <v>16222.11</v>
      </c>
      <c r="C28" s="171">
        <v>79525.02</v>
      </c>
      <c r="D28" s="179">
        <f>76758.88-11249.26</f>
        <v>65509.62</v>
      </c>
      <c r="E28" s="233">
        <v>0</v>
      </c>
      <c r="F28" s="234">
        <v>0</v>
      </c>
      <c r="G28" s="239">
        <v>0</v>
      </c>
      <c r="H28" s="173">
        <f t="shared" si="15"/>
        <v>16222.11</v>
      </c>
      <c r="I28" s="173">
        <f t="shared" si="15"/>
        <v>79525.02</v>
      </c>
      <c r="J28" s="173">
        <f t="shared" si="16"/>
        <v>65509.62</v>
      </c>
      <c r="K28" s="227">
        <f t="shared" si="14"/>
        <v>95747.13</v>
      </c>
      <c r="L28" s="231">
        <f t="shared" si="17"/>
        <v>30237.510000000002</v>
      </c>
    </row>
    <row r="29" spans="1:12" ht="15" thickBot="1">
      <c r="A29" s="10" t="s">
        <v>23</v>
      </c>
      <c r="B29" s="172">
        <f>SUM(B22:B28)</f>
        <v>560525.68999999994</v>
      </c>
      <c r="C29" s="172">
        <f>SUM(C22:C28)</f>
        <v>747663.55</v>
      </c>
      <c r="D29" s="172">
        <f>SUM(D22:D28)</f>
        <v>865407.35999999987</v>
      </c>
      <c r="E29" s="240">
        <f>SUM(E22:E28)</f>
        <v>93680</v>
      </c>
      <c r="F29" s="241">
        <f t="shared" ref="F29" si="18">SUM(F22:F28)</f>
        <v>0</v>
      </c>
      <c r="G29" s="241">
        <f t="shared" ref="G29:H29" si="19">SUM(G22:G28)</f>
        <v>76951.19</v>
      </c>
      <c r="H29" s="170">
        <f t="shared" si="19"/>
        <v>654205.68999999994</v>
      </c>
      <c r="I29" s="170">
        <f>SUM(I22:I28)</f>
        <v>747663.55</v>
      </c>
      <c r="J29" s="170">
        <f>SUM(J22:J28)</f>
        <v>942358.54999999993</v>
      </c>
      <c r="K29" s="176">
        <f>SUM(K22:K28)</f>
        <v>1401869.2399999998</v>
      </c>
      <c r="L29" s="230">
        <f>SUM(L22:L28)</f>
        <v>459510.68999999994</v>
      </c>
    </row>
    <row r="30" spans="1:12" ht="15" thickBot="1">
      <c r="A30" s="9" t="s">
        <v>24</v>
      </c>
      <c r="B30" s="171">
        <f>B29*0.07</f>
        <v>39236.798300000002</v>
      </c>
      <c r="C30" s="171">
        <f>C29*0.07</f>
        <v>52336.448500000006</v>
      </c>
      <c r="D30" s="171">
        <v>59843.56</v>
      </c>
      <c r="E30" s="242">
        <f t="shared" ref="E30:I30" si="20">E29*0.07</f>
        <v>6557.6</v>
      </c>
      <c r="F30" s="242">
        <f t="shared" ref="F30" si="21">F29*0.07</f>
        <v>0</v>
      </c>
      <c r="G30" s="242">
        <f t="shared" si="20"/>
        <v>5386.5833000000002</v>
      </c>
      <c r="H30" s="169">
        <f t="shared" si="20"/>
        <v>45794.398300000001</v>
      </c>
      <c r="I30" s="169">
        <f t="shared" si="20"/>
        <v>52336.448500000006</v>
      </c>
      <c r="J30" s="169">
        <f>D30+G30</f>
        <v>65230.143299999996</v>
      </c>
      <c r="K30" s="228">
        <f t="shared" ref="K30" si="22">K29*0.07</f>
        <v>98130.846799999999</v>
      </c>
      <c r="L30" s="231">
        <f t="shared" si="17"/>
        <v>32900.703500000003</v>
      </c>
    </row>
    <row r="31" spans="1:12" ht="19.5" customHeight="1" thickBot="1">
      <c r="A31" s="10" t="s">
        <v>1</v>
      </c>
      <c r="B31" s="175">
        <f>SUM(B29:B30)</f>
        <v>599762.48829999997</v>
      </c>
      <c r="C31" s="175">
        <f>SUM(C29:C30)</f>
        <v>799999.9985000001</v>
      </c>
      <c r="D31" s="175">
        <f>SUM(D29:D30)</f>
        <v>925250.91999999993</v>
      </c>
      <c r="E31" s="243">
        <f t="shared" ref="E31:I31" si="23">SUM(E29:E30)</f>
        <v>100237.6</v>
      </c>
      <c r="F31" s="240">
        <f t="shared" ref="F31" si="24">SUM(F29:F30)</f>
        <v>0</v>
      </c>
      <c r="G31" s="240">
        <f t="shared" si="23"/>
        <v>82337.773300000001</v>
      </c>
      <c r="H31" s="174">
        <f t="shared" si="23"/>
        <v>700000.08829999994</v>
      </c>
      <c r="I31" s="174">
        <f t="shared" si="23"/>
        <v>799999.9985000001</v>
      </c>
      <c r="J31" s="174">
        <f t="shared" ref="J31:K31" si="25">SUM(J29:J30)</f>
        <v>1007588.6932999999</v>
      </c>
      <c r="K31" s="229">
        <f t="shared" si="25"/>
        <v>1500000.0867999997</v>
      </c>
      <c r="L31" s="232">
        <f>SUM(L29:L30)</f>
        <v>492411.39349999995</v>
      </c>
    </row>
    <row r="32" spans="1:12" ht="15" thickBot="1">
      <c r="B32" s="301">
        <f>B31+C31</f>
        <v>1399762.4868000001</v>
      </c>
      <c r="C32" s="302"/>
    </row>
    <row r="33" spans="3:4" ht="15" thickBot="1"/>
    <row r="34" spans="3:4" ht="20.25" customHeight="1" thickBot="1">
      <c r="C34" s="187" t="s">
        <v>106</v>
      </c>
      <c r="D34" s="191">
        <f>D31/B32</f>
        <v>0.66100565540602385</v>
      </c>
    </row>
    <row r="35" spans="3:4" ht="20.25" customHeight="1" thickBot="1">
      <c r="C35" s="188" t="s">
        <v>107</v>
      </c>
      <c r="D35" s="192">
        <f>G31/E31</f>
        <v>0.82142602476515791</v>
      </c>
    </row>
    <row r="36" spans="3:4" ht="15" thickBot="1">
      <c r="C36" s="41"/>
      <c r="D36" s="41"/>
    </row>
    <row r="37" spans="3:4" ht="19.5" customHeight="1">
      <c r="C37" s="297" t="s">
        <v>108</v>
      </c>
      <c r="D37" s="299">
        <f>J31/K31</f>
        <v>0.67172575666280299</v>
      </c>
    </row>
    <row r="38" spans="3:4" ht="19.5" customHeight="1" thickBot="1">
      <c r="C38" s="298"/>
      <c r="D38" s="300"/>
    </row>
  </sheetData>
  <mergeCells count="16">
    <mergeCell ref="L20:L21"/>
    <mergeCell ref="C37:C38"/>
    <mergeCell ref="D37:D38"/>
    <mergeCell ref="B32:C32"/>
    <mergeCell ref="A19:I19"/>
    <mergeCell ref="J20:J21"/>
    <mergeCell ref="I20:I21"/>
    <mergeCell ref="H20:H21"/>
    <mergeCell ref="K20:K21"/>
    <mergeCell ref="H5:H6"/>
    <mergeCell ref="A5:A6"/>
    <mergeCell ref="B5:C5"/>
    <mergeCell ref="D5:E5"/>
    <mergeCell ref="A20:A21"/>
    <mergeCell ref="B20:D20"/>
    <mergeCell ref="E20:G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RAPPORT SEMESTRIEL1 2018 RSS-3</vt:lpstr>
      <vt:lpstr>Tableau Budget categorie RSS-3</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Ibrahima Barry</cp:lastModifiedBy>
  <cp:lastPrinted>2018-06-06T13:15:36Z</cp:lastPrinted>
  <dcterms:created xsi:type="dcterms:W3CDTF">2017-11-15T21:17:43Z</dcterms:created>
  <dcterms:modified xsi:type="dcterms:W3CDTF">2018-06-25T09:56:47Z</dcterms:modified>
</cp:coreProperties>
</file>