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r Traoré\Dropbox\002 PROJET PBF 2018\ACORD\RELEVE ACORD\"/>
    </mc:Choice>
  </mc:AlternateContent>
  <bookViews>
    <workbookView xWindow="0" yWindow="0" windowWidth="20496" windowHeight="7752"/>
  </bookViews>
  <sheets>
    <sheet name="TABLEAU 2" sheetId="1" r:id="rId1"/>
    <sheet name="TABLEAU 3" sheetId="8" r:id="rId2"/>
  </sheets>
  <definedNames>
    <definedName name="_xlnm._FilterDatabase" localSheetId="0" hidden="1">'TABLEAU 2'!$A$3:$G$39</definedName>
    <definedName name="_xlnm.Print_Area" localSheetId="0">'TABLEAU 2'!$A$1:$G$39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8" l="1"/>
  <c r="F26" i="8" s="1"/>
  <c r="B24" i="8" l="1"/>
  <c r="G22" i="8" l="1"/>
  <c r="B26" i="8"/>
  <c r="E25" i="8"/>
  <c r="D24" i="8"/>
  <c r="D26" i="8" s="1"/>
  <c r="C24" i="8"/>
  <c r="C26" i="8" s="1"/>
  <c r="E23" i="8"/>
  <c r="E22" i="8"/>
  <c r="H21" i="8"/>
  <c r="G21" i="8"/>
  <c r="E21" i="8"/>
  <c r="E20" i="8"/>
  <c r="E19" i="8"/>
  <c r="E18" i="8"/>
  <c r="E17" i="8"/>
  <c r="E24" i="8" l="1"/>
  <c r="E26" i="8" s="1"/>
  <c r="H22" i="8"/>
  <c r="G24" i="8"/>
  <c r="C29" i="1"/>
  <c r="D8" i="1"/>
  <c r="D5" i="1" l="1"/>
  <c r="H20" i="8" l="1"/>
  <c r="G20" i="8"/>
  <c r="H19" i="8" l="1"/>
  <c r="G19" i="8"/>
  <c r="G25" i="8"/>
  <c r="H25" i="8"/>
  <c r="H18" i="8"/>
  <c r="G18" i="8"/>
  <c r="H17" i="8" l="1"/>
  <c r="G17" i="8"/>
  <c r="H23" i="8" l="1"/>
  <c r="G23" i="8"/>
  <c r="H24" i="8"/>
  <c r="G26" i="8" l="1"/>
  <c r="H26" i="8"/>
  <c r="E32" i="1" l="1"/>
  <c r="E31" i="1"/>
  <c r="E33" i="1"/>
  <c r="D25" i="1"/>
  <c r="E10" i="1"/>
  <c r="E15" i="1"/>
  <c r="E27" i="1"/>
  <c r="E36" i="1" l="1"/>
  <c r="E30" i="1"/>
  <c r="D29" i="1"/>
  <c r="E34" i="1"/>
  <c r="E20" i="1"/>
  <c r="D21" i="1"/>
  <c r="E16" i="1"/>
  <c r="D13" i="1"/>
  <c r="E28" i="1" l="1"/>
  <c r="D23" i="1"/>
  <c r="D11" i="1"/>
  <c r="D4" i="1" s="1"/>
  <c r="D18" i="1"/>
  <c r="C23" i="1"/>
  <c r="C25" i="1"/>
  <c r="E26" i="1"/>
  <c r="C21" i="1"/>
  <c r="E22" i="1"/>
  <c r="E21" i="1" s="1"/>
  <c r="D17" i="1" l="1"/>
  <c r="D37" i="1" s="1"/>
  <c r="E24" i="1"/>
  <c r="E23" i="1" s="1"/>
  <c r="E25" i="1"/>
  <c r="E7" i="1"/>
  <c r="C13" i="1"/>
  <c r="E14" i="1"/>
  <c r="E13" i="1" s="1"/>
  <c r="E9" i="1"/>
  <c r="E8" i="1" s="1"/>
  <c r="C8" i="1"/>
  <c r="E6" i="1"/>
  <c r="E38" i="1"/>
  <c r="E35" i="1" l="1"/>
  <c r="E29" i="1" s="1"/>
  <c r="D39" i="1"/>
  <c r="C5" i="1"/>
  <c r="E5" i="1"/>
  <c r="E19" i="1"/>
  <c r="E18" i="1" s="1"/>
  <c r="C18" i="1"/>
  <c r="C17" i="1" s="1"/>
  <c r="E12" i="1"/>
  <c r="E11" i="1" s="1"/>
  <c r="C11" i="1"/>
  <c r="C4" i="1" l="1"/>
  <c r="E4" i="1"/>
  <c r="E17" i="1"/>
  <c r="E37" i="1" l="1"/>
  <c r="E39" i="1" s="1"/>
  <c r="C37" i="1"/>
  <c r="C39" i="1" s="1"/>
</calcChain>
</file>

<file path=xl/sharedStrings.xml><?xml version="1.0" encoding="utf-8"?>
<sst xmlns="http://schemas.openxmlformats.org/spreadsheetml/2006/main" count="143" uniqueCount="128">
  <si>
    <t>CATEGORIES</t>
  </si>
  <si>
    <t>TOTAL</t>
  </si>
  <si>
    <t>Les capacités des jeunes H/F et acteurs locaux en analyse du conflit, alerte précoce et réponse rapide, qui prennent en compte la dimension genre dans les zones ciblées, sont renforcées.</t>
  </si>
  <si>
    <t xml:space="preserve">Les informations sur la sécurité humaine qui prennent en compte les aspects du genre tels que les VSBG, les harcèlements et exclusion sexistes, sont collectées et remontées à temps et permettent la réalisation d’analyses périodiques partagées à tous les niveaux (local, préfectoral, régional, national et sous régional) pour favoriser l’émergence de propositions concrètes qui incorporent les besoins identifiés des jeunes femmes et filles pour la prévention de conflits émergeants et la prise en charge adéquate. </t>
  </si>
  <si>
    <t>Mise en place et formation d’un comité d’analyse des informations sécuritaires</t>
  </si>
  <si>
    <t xml:space="preserve">Production et diffusion d’un bulletin semestriel d’information et d’analyse sur l’alerte précoce et la réponse rapide.  </t>
  </si>
  <si>
    <t>Des actions de médiation, de sensibilisation et ou de plaidoyer sont menées par les jeunes hommes et femmes des structures locales de paix auprès des communautés en faveur de la cohésion sociale et du mieux vivre ensemble.</t>
  </si>
  <si>
    <t xml:space="preserve">Organisation de sessions de médiation, de plaidoyer, de sensibilisation et gestion pacifique des conflits par les jeunes hommes et femmes des structures locales de paix sur la base des problèmes identifiés </t>
  </si>
  <si>
    <t>Les jeunes leaders, hommes, femmes et filles sont à même de faire valoir leurs droits et devoirs en termes de citoyenneté et de participation aux mécanismes de gouvernance et de développement communautaire</t>
  </si>
  <si>
    <t xml:space="preserve">Formation des jeunes H/F ciblés sur la citoyenneté et les mécanismes de gouvernance locale.  </t>
  </si>
  <si>
    <t>Sensibilisation de masse des jeunes hommes, femmes et filles en faveur de leur mobilisation citoyenne et leur implication dans la gouvernance locale.</t>
  </si>
  <si>
    <t>Les autorités et décideurs locaux sont sensibilisés et amenés à une meilleure prise en considération du droit des jeunes à la participation dans la prise de décision et les mécanismes de gouvernance au niveau local et l’importance de la réalisation de ce droit.</t>
  </si>
  <si>
    <t xml:space="preserve">Actions de plaidoyer/lobbying auprès des décideurs pour la prise en compte des jeunes dans la gouvernance locale. </t>
  </si>
  <si>
    <t>Le partage d’expériences et de conseils des jeunes modèles de réussite venant des localités ciblées permet de soutenir et d’encourager le développement d’initiatives locales positives de la jeunesse.</t>
  </si>
  <si>
    <t>Personnel et autres employés</t>
  </si>
  <si>
    <t>Numéro du produit</t>
  </si>
  <si>
    <t>Produit 1.1:</t>
  </si>
  <si>
    <t>Activité 1.1.1:</t>
  </si>
  <si>
    <t>Activité 1.1.2:</t>
  </si>
  <si>
    <t>Produit 1.2:</t>
  </si>
  <si>
    <t>Activité 1.2.1:</t>
  </si>
  <si>
    <t>Activité 1.2.2:</t>
  </si>
  <si>
    <t>Produit 1.3:</t>
  </si>
  <si>
    <t>Activité 1.3.1:</t>
  </si>
  <si>
    <t>Nom des produits  et activités</t>
  </si>
  <si>
    <t>Budget par produits / activités</t>
  </si>
  <si>
    <t>Dépenses éffectuées</t>
  </si>
  <si>
    <t>Solde</t>
  </si>
  <si>
    <t>Commentaires</t>
  </si>
  <si>
    <t>Catégorie de dépenses de l’ONU</t>
  </si>
  <si>
    <r>
      <t>TITRE DU PROJET:</t>
    </r>
    <r>
      <rPr>
        <sz val="9"/>
        <color indexed="8"/>
        <rFont val="Tahoma"/>
        <family val="2"/>
      </rPr>
      <t xml:space="preserve"> </t>
    </r>
  </si>
  <si>
    <t>Projet d’appui au renforcement des initiatives locales des jeunes pour la consolidation de la paix en Guinée.</t>
  </si>
  <si>
    <t xml:space="preserve">SOURCE DE FINANCEMENT: </t>
  </si>
  <si>
    <t xml:space="preserve">ENTITE BENEFICIAIRE: </t>
  </si>
  <si>
    <r>
      <t>PARTENAIRES DE MISE EN OEUVRE:</t>
    </r>
    <r>
      <rPr>
        <sz val="9"/>
        <color indexed="8"/>
        <rFont val="Tahoma"/>
        <family val="2"/>
      </rPr>
      <t xml:space="preserve"> </t>
    </r>
  </si>
  <si>
    <r>
      <t>PERIODE:</t>
    </r>
    <r>
      <rPr>
        <sz val="9"/>
        <color indexed="8"/>
        <rFont val="Tahoma"/>
        <family val="2"/>
      </rPr>
      <t xml:space="preserve"> </t>
    </r>
  </si>
  <si>
    <t>1. Personnel et autres employés</t>
  </si>
  <si>
    <t>2. Fournitures, produits de base, matériels</t>
  </si>
  <si>
    <t>4. Services contractuels</t>
  </si>
  <si>
    <t>5. Frais de déplacement</t>
  </si>
  <si>
    <t>6. Transferts et subventions aux homologues</t>
  </si>
  <si>
    <t>7. Frais généraux de fonctionnement et autres coûts directs</t>
  </si>
  <si>
    <t xml:space="preserve">8. Coûts indirects*  </t>
  </si>
  <si>
    <t>Produit 1.4</t>
  </si>
  <si>
    <t xml:space="preserve">Frais du personnel, le cout du bureau et les frais de mission du partenaire WANEP pour la mise en œuvre des activités  </t>
  </si>
  <si>
    <t>Prise en charge du personnel WANEP-Guinée</t>
  </si>
  <si>
    <t>Contribution sur le coût bureaux WANEP</t>
  </si>
  <si>
    <t>Frais de placement de mission terrain (WANEP-Guinée) pour la mise en œuvre des activités</t>
  </si>
  <si>
    <t>Produit  2.1:</t>
  </si>
  <si>
    <t>Activité 2.1.1:</t>
  </si>
  <si>
    <t>Activité 2.1.2:</t>
  </si>
  <si>
    <t>Produit 2.2:</t>
  </si>
  <si>
    <t>Activité 2.2.1:</t>
  </si>
  <si>
    <t>Produit 2.3:</t>
  </si>
  <si>
    <t>Activité 2.3.1:</t>
  </si>
  <si>
    <t>Prise en charge du personnel RAJGUI</t>
  </si>
  <si>
    <t>Contribution sur le coût bureaux RAJGUI</t>
  </si>
  <si>
    <t xml:space="preserve"> • Étude de base (Baseline)
• Évaluation à mi-parcours du projet
• Évaluation final indépendante du projet
• Audit financier du projet.</t>
  </si>
  <si>
    <t>• Équipement, véhicules et mobilier</t>
  </si>
  <si>
    <t xml:space="preserve">
• Fournitures et autres matériels bureau pour ACORD,
</t>
  </si>
  <si>
    <t>3. Équipement, véhicules et mobilier</t>
  </si>
  <si>
    <t>• Communication / medias</t>
  </si>
  <si>
    <t xml:space="preserve">• Frais de mission terrain
</t>
  </si>
  <si>
    <t xml:space="preserve">• Atelier de capitalisation des bonnes pratiques 
• Contribution sur coûts de bureau
• Autres coûts directs
</t>
  </si>
  <si>
    <t xml:space="preserve">8. Coûts indirects* </t>
  </si>
  <si>
    <t xml:space="preserve">Frais du personnel, le cout du bureau et les frais de mission du partenaire WANEP pour la mise en œuvre des activités </t>
  </si>
  <si>
    <t xml:space="preserve">Frais du personnel, le cout du bureau et les frais de mission du partenaire RAJGUI pour la mise en œuvre des activités  </t>
  </si>
  <si>
    <t>Sous-total</t>
  </si>
  <si>
    <t>Tranche 1 (35%)</t>
  </si>
  <si>
    <t xml:space="preserve"> renforcement des capacités des jeunes H/F et des structures de paix au niveau local, sur les Résolutions 1325 et connexes, la résolution 2250, l’alerte précoce et la réponse rapide et les techniques de prévention et gestion pacifique des conflits.</t>
  </si>
  <si>
    <t xml:space="preserve">Sélection et formation des moniteurs préfectoraux, régionaux et du moniteur national en techniques de collecte d’informations, le traitement, la soumission des rapports de situation et d’incidents et d’utilisation de la plateforme nationale d’alerte précoce mise en place par WANEP (NEWS Guinée www.wanepguinea.org/news). pour la remontée et le traitement de l’information d’alerte précoce. </t>
  </si>
  <si>
    <t xml:space="preserve">Mise en place d’un système de réseautage  et de partage d’expériences et de soutien entre les jeunes modèles de réussite, en mettant en évidence les cas de réussite modelés par les jeunes femmes et filles avec les jeunes H/F des communautés dont ils/elles sont issu(e)s. </t>
  </si>
  <si>
    <t>Budget du projet</t>
  </si>
  <si>
    <t>Depenses éffectuées</t>
  </si>
  <si>
    <t>Coûts de personnel du projet s'ils ne sont pas inclus dans les activités ci-dessus</t>
  </si>
  <si>
    <t>Coûts opérationnels du projet s'ils ne sont pas inclus dans les activités ci-dessus</t>
  </si>
  <si>
    <t>Budget de S &amp; E du projet</t>
  </si>
  <si>
    <t>Coûts indirects (7%):</t>
  </si>
  <si>
    <t>Frais de Siège</t>
  </si>
  <si>
    <t>SOUS-TOTAL PROJET BUDGET:</t>
  </si>
  <si>
    <t>TOTAL PROJET BUDGET:</t>
  </si>
  <si>
    <t>% d'exécution par rapport au budget global</t>
  </si>
  <si>
    <t>% d'exécution par rapport à la tranche récu</t>
  </si>
  <si>
    <t>DUREE DU PROJET</t>
  </si>
  <si>
    <t>Gestion et Suivi-évaluation du projet</t>
  </si>
  <si>
    <t>RESULTAT 3 :</t>
  </si>
  <si>
    <t xml:space="preserve">RESULTAT 1: </t>
  </si>
  <si>
    <t>Les jeunes hommes, femmes et filles participent activement au renforcement de a cohésion sociale à la prévention et la résolution des conflits à travers l’opérationnalisation du système national d’alerte précoce et de réponse rapide dans les zones du projet.</t>
  </si>
  <si>
    <t xml:space="preserve">RESULTAT 2: </t>
  </si>
  <si>
    <t>les jeunes hommes, femmes, filles et les décideurs locaux sont conscients de la valeur ajoutée, de l’inclusion, et du  droit des jeunes a participer dans les instances de la  gouvernance locale et du  développement de leur communauté.</t>
  </si>
  <si>
    <t xml:space="preserve">MPTFO Project 108388 : </t>
  </si>
  <si>
    <t xml:space="preserve">Rapport de suivi budgetaire du MPTFO Project 108388 </t>
  </si>
  <si>
    <t>Suivi Budgetaire par resultat strategique</t>
  </si>
  <si>
    <r>
      <t>Bureau d’appui à la consolidation de la paix (</t>
    </r>
    <r>
      <rPr>
        <b/>
        <sz val="10"/>
        <rFont val="Tahoma"/>
        <family val="2"/>
      </rPr>
      <t>PBSO</t>
    </r>
    <r>
      <rPr>
        <sz val="10"/>
        <rFont val="Tahoma"/>
        <family val="2"/>
      </rPr>
      <t>)</t>
    </r>
  </si>
  <si>
    <r>
      <t>Agence de Coopération et de Recherche dans le Développement (</t>
    </r>
    <r>
      <rPr>
        <b/>
        <sz val="10"/>
        <rFont val="Tahoma"/>
        <family val="2"/>
      </rPr>
      <t>ACORD</t>
    </r>
    <r>
      <rPr>
        <sz val="10"/>
        <rFont val="Tahoma"/>
        <family val="2"/>
      </rPr>
      <t>)</t>
    </r>
  </si>
  <si>
    <r>
      <t>Le Réseau Afrique Jeunesse de Guinée (</t>
    </r>
    <r>
      <rPr>
        <b/>
        <sz val="10"/>
        <rFont val="Tahoma"/>
        <family val="2"/>
      </rPr>
      <t>RAJGUI</t>
    </r>
    <r>
      <rPr>
        <sz val="10"/>
        <rFont val="Tahoma"/>
        <family val="2"/>
      </rPr>
      <t>)  et le Réseau Ouest Africain pour l'Édification de la Paix en Guinée (</t>
    </r>
    <r>
      <rPr>
        <b/>
        <sz val="10"/>
        <rFont val="Tahoma"/>
        <family val="2"/>
      </rPr>
      <t>WANEP-Guinée</t>
    </r>
    <r>
      <rPr>
        <sz val="10"/>
        <rFont val="Tahoma"/>
        <family val="2"/>
      </rPr>
      <t xml:space="preserve">) 
</t>
    </r>
  </si>
  <si>
    <t xml:space="preserve">Rapport financier du MPTFO Project 108388 </t>
  </si>
  <si>
    <t xml:space="preserve">3. Équipement, véhicules et mobilier </t>
  </si>
  <si>
    <t>Commentaire</t>
  </si>
  <si>
    <t>Achat des fournitures et petits matériels du bureau.</t>
  </si>
  <si>
    <t>Achat d’un véhicule land cruiser et les matériels informatiques pour les trois structures.</t>
  </si>
  <si>
    <t>Frais de missions de suivi pour la mise en œuvre des activités en haute Guinée et en Guinée Forestière.</t>
  </si>
  <si>
    <t xml:space="preserve">• Formation des 4 formateurs locaux.
• Formation de 666 jeunes dans les 18 localités couvertes par le projet
</t>
  </si>
  <si>
    <t>Frais de missions pour la mise en œuvre des activités en haute Guinée et en Guinée Forestière.</t>
  </si>
  <si>
    <t>Contribution sur frais de location bureau, frais de communication et électricité.</t>
  </si>
  <si>
    <t xml:space="preserve">• Formation des 4 formateurs locaux.
• Formation de 630 jeunes dans les 18 localités couvertes par le projet
</t>
  </si>
  <si>
    <t>Frais de publication de l’appel d’offre pour le recrutement du consultant pour l’étude de base.</t>
  </si>
  <si>
    <t>Frais de missions de suivi pour la mise en œuvre des activités en haute Guinée et en Guinée Forestière</t>
  </si>
  <si>
    <t>Contribution sur le cout du bureau et la tenue d’une réunion du comité technique du projet</t>
  </si>
  <si>
    <r>
      <t>·</t>
    </r>
    <r>
      <rPr>
        <sz val="16"/>
        <color rgb="FF000000"/>
        <rFont val="Times New Roman"/>
        <family val="1"/>
      </rPr>
      <t>  Charges sociales et assurances pour le personnel.</t>
    </r>
  </si>
  <si>
    <t>Tranche2 (35%)</t>
  </si>
  <si>
    <t>Total récu (70%)</t>
  </si>
  <si>
    <t>05 mars 2018 - 30 septembre 2018</t>
  </si>
  <si>
    <t>Paiement des salaires du personnel (mars - septembre 2018).</t>
  </si>
  <si>
    <t>Achat d’un véhicule land cruiser, les matériels informatiques pour les trois structures et les équipements des moniteurs (motos, ordinateurs, téléphones etc…).</t>
  </si>
  <si>
    <t>Paiement de l’avance (90%) pour l’étude de base (Baseline).</t>
  </si>
  <si>
    <t>Frais de realisation des activités de formation 
(Formation des jeunes sur la consolidation de la paix et la citoyenneté)</t>
  </si>
  <si>
    <t>Contribution sur le cout du bureau et la tenue d’une réunion du comité technique du projet.</t>
  </si>
  <si>
    <t>18 mois (05 mars 2018 - 31 août 2019)</t>
  </si>
  <si>
    <t>Frais de deplacement de mission terrain (RAJGUI) pour la mise en œuvre des activités</t>
  </si>
  <si>
    <t>Paiement de 70% des frais de gestion conformément au deux tranches réçues</t>
  </si>
  <si>
    <t>• Formation des moniteurs du système d'alerte précoce 
• Paiement des primes et frais de connexion des moniteurs pour la remontée des informations</t>
  </si>
  <si>
    <t>Paiement de 70% des frais de gestion conformément à la première tranche reçu.</t>
  </si>
  <si>
    <t>Salaire du News managers et le chargé du suivi évaluation pour 8 mois (mars- octobre) 2018.</t>
  </si>
  <si>
    <r>
      <t>·</t>
    </r>
    <r>
      <rPr>
        <sz val="16"/>
        <color rgb="FF000000"/>
        <rFont val="Times New Roman"/>
        <family val="1"/>
      </rPr>
      <t>   Salaire du Responsable des Opérations et le comptable de RAJGUI pour 8 mois (mars- octobre) 2018 et les charges sociales.</t>
    </r>
  </si>
  <si>
    <t>Salaires du Coordinateur projet, le responsable Administratif et financier et le Chauffeur pour 8 mois (mars - Octobre) 2018.</t>
  </si>
  <si>
    <t>Paiement des frais pour l’étude de base (Baseline).</t>
  </si>
  <si>
    <t xml:space="preserve">Réalisation des émissions radios/télévisions (Tables rondes).
Production, diffusion des spots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</si>
</sst>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23" x14ac:knownFonts="1">
    <font>
      <sz val="11"/>
      <color theme="1"/>
      <name val="Calibri"/>
      <family val="2"/>
      <scheme val="minor"/>
    </font>
    <font>
      <b/>
      <sz val="10"/>
      <color theme="1"/>
      <name val="Calibri"/>
      <family val="2"/>
    </font>
    <font>
      <sz val="10"/>
      <color theme="1"/>
      <name val="Calibri"/>
      <family val="2"/>
    </font>
    <font>
      <b/>
      <sz val="11"/>
      <color theme="1"/>
      <name val="Calibri"/>
      <family val="2"/>
      <scheme val="minor"/>
    </font>
    <font>
      <sz val="11"/>
      <color theme="1"/>
      <name val="Calibri"/>
      <family val="2"/>
      <scheme val="minor"/>
    </font>
    <font>
      <b/>
      <sz val="10"/>
      <color theme="1"/>
      <name val="Times New Roman"/>
      <family val="1"/>
    </font>
    <font>
      <b/>
      <sz val="9"/>
      <color theme="1"/>
      <name val="Tahoma"/>
      <family val="2"/>
    </font>
    <font>
      <sz val="9"/>
      <color indexed="8"/>
      <name val="Tahoma"/>
      <family val="2"/>
    </font>
    <font>
      <sz val="9"/>
      <color theme="1"/>
      <name val="Tahoma"/>
      <family val="2"/>
    </font>
    <font>
      <sz val="10"/>
      <color theme="1"/>
      <name val="Times New Roman"/>
      <family val="1"/>
    </font>
    <font>
      <sz val="10"/>
      <name val="Arial"/>
      <family val="2"/>
    </font>
    <font>
      <b/>
      <sz val="11"/>
      <color rgb="FFFFFFFF"/>
      <name val="Arial"/>
      <family val="2"/>
    </font>
    <font>
      <b/>
      <sz val="16"/>
      <color rgb="FFFFFFFF"/>
      <name val="Arial"/>
      <family val="2"/>
    </font>
    <font>
      <sz val="10"/>
      <name val="Tahoma"/>
      <family val="2"/>
    </font>
    <font>
      <b/>
      <sz val="10"/>
      <name val="Tahoma"/>
      <family val="2"/>
    </font>
    <font>
      <sz val="10"/>
      <color rgb="FF000000"/>
      <name val="Times New Roman"/>
      <family val="1"/>
    </font>
    <font>
      <b/>
      <sz val="16"/>
      <color rgb="FFFFFFFF"/>
      <name val="Times New Roman"/>
      <family val="1"/>
    </font>
    <font>
      <sz val="16"/>
      <color theme="1"/>
      <name val="Times New Roman"/>
      <family val="1"/>
    </font>
    <font>
      <b/>
      <sz val="16"/>
      <color theme="1"/>
      <name val="Times New Roman"/>
      <family val="1"/>
    </font>
    <font>
      <sz val="16"/>
      <color rgb="FF000000"/>
      <name val="Times New Roman"/>
      <family val="1"/>
    </font>
    <font>
      <b/>
      <sz val="10"/>
      <color rgb="FFC00000"/>
      <name val="Calibri"/>
      <family val="2"/>
    </font>
    <font>
      <b/>
      <sz val="8"/>
      <color theme="1"/>
      <name val="Calibri"/>
      <family val="2"/>
    </font>
    <font>
      <sz val="8"/>
      <color theme="1"/>
      <name val="Calibri"/>
      <family val="2"/>
      <scheme val="minor"/>
    </font>
  </fonts>
  <fills count="10">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2"/>
        <bgColor indexed="64"/>
      </patternFill>
    </fill>
    <fill>
      <patternFill patternType="solid">
        <fgColor theme="5" tint="0.39997558519241921"/>
        <bgColor indexed="64"/>
      </patternFill>
    </fill>
    <fill>
      <patternFill patternType="solid">
        <fgColor theme="9"/>
        <bgColor indexed="64"/>
      </patternFill>
    </fill>
    <fill>
      <patternFill patternType="solid">
        <fgColor rgb="FF002060"/>
        <bgColor indexed="64"/>
      </patternFill>
    </fill>
    <fill>
      <patternFill patternType="solid">
        <fgColor theme="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indexed="64"/>
      </left>
      <right/>
      <top/>
      <bottom style="medium">
        <color indexed="64"/>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top/>
      <bottom style="medium">
        <color indexed="64"/>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top/>
      <bottom/>
      <diagonal/>
    </border>
    <border>
      <left style="thin">
        <color indexed="64"/>
      </left>
      <right/>
      <top/>
      <bottom/>
      <diagonal/>
    </border>
    <border>
      <left style="thin">
        <color indexed="64"/>
      </left>
      <right/>
      <top style="thin">
        <color theme="0"/>
      </top>
      <bottom style="medium">
        <color indexed="64"/>
      </bottom>
      <diagonal/>
    </border>
    <border>
      <left/>
      <right/>
      <top style="thin">
        <color theme="0"/>
      </top>
      <bottom style="medium">
        <color indexed="64"/>
      </bottom>
      <diagonal/>
    </border>
    <border>
      <left/>
      <right style="thin">
        <color indexed="64"/>
      </right>
      <top style="thin">
        <color theme="0"/>
      </top>
      <bottom style="medium">
        <color indexed="64"/>
      </bottom>
      <diagonal/>
    </border>
  </borders>
  <cellStyleXfs count="5">
    <xf numFmtId="0" fontId="0"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10" fillId="0" borderId="0"/>
  </cellStyleXfs>
  <cellXfs count="84">
    <xf numFmtId="0" fontId="0" fillId="0" borderId="0" xfId="0"/>
    <xf numFmtId="0" fontId="1" fillId="4" borderId="6" xfId="0" applyFont="1" applyFill="1" applyBorder="1" applyAlignment="1">
      <alignment vertical="center" wrapText="1"/>
    </xf>
    <xf numFmtId="0" fontId="8" fillId="0" borderId="0" xfId="3" applyFont="1" applyAlignment="1">
      <alignment vertical="center" wrapText="1"/>
    </xf>
    <xf numFmtId="43" fontId="0" fillId="0" borderId="0" xfId="1" applyFont="1"/>
    <xf numFmtId="0" fontId="9" fillId="0" borderId="6" xfId="0" applyFont="1" applyBorder="1" applyAlignment="1">
      <alignment vertical="center" wrapText="1"/>
    </xf>
    <xf numFmtId="0" fontId="5" fillId="4" borderId="6" xfId="0" applyFont="1" applyFill="1" applyBorder="1" applyAlignment="1">
      <alignment vertical="center" wrapText="1"/>
    </xf>
    <xf numFmtId="10" fontId="3" fillId="0" borderId="0" xfId="2" applyNumberFormat="1" applyFont="1"/>
    <xf numFmtId="164" fontId="11" fillId="8" borderId="19" xfId="0" applyNumberFormat="1" applyFont="1" applyFill="1" applyBorder="1" applyAlignment="1">
      <alignment horizontal="center" vertical="center" wrapText="1"/>
    </xf>
    <xf numFmtId="164" fontId="11" fillId="9" borderId="0" xfId="0" applyNumberFormat="1" applyFont="1" applyFill="1" applyBorder="1" applyAlignment="1">
      <alignment horizontal="center" vertical="center"/>
    </xf>
    <xf numFmtId="0" fontId="0" fillId="9" borderId="0" xfId="0" applyFill="1"/>
    <xf numFmtId="0" fontId="6" fillId="0" borderId="11" xfId="3" applyFont="1" applyBorder="1" applyAlignment="1">
      <alignment vertical="center" wrapText="1"/>
    </xf>
    <xf numFmtId="164" fontId="9" fillId="0" borderId="8" xfId="1" applyNumberFormat="1" applyFont="1" applyBorder="1" applyAlignment="1">
      <alignment vertical="center" wrapText="1"/>
    </xf>
    <xf numFmtId="164" fontId="5" fillId="4" borderId="8" xfId="1" applyNumberFormat="1" applyFont="1" applyFill="1" applyBorder="1" applyAlignment="1">
      <alignment vertical="center" wrapText="1"/>
    </xf>
    <xf numFmtId="164" fontId="1" fillId="4" borderId="8" xfId="1" applyNumberFormat="1" applyFont="1" applyFill="1" applyBorder="1" applyAlignment="1">
      <alignment vertical="center" wrapText="1"/>
    </xf>
    <xf numFmtId="164" fontId="9" fillId="0" borderId="8" xfId="1" applyNumberFormat="1" applyFont="1" applyBorder="1" applyAlignment="1">
      <alignment horizontal="right" vertical="center" wrapText="1"/>
    </xf>
    <xf numFmtId="164" fontId="1" fillId="4" borderId="8" xfId="1" applyNumberFormat="1" applyFont="1" applyFill="1" applyBorder="1" applyAlignment="1">
      <alignment horizontal="right" vertical="center" wrapText="1"/>
    </xf>
    <xf numFmtId="164" fontId="2" fillId="0" borderId="8" xfId="1" applyNumberFormat="1" applyFont="1" applyBorder="1" applyAlignment="1">
      <alignment horizontal="right" vertical="center" wrapText="1"/>
    </xf>
    <xf numFmtId="9" fontId="1" fillId="4" borderId="8" xfId="2" applyNumberFormat="1" applyFont="1" applyFill="1" applyBorder="1" applyAlignment="1">
      <alignment horizontal="center" vertical="center" wrapText="1"/>
    </xf>
    <xf numFmtId="0" fontId="15" fillId="0" borderId="8" xfId="0" applyFont="1" applyBorder="1" applyAlignment="1">
      <alignment vertical="center" wrapText="1"/>
    </xf>
    <xf numFmtId="9" fontId="2" fillId="0" borderId="8" xfId="2" applyNumberFormat="1" applyFont="1" applyBorder="1" applyAlignment="1">
      <alignment horizontal="center" vertical="center" wrapText="1"/>
    </xf>
    <xf numFmtId="9" fontId="2" fillId="4" borderId="8" xfId="2" applyNumberFormat="1" applyFont="1" applyFill="1" applyBorder="1" applyAlignment="1">
      <alignment horizontal="center" vertical="center" wrapText="1"/>
    </xf>
    <xf numFmtId="10" fontId="4" fillId="0" borderId="0" xfId="2" applyNumberFormat="1" applyFont="1"/>
    <xf numFmtId="164" fontId="16" fillId="8" borderId="18" xfId="0" applyNumberFormat="1" applyFont="1" applyFill="1" applyBorder="1" applyAlignment="1">
      <alignment horizontal="center" vertical="center" wrapText="1"/>
    </xf>
    <xf numFmtId="0" fontId="17" fillId="0" borderId="0" xfId="0" applyFont="1"/>
    <xf numFmtId="0" fontId="17" fillId="0" borderId="0" xfId="0" applyFont="1" applyAlignment="1">
      <alignment vertical="center"/>
    </xf>
    <xf numFmtId="0" fontId="18" fillId="0" borderId="1" xfId="0" applyFont="1" applyBorder="1" applyAlignment="1">
      <alignment vertical="center" wrapText="1"/>
    </xf>
    <xf numFmtId="0" fontId="18" fillId="0" borderId="2" xfId="0" applyFont="1" applyBorder="1" applyAlignment="1">
      <alignment vertical="center" wrapText="1"/>
    </xf>
    <xf numFmtId="43" fontId="18" fillId="0" borderId="14" xfId="1" applyFont="1" applyBorder="1" applyAlignment="1">
      <alignment vertical="center" wrapText="1"/>
    </xf>
    <xf numFmtId="43" fontId="18" fillId="9" borderId="14" xfId="1" applyFont="1" applyFill="1" applyBorder="1" applyAlignment="1">
      <alignment vertical="center" wrapText="1"/>
    </xf>
    <xf numFmtId="0" fontId="18" fillId="0" borderId="0" xfId="0" applyFont="1"/>
    <xf numFmtId="0" fontId="18" fillId="6" borderId="1" xfId="0" applyFont="1" applyFill="1" applyBorder="1" applyAlignment="1">
      <alignment vertical="center" wrapText="1"/>
    </xf>
    <xf numFmtId="0" fontId="18" fillId="6" borderId="2" xfId="0" applyFont="1" applyFill="1" applyBorder="1" applyAlignment="1">
      <alignment vertical="center" wrapText="1"/>
    </xf>
    <xf numFmtId="164" fontId="18" fillId="6" borderId="1" xfId="1" applyNumberFormat="1" applyFont="1" applyFill="1" applyBorder="1" applyAlignment="1">
      <alignment vertical="center" wrapText="1"/>
    </xf>
    <xf numFmtId="0" fontId="18" fillId="5" borderId="3" xfId="0" applyFont="1" applyFill="1" applyBorder="1" applyAlignment="1">
      <alignment vertical="center" wrapText="1"/>
    </xf>
    <xf numFmtId="0" fontId="17" fillId="5" borderId="5" xfId="0" applyFont="1" applyFill="1" applyBorder="1" applyAlignment="1">
      <alignment vertical="center" wrapText="1"/>
    </xf>
    <xf numFmtId="164" fontId="17" fillId="5" borderId="3" xfId="1" applyNumberFormat="1" applyFont="1" applyFill="1" applyBorder="1" applyAlignment="1">
      <alignment vertical="center"/>
    </xf>
    <xf numFmtId="164" fontId="17" fillId="5" borderId="1" xfId="1" applyNumberFormat="1" applyFont="1" applyFill="1" applyBorder="1" applyAlignment="1">
      <alignment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164" fontId="17" fillId="0" borderId="4" xfId="1" applyNumberFormat="1" applyFont="1" applyBorder="1" applyAlignment="1">
      <alignment vertical="center" wrapText="1"/>
    </xf>
    <xf numFmtId="164" fontId="17" fillId="9" borderId="4" xfId="1" applyNumberFormat="1" applyFont="1" applyFill="1" applyBorder="1" applyAlignment="1">
      <alignment vertical="center" wrapText="1"/>
    </xf>
    <xf numFmtId="164" fontId="18" fillId="6" borderId="4" xfId="1" applyNumberFormat="1" applyFont="1" applyFill="1" applyBorder="1" applyAlignment="1">
      <alignment vertical="center" wrapText="1"/>
    </xf>
    <xf numFmtId="0" fontId="17" fillId="5" borderId="4" xfId="0" applyFont="1" applyFill="1" applyBorder="1" applyAlignment="1">
      <alignment vertical="center" wrapText="1"/>
    </xf>
    <xf numFmtId="164" fontId="17" fillId="5" borderId="4" xfId="1" applyNumberFormat="1" applyFont="1" applyFill="1" applyBorder="1" applyAlignment="1">
      <alignment vertical="center" wrapText="1"/>
    </xf>
    <xf numFmtId="0" fontId="18" fillId="6" borderId="9" xfId="0" applyFont="1" applyFill="1" applyBorder="1" applyAlignment="1">
      <alignment vertical="center" wrapText="1"/>
    </xf>
    <xf numFmtId="0" fontId="17" fillId="0" borderId="9" xfId="0" applyFont="1" applyBorder="1" applyAlignment="1">
      <alignment vertical="center" wrapText="1"/>
    </xf>
    <xf numFmtId="0" fontId="17" fillId="0" borderId="1" xfId="0" applyFont="1" applyBorder="1" applyAlignment="1">
      <alignment vertical="center" wrapText="1"/>
    </xf>
    <xf numFmtId="0" fontId="17" fillId="0" borderId="1" xfId="0" applyNumberFormat="1" applyFont="1" applyBorder="1" applyAlignment="1">
      <alignment vertical="center" wrapText="1"/>
    </xf>
    <xf numFmtId="0" fontId="17" fillId="0" borderId="4" xfId="0" applyNumberFormat="1" applyFont="1" applyBorder="1" applyAlignment="1">
      <alignment vertical="center" wrapText="1"/>
    </xf>
    <xf numFmtId="164" fontId="18" fillId="7" borderId="1" xfId="1" applyNumberFormat="1" applyFont="1" applyFill="1" applyBorder="1" applyAlignment="1">
      <alignment vertical="center" wrapText="1"/>
    </xf>
    <xf numFmtId="0" fontId="17" fillId="0" borderId="5" xfId="0" applyFont="1" applyBorder="1" applyAlignment="1">
      <alignment vertical="center" wrapText="1"/>
    </xf>
    <xf numFmtId="164" fontId="17" fillId="0" borderId="1" xfId="1" applyNumberFormat="1" applyFont="1" applyBorder="1" applyAlignment="1">
      <alignment vertical="center" wrapText="1"/>
    </xf>
    <xf numFmtId="164" fontId="17" fillId="9" borderId="1" xfId="1" applyNumberFormat="1" applyFont="1" applyFill="1" applyBorder="1" applyAlignment="1">
      <alignment vertical="center" wrapText="1"/>
    </xf>
    <xf numFmtId="164" fontId="16" fillId="8" borderId="15" xfId="0" applyNumberFormat="1" applyFont="1" applyFill="1" applyBorder="1" applyAlignment="1">
      <alignment horizontal="center" vertical="center"/>
    </xf>
    <xf numFmtId="164" fontId="16" fillId="8" borderId="15" xfId="0" applyNumberFormat="1" applyFont="1" applyFill="1" applyBorder="1" applyAlignment="1">
      <alignment horizontal="center" vertical="center" wrapText="1"/>
    </xf>
    <xf numFmtId="43" fontId="17" fillId="0" borderId="0" xfId="1" applyFont="1"/>
    <xf numFmtId="43" fontId="17" fillId="9" borderId="0" xfId="1" applyFont="1" applyFill="1"/>
    <xf numFmtId="164" fontId="20" fillId="0" borderId="8" xfId="1" applyNumberFormat="1" applyFont="1" applyBorder="1" applyAlignment="1">
      <alignment horizontal="right" vertical="center" wrapText="1"/>
    </xf>
    <xf numFmtId="164" fontId="20" fillId="4" borderId="8" xfId="1" applyNumberFormat="1" applyFont="1" applyFill="1" applyBorder="1" applyAlignment="1">
      <alignment horizontal="right" vertical="center" wrapText="1"/>
    </xf>
    <xf numFmtId="43" fontId="21" fillId="2" borderId="7" xfId="1" applyFont="1" applyFill="1" applyBorder="1" applyAlignment="1">
      <alignment horizontal="center" vertical="center" wrapText="1"/>
    </xf>
    <xf numFmtId="43" fontId="21" fillId="3" borderId="7" xfId="1" applyFont="1" applyFill="1" applyBorder="1" applyAlignment="1">
      <alignment horizontal="center" vertical="center" wrapText="1"/>
    </xf>
    <xf numFmtId="10" fontId="21" fillId="3" borderId="7" xfId="2" applyNumberFormat="1" applyFont="1" applyFill="1" applyBorder="1" applyAlignment="1">
      <alignment horizontal="center" vertical="center" wrapText="1"/>
    </xf>
    <xf numFmtId="0" fontId="22" fillId="0" borderId="0" xfId="0" applyFont="1"/>
    <xf numFmtId="0" fontId="1" fillId="2" borderId="10" xfId="0" applyFont="1" applyFill="1" applyBorder="1" applyAlignment="1">
      <alignment vertical="center" wrapText="1"/>
    </xf>
    <xf numFmtId="0" fontId="13" fillId="0" borderId="11" xfId="0" applyFont="1" applyBorder="1" applyAlignment="1">
      <alignment horizontal="left" vertical="center" wrapText="1"/>
    </xf>
    <xf numFmtId="164" fontId="11" fillId="8" borderId="20" xfId="0" applyNumberFormat="1" applyFont="1" applyFill="1" applyBorder="1" applyAlignment="1">
      <alignment horizontal="center" vertical="center" wrapText="1"/>
    </xf>
    <xf numFmtId="164" fontId="11" fillId="8" borderId="0" xfId="0" applyNumberFormat="1" applyFont="1" applyFill="1" applyBorder="1" applyAlignment="1">
      <alignment horizontal="center" vertical="center" wrapText="1"/>
    </xf>
    <xf numFmtId="164" fontId="11" fillId="8" borderId="21" xfId="0" applyNumberFormat="1" applyFont="1" applyFill="1" applyBorder="1" applyAlignment="1">
      <alignment horizontal="center" vertical="center"/>
    </xf>
    <xf numFmtId="164" fontId="11" fillId="8" borderId="0" xfId="0" applyNumberFormat="1" applyFont="1" applyFill="1" applyBorder="1" applyAlignment="1">
      <alignment horizontal="center" vertical="center"/>
    </xf>
    <xf numFmtId="164" fontId="12" fillId="8" borderId="21" xfId="0" applyNumberFormat="1" applyFont="1" applyFill="1" applyBorder="1" applyAlignment="1">
      <alignment horizontal="center" vertical="center" wrapText="1"/>
    </xf>
    <xf numFmtId="164" fontId="12" fillId="8" borderId="0" xfId="0" applyNumberFormat="1" applyFont="1" applyFill="1" applyBorder="1" applyAlignment="1">
      <alignment horizontal="center" vertical="center" wrapText="1"/>
    </xf>
    <xf numFmtId="164" fontId="16" fillId="8" borderId="16" xfId="0" applyNumberFormat="1" applyFont="1" applyFill="1" applyBorder="1" applyAlignment="1">
      <alignment horizontal="center" vertical="center" wrapText="1"/>
    </xf>
    <xf numFmtId="164" fontId="16" fillId="8" borderId="17" xfId="0" applyNumberFormat="1" applyFont="1" applyFill="1" applyBorder="1" applyAlignment="1">
      <alignment horizontal="center" vertical="center" wrapText="1"/>
    </xf>
    <xf numFmtId="0" fontId="18" fillId="7" borderId="5" xfId="0" applyFont="1" applyFill="1" applyBorder="1" applyAlignment="1">
      <alignment horizontal="left" vertical="center" wrapText="1"/>
    </xf>
    <xf numFmtId="0" fontId="18" fillId="7" borderId="2" xfId="0" applyFont="1" applyFill="1" applyBorder="1" applyAlignment="1">
      <alignment horizontal="left" vertical="center" wrapText="1"/>
    </xf>
    <xf numFmtId="164" fontId="16" fillId="8" borderId="22" xfId="0" applyNumberFormat="1" applyFont="1" applyFill="1" applyBorder="1" applyAlignment="1">
      <alignment horizontal="center" vertical="center" wrapText="1"/>
    </xf>
    <xf numFmtId="164" fontId="16" fillId="8" borderId="23" xfId="0" applyNumberFormat="1" applyFont="1" applyFill="1" applyBorder="1" applyAlignment="1">
      <alignment horizontal="center" vertical="center" wrapText="1"/>
    </xf>
    <xf numFmtId="164" fontId="16" fillId="8" borderId="24" xfId="0" applyNumberFormat="1" applyFont="1" applyFill="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3" xfId="0" applyFont="1" applyBorder="1" applyAlignment="1">
      <alignment horizontal="center" vertical="center" wrapText="1"/>
    </xf>
    <xf numFmtId="164" fontId="18" fillId="9" borderId="12" xfId="1" applyNumberFormat="1" applyFont="1" applyFill="1" applyBorder="1" applyAlignment="1">
      <alignment horizontal="center" vertical="center" wrapText="1"/>
    </xf>
    <xf numFmtId="164" fontId="18" fillId="9" borderId="13" xfId="1" applyNumberFormat="1" applyFont="1" applyFill="1" applyBorder="1" applyAlignment="1">
      <alignment horizontal="center" vertical="center" wrapText="1"/>
    </xf>
    <xf numFmtId="164" fontId="18" fillId="9" borderId="3" xfId="1" applyNumberFormat="1" applyFont="1" applyFill="1" applyBorder="1" applyAlignment="1">
      <alignment horizontal="center" vertical="center" wrapText="1"/>
    </xf>
  </cellXfs>
  <cellStyles count="5">
    <cellStyle name="Milliers" xfId="1" builtinId="3"/>
    <cellStyle name="Normal" xfId="0" builtinId="0"/>
    <cellStyle name="Normal 2" xfId="3"/>
    <cellStyle name="Normal 2 2" xfId="4"/>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121920</xdr:colOff>
      <xdr:row>0</xdr:row>
      <xdr:rowOff>13335</xdr:rowOff>
    </xdr:from>
    <xdr:to>
      <xdr:col>0</xdr:col>
      <xdr:colOff>1499233</xdr:colOff>
      <xdr:row>2</xdr:row>
      <xdr:rowOff>121920</xdr:rowOff>
    </xdr:to>
    <xdr:pic>
      <xdr:nvPicPr>
        <xdr:cNvPr id="2" name="Image 1" descr="UNPB logo PB box fund"/>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 y="13335"/>
          <a:ext cx="1377313" cy="779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1047750</xdr:colOff>
      <xdr:row>0</xdr:row>
      <xdr:rowOff>91440</xdr:rowOff>
    </xdr:from>
    <xdr:to>
      <xdr:col>8</xdr:col>
      <xdr:colOff>2484120</xdr:colOff>
      <xdr:row>2</xdr:row>
      <xdr:rowOff>167640</xdr:rowOff>
    </xdr:to>
    <xdr:pic>
      <xdr:nvPicPr>
        <xdr:cNvPr id="3" name="Image 3" descr="Description : Description: 2"/>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09410" y="91440"/>
          <a:ext cx="1436370" cy="746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tabSelected="1" topLeftCell="A32" zoomScale="70" zoomScaleNormal="70" zoomScalePageLayoutView="50" workbookViewId="0">
      <selection activeCell="B36" sqref="B36"/>
    </sheetView>
  </sheetViews>
  <sheetFormatPr baseColWidth="10" defaultColWidth="8.88671875" defaultRowHeight="21" x14ac:dyDescent="0.4"/>
  <cols>
    <col min="1" max="1" width="31.5546875" style="23" customWidth="1"/>
    <col min="2" max="2" width="104.44140625" style="23" customWidth="1"/>
    <col min="3" max="3" width="21.109375" style="55" customWidth="1"/>
    <col min="4" max="4" width="17.5546875" style="55" customWidth="1"/>
    <col min="5" max="5" width="21.33203125" style="55" customWidth="1"/>
    <col min="6" max="6" width="19.21875" style="55" customWidth="1"/>
    <col min="7" max="7" width="42.21875" style="56" customWidth="1"/>
    <col min="8" max="8" width="22.6640625" style="23" customWidth="1"/>
    <col min="9" max="11" width="28.6640625" style="23" customWidth="1"/>
    <col min="12" max="12" width="34.109375" style="23" customWidth="1"/>
    <col min="13" max="16384" width="8.88671875" style="23"/>
  </cols>
  <sheetData>
    <row r="1" spans="1:7" ht="40.799999999999997" customHeight="1" x14ac:dyDescent="0.4">
      <c r="A1" s="22" t="s">
        <v>90</v>
      </c>
      <c r="B1" s="71" t="s">
        <v>31</v>
      </c>
      <c r="C1" s="71"/>
      <c r="D1" s="71"/>
      <c r="E1" s="71"/>
      <c r="F1" s="71"/>
      <c r="G1" s="72"/>
    </row>
    <row r="2" spans="1:7" s="24" customFormat="1" ht="36.6" customHeight="1" thickBot="1" x14ac:dyDescent="0.35">
      <c r="A2" s="75" t="s">
        <v>92</v>
      </c>
      <c r="B2" s="76"/>
      <c r="C2" s="76"/>
      <c r="D2" s="76"/>
      <c r="E2" s="76"/>
      <c r="F2" s="76"/>
      <c r="G2" s="77"/>
    </row>
    <row r="3" spans="1:7" s="29" customFormat="1" ht="61.8" thickBot="1" x14ac:dyDescent="0.4">
      <c r="A3" s="25" t="s">
        <v>15</v>
      </c>
      <c r="B3" s="26" t="s">
        <v>24</v>
      </c>
      <c r="C3" s="27" t="s">
        <v>25</v>
      </c>
      <c r="D3" s="27" t="s">
        <v>26</v>
      </c>
      <c r="E3" s="27" t="s">
        <v>27</v>
      </c>
      <c r="F3" s="27" t="s">
        <v>29</v>
      </c>
      <c r="G3" s="28" t="s">
        <v>28</v>
      </c>
    </row>
    <row r="4" spans="1:7" ht="82.2" thickBot="1" x14ac:dyDescent="0.45">
      <c r="A4" s="30" t="s">
        <v>86</v>
      </c>
      <c r="B4" s="31" t="s">
        <v>87</v>
      </c>
      <c r="C4" s="32">
        <f>C5+C8+C11+C13</f>
        <v>275031.21516164992</v>
      </c>
      <c r="D4" s="32">
        <f>D5+D11+D13+D8</f>
        <v>119980.37637593168</v>
      </c>
      <c r="E4" s="32">
        <f>E5+E11+E13+E8</f>
        <v>155050.83878571825</v>
      </c>
      <c r="F4" s="81" t="s">
        <v>40</v>
      </c>
      <c r="G4" s="32"/>
    </row>
    <row r="5" spans="1:7" ht="91.2" customHeight="1" thickBot="1" x14ac:dyDescent="0.45">
      <c r="A5" s="33" t="s">
        <v>16</v>
      </c>
      <c r="B5" s="34" t="s">
        <v>2</v>
      </c>
      <c r="C5" s="35">
        <f>SUM(C6:C7)</f>
        <v>154700.11148272018</v>
      </c>
      <c r="D5" s="35">
        <f>SUM(D6:D7)</f>
        <v>103015.63872846635</v>
      </c>
      <c r="E5" s="35">
        <f>SUM(E6:E7)</f>
        <v>51684.472754253839</v>
      </c>
      <c r="F5" s="82"/>
      <c r="G5" s="36"/>
    </row>
    <row r="6" spans="1:7" ht="126.6" thickBot="1" x14ac:dyDescent="0.45">
      <c r="A6" s="37" t="s">
        <v>17</v>
      </c>
      <c r="B6" s="38" t="s">
        <v>69</v>
      </c>
      <c r="C6" s="39">
        <v>89493.868450390204</v>
      </c>
      <c r="D6" s="39">
        <v>86383.829409151484</v>
      </c>
      <c r="E6" s="39">
        <f t="shared" ref="E6:E16" si="0">C6-D6</f>
        <v>3110.0390412387205</v>
      </c>
      <c r="F6" s="82"/>
      <c r="G6" s="40" t="s">
        <v>102</v>
      </c>
    </row>
    <row r="7" spans="1:7" ht="126.6" thickBot="1" x14ac:dyDescent="0.45">
      <c r="A7" s="37" t="s">
        <v>18</v>
      </c>
      <c r="B7" s="38" t="s">
        <v>70</v>
      </c>
      <c r="C7" s="39">
        <v>65206.243032329992</v>
      </c>
      <c r="D7" s="39">
        <v>16631.809319314874</v>
      </c>
      <c r="E7" s="39">
        <f t="shared" si="0"/>
        <v>48574.433713015118</v>
      </c>
      <c r="F7" s="82"/>
      <c r="G7" s="40" t="s">
        <v>121</v>
      </c>
    </row>
    <row r="8" spans="1:7" ht="142.19999999999999" customHeight="1" thickBot="1" x14ac:dyDescent="0.45">
      <c r="A8" s="33" t="s">
        <v>19</v>
      </c>
      <c r="B8" s="34" t="s">
        <v>3</v>
      </c>
      <c r="C8" s="36">
        <f>SUM(C9:C10)</f>
        <v>20568.561872909697</v>
      </c>
      <c r="D8" s="36">
        <f>SUM(D9:D10)</f>
        <v>0</v>
      </c>
      <c r="E8" s="36">
        <f>SUM(E9:E10)</f>
        <v>20568.561872909697</v>
      </c>
      <c r="F8" s="82"/>
      <c r="G8" s="36"/>
    </row>
    <row r="9" spans="1:7" ht="54" customHeight="1" thickBot="1" x14ac:dyDescent="0.45">
      <c r="A9" s="37" t="s">
        <v>20</v>
      </c>
      <c r="B9" s="38" t="s">
        <v>4</v>
      </c>
      <c r="C9" s="39">
        <v>7190.635451505017</v>
      </c>
      <c r="D9" s="39">
        <v>0</v>
      </c>
      <c r="E9" s="39">
        <f t="shared" si="0"/>
        <v>7190.635451505017</v>
      </c>
      <c r="F9" s="82"/>
      <c r="G9" s="40"/>
    </row>
    <row r="10" spans="1:7" ht="75.599999999999994" customHeight="1" thickBot="1" x14ac:dyDescent="0.45">
      <c r="A10" s="37" t="s">
        <v>21</v>
      </c>
      <c r="B10" s="38" t="s">
        <v>5</v>
      </c>
      <c r="C10" s="39">
        <v>13377.926421404682</v>
      </c>
      <c r="D10" s="39">
        <v>0</v>
      </c>
      <c r="E10" s="39">
        <f t="shared" si="0"/>
        <v>13377.926421404682</v>
      </c>
      <c r="F10" s="82"/>
      <c r="G10" s="40"/>
    </row>
    <row r="11" spans="1:7" ht="91.8" customHeight="1" thickBot="1" x14ac:dyDescent="0.45">
      <c r="A11" s="33" t="s">
        <v>22</v>
      </c>
      <c r="B11" s="34" t="s">
        <v>6</v>
      </c>
      <c r="C11" s="36">
        <f>C12</f>
        <v>52374.581939799333</v>
      </c>
      <c r="D11" s="36">
        <f>D12</f>
        <v>0</v>
      </c>
      <c r="E11" s="36">
        <f>E12</f>
        <v>52374.581939799333</v>
      </c>
      <c r="F11" s="82"/>
      <c r="G11" s="36"/>
    </row>
    <row r="12" spans="1:7" ht="103.8" customHeight="1" thickBot="1" x14ac:dyDescent="0.45">
      <c r="A12" s="37" t="s">
        <v>23</v>
      </c>
      <c r="B12" s="38" t="s">
        <v>7</v>
      </c>
      <c r="C12" s="39">
        <v>52374.581939799333</v>
      </c>
      <c r="D12" s="39">
        <v>0</v>
      </c>
      <c r="E12" s="39">
        <f t="shared" si="0"/>
        <v>52374.581939799333</v>
      </c>
      <c r="F12" s="82"/>
      <c r="G12" s="40"/>
    </row>
    <row r="13" spans="1:7" ht="48" customHeight="1" thickBot="1" x14ac:dyDescent="0.45">
      <c r="A13" s="33" t="s">
        <v>43</v>
      </c>
      <c r="B13" s="34" t="s">
        <v>44</v>
      </c>
      <c r="C13" s="36">
        <f>SUM(C14:C16)</f>
        <v>47387.959866220728</v>
      </c>
      <c r="D13" s="36">
        <f>SUM(D14:D16)</f>
        <v>16964.737647465325</v>
      </c>
      <c r="E13" s="36">
        <f>SUM(E14:E16)</f>
        <v>30423.222218755411</v>
      </c>
      <c r="F13" s="82"/>
      <c r="G13" s="36"/>
    </row>
    <row r="14" spans="1:7" ht="63.6" thickBot="1" x14ac:dyDescent="0.45">
      <c r="A14" s="78" t="s">
        <v>65</v>
      </c>
      <c r="B14" s="38" t="s">
        <v>45</v>
      </c>
      <c r="C14" s="39">
        <v>27180.602006688961</v>
      </c>
      <c r="D14" s="39">
        <v>10014.853151685669</v>
      </c>
      <c r="E14" s="39">
        <f t="shared" si="0"/>
        <v>17165.748855003294</v>
      </c>
      <c r="F14" s="82"/>
      <c r="G14" s="40" t="s">
        <v>123</v>
      </c>
    </row>
    <row r="15" spans="1:7" ht="63.6" thickBot="1" x14ac:dyDescent="0.45">
      <c r="A15" s="79"/>
      <c r="B15" s="38" t="s">
        <v>47</v>
      </c>
      <c r="C15" s="39">
        <v>12441.471571906355</v>
      </c>
      <c r="D15" s="39">
        <v>4370.4575744113736</v>
      </c>
      <c r="E15" s="39">
        <f t="shared" si="0"/>
        <v>8071.0139974949816</v>
      </c>
      <c r="F15" s="82"/>
      <c r="G15" s="40" t="s">
        <v>103</v>
      </c>
    </row>
    <row r="16" spans="1:7" ht="63.6" thickBot="1" x14ac:dyDescent="0.45">
      <c r="A16" s="80"/>
      <c r="B16" s="38" t="s">
        <v>46</v>
      </c>
      <c r="C16" s="39">
        <v>7765.886287625417</v>
      </c>
      <c r="D16" s="39">
        <v>2579.426921368281</v>
      </c>
      <c r="E16" s="39">
        <f t="shared" si="0"/>
        <v>5186.459366257136</v>
      </c>
      <c r="F16" s="82"/>
      <c r="G16" s="40" t="s">
        <v>104</v>
      </c>
    </row>
    <row r="17" spans="1:7" ht="82.2" thickBot="1" x14ac:dyDescent="0.45">
      <c r="A17" s="30" t="s">
        <v>88</v>
      </c>
      <c r="B17" s="31" t="s">
        <v>89</v>
      </c>
      <c r="C17" s="41">
        <f>C18+C21+C23+C25</f>
        <v>269141.58305462648</v>
      </c>
      <c r="D17" s="41">
        <f t="shared" ref="D17:E17" si="1">D18+D21+D23+D25</f>
        <v>106480.55049607583</v>
      </c>
      <c r="E17" s="41">
        <f t="shared" si="1"/>
        <v>162661.03255855068</v>
      </c>
      <c r="F17" s="82" t="s">
        <v>40</v>
      </c>
      <c r="G17" s="41"/>
    </row>
    <row r="18" spans="1:7" ht="63.6" thickBot="1" x14ac:dyDescent="0.45">
      <c r="A18" s="33" t="s">
        <v>48</v>
      </c>
      <c r="B18" s="42" t="s">
        <v>8</v>
      </c>
      <c r="C18" s="43">
        <f>SUM(C19:C20)</f>
        <v>102552.95429208472</v>
      </c>
      <c r="D18" s="43">
        <f>SUM(D19:D20)</f>
        <v>90925.588627276782</v>
      </c>
      <c r="E18" s="43">
        <f>SUM(E19:E20)</f>
        <v>11627.365664807934</v>
      </c>
      <c r="F18" s="82"/>
      <c r="G18" s="40"/>
    </row>
    <row r="19" spans="1:7" ht="126.6" thickBot="1" x14ac:dyDescent="0.45">
      <c r="A19" s="37" t="s">
        <v>49</v>
      </c>
      <c r="B19" s="38" t="s">
        <v>9</v>
      </c>
      <c r="C19" s="39">
        <v>82486.064659977696</v>
      </c>
      <c r="D19" s="39">
        <v>81925.588627276782</v>
      </c>
      <c r="E19" s="39">
        <f t="shared" ref="E19:E24" si="2">C19-D19</f>
        <v>560.47603270091349</v>
      </c>
      <c r="F19" s="82"/>
      <c r="G19" s="40" t="s">
        <v>105</v>
      </c>
    </row>
    <row r="20" spans="1:7" ht="105.6" thickBot="1" x14ac:dyDescent="0.45">
      <c r="A20" s="37" t="s">
        <v>50</v>
      </c>
      <c r="B20" s="38" t="s">
        <v>10</v>
      </c>
      <c r="C20" s="39">
        <v>20066.889632107021</v>
      </c>
      <c r="D20" s="39">
        <v>9000</v>
      </c>
      <c r="E20" s="39">
        <f t="shared" si="2"/>
        <v>11066.889632107021</v>
      </c>
      <c r="F20" s="82"/>
      <c r="G20" s="40" t="s">
        <v>127</v>
      </c>
    </row>
    <row r="21" spans="1:7" ht="84.6" thickBot="1" x14ac:dyDescent="0.45">
      <c r="A21" s="33" t="s">
        <v>51</v>
      </c>
      <c r="B21" s="42" t="s">
        <v>11</v>
      </c>
      <c r="C21" s="43">
        <f>C22</f>
        <v>32107.023411371239</v>
      </c>
      <c r="D21" s="43">
        <f>D22</f>
        <v>0</v>
      </c>
      <c r="E21" s="43">
        <f>E22</f>
        <v>32107.023411371239</v>
      </c>
      <c r="F21" s="82"/>
      <c r="G21" s="36"/>
    </row>
    <row r="22" spans="1:7" ht="42.6" thickBot="1" x14ac:dyDescent="0.45">
      <c r="A22" s="37" t="s">
        <v>52</v>
      </c>
      <c r="B22" s="38" t="s">
        <v>12</v>
      </c>
      <c r="C22" s="39">
        <v>32107.023411371239</v>
      </c>
      <c r="D22" s="39">
        <v>0</v>
      </c>
      <c r="E22" s="39">
        <f t="shared" si="2"/>
        <v>32107.023411371239</v>
      </c>
      <c r="F22" s="82"/>
      <c r="G22" s="40"/>
    </row>
    <row r="23" spans="1:7" ht="63.6" thickBot="1" x14ac:dyDescent="0.45">
      <c r="A23" s="33" t="s">
        <v>53</v>
      </c>
      <c r="B23" s="42" t="s">
        <v>13</v>
      </c>
      <c r="C23" s="43">
        <f>C24</f>
        <v>89682.27424749163</v>
      </c>
      <c r="D23" s="43">
        <f>D24</f>
        <v>0</v>
      </c>
      <c r="E23" s="43">
        <f>E24</f>
        <v>89682.27424749163</v>
      </c>
      <c r="F23" s="82"/>
      <c r="G23" s="36"/>
    </row>
    <row r="24" spans="1:7" ht="84.6" thickBot="1" x14ac:dyDescent="0.45">
      <c r="A24" s="37" t="s">
        <v>54</v>
      </c>
      <c r="B24" s="38" t="s">
        <v>71</v>
      </c>
      <c r="C24" s="39">
        <v>89682.27424749163</v>
      </c>
      <c r="D24" s="39">
        <v>0</v>
      </c>
      <c r="E24" s="39">
        <f t="shared" si="2"/>
        <v>89682.27424749163</v>
      </c>
      <c r="F24" s="82"/>
      <c r="G24" s="40"/>
    </row>
    <row r="25" spans="1:7" ht="42.6" thickBot="1" x14ac:dyDescent="0.45">
      <c r="A25" s="33" t="s">
        <v>53</v>
      </c>
      <c r="B25" s="34" t="s">
        <v>66</v>
      </c>
      <c r="C25" s="36">
        <f>SUM(C26:C28)</f>
        <v>44799.331103678924</v>
      </c>
      <c r="D25" s="36">
        <f>SUM(D26:D28)</f>
        <v>15554.961868799051</v>
      </c>
      <c r="E25" s="36">
        <f>SUM(E26:E28)</f>
        <v>29244.36923487988</v>
      </c>
      <c r="F25" s="82"/>
      <c r="G25" s="36"/>
    </row>
    <row r="26" spans="1:7" ht="105.6" thickBot="1" x14ac:dyDescent="0.45">
      <c r="A26" s="78" t="s">
        <v>66</v>
      </c>
      <c r="B26" s="38" t="s">
        <v>55</v>
      </c>
      <c r="C26" s="39">
        <v>24591.973244147157</v>
      </c>
      <c r="D26" s="39">
        <v>9435.3671207858242</v>
      </c>
      <c r="E26" s="39">
        <f>C26-D26</f>
        <v>15156.606123361333</v>
      </c>
      <c r="F26" s="82"/>
      <c r="G26" s="40" t="s">
        <v>124</v>
      </c>
    </row>
    <row r="27" spans="1:7" ht="65.400000000000006" customHeight="1" thickBot="1" x14ac:dyDescent="0.45">
      <c r="A27" s="79"/>
      <c r="B27" s="38" t="s">
        <v>119</v>
      </c>
      <c r="C27" s="39">
        <v>12441.471571906355</v>
      </c>
      <c r="D27" s="39">
        <v>4131.4971123944906</v>
      </c>
      <c r="E27" s="39">
        <f>C27-D27</f>
        <v>8309.9744595118646</v>
      </c>
      <c r="F27" s="82"/>
      <c r="G27" s="40" t="s">
        <v>109</v>
      </c>
    </row>
    <row r="28" spans="1:7" ht="63.6" thickBot="1" x14ac:dyDescent="0.45">
      <c r="A28" s="80"/>
      <c r="B28" s="38" t="s">
        <v>56</v>
      </c>
      <c r="C28" s="39">
        <v>7765.886287625417</v>
      </c>
      <c r="D28" s="39">
        <v>1988.0976356187371</v>
      </c>
      <c r="E28" s="39">
        <f>C28-D28</f>
        <v>5777.7886520066804</v>
      </c>
      <c r="F28" s="83"/>
      <c r="G28" s="40" t="s">
        <v>103</v>
      </c>
    </row>
    <row r="29" spans="1:7" ht="44.4" customHeight="1" thickBot="1" x14ac:dyDescent="0.45">
      <c r="A29" s="44" t="s">
        <v>85</v>
      </c>
      <c r="B29" s="31" t="s">
        <v>84</v>
      </c>
      <c r="C29" s="41">
        <f>C30+C31+C32+C33+C34+C35+C36</f>
        <v>250219.84392419178</v>
      </c>
      <c r="D29" s="41">
        <f>D30+D31+D32+D33+D34+D35+D36</f>
        <v>101438.32348546326</v>
      </c>
      <c r="E29" s="41">
        <f>E30+E31+E32+E33+E34+E35+E36</f>
        <v>148781.52043872848</v>
      </c>
      <c r="F29" s="32"/>
      <c r="G29" s="41"/>
    </row>
    <row r="30" spans="1:7" ht="84.6" thickBot="1" x14ac:dyDescent="0.45">
      <c r="A30" s="45" t="s">
        <v>74</v>
      </c>
      <c r="B30" s="46" t="s">
        <v>14</v>
      </c>
      <c r="C30" s="39">
        <v>52808.026755852843</v>
      </c>
      <c r="D30" s="39">
        <v>18453.95398341478</v>
      </c>
      <c r="E30" s="39">
        <f t="shared" ref="E30:E36" si="3">C30-D30</f>
        <v>34354.072772438063</v>
      </c>
      <c r="F30" s="39" t="s">
        <v>36</v>
      </c>
      <c r="G30" s="40" t="s">
        <v>125</v>
      </c>
    </row>
    <row r="31" spans="1:7" ht="78.599999999999994" customHeight="1" thickBot="1" x14ac:dyDescent="0.45">
      <c r="A31" s="78" t="s">
        <v>75</v>
      </c>
      <c r="B31" s="47" t="s">
        <v>59</v>
      </c>
      <c r="C31" s="39">
        <v>4013.3779264213999</v>
      </c>
      <c r="D31" s="39">
        <v>1843.8471790315416</v>
      </c>
      <c r="E31" s="39">
        <f t="shared" si="3"/>
        <v>2169.5307473898583</v>
      </c>
      <c r="F31" s="39" t="s">
        <v>37</v>
      </c>
      <c r="G31" s="40" t="s">
        <v>99</v>
      </c>
    </row>
    <row r="32" spans="1:7" ht="90.6" customHeight="1" thickBot="1" x14ac:dyDescent="0.45">
      <c r="A32" s="79"/>
      <c r="B32" s="48" t="s">
        <v>58</v>
      </c>
      <c r="C32" s="39">
        <v>53779.264214046823</v>
      </c>
      <c r="D32" s="39">
        <v>52469.583888642082</v>
      </c>
      <c r="E32" s="39">
        <f t="shared" si="3"/>
        <v>1309.6803254047409</v>
      </c>
      <c r="F32" s="39" t="s">
        <v>60</v>
      </c>
      <c r="G32" s="40" t="s">
        <v>100</v>
      </c>
    </row>
    <row r="33" spans="1:7" ht="88.2" customHeight="1" thickBot="1" x14ac:dyDescent="0.45">
      <c r="A33" s="79"/>
      <c r="B33" s="48" t="s">
        <v>61</v>
      </c>
      <c r="C33" s="39">
        <v>3344.4816053511704</v>
      </c>
      <c r="D33" s="39">
        <v>94.402487783207462</v>
      </c>
      <c r="E33" s="39">
        <f t="shared" si="3"/>
        <v>3250.0791175679628</v>
      </c>
      <c r="F33" s="39" t="s">
        <v>38</v>
      </c>
      <c r="G33" s="40" t="s">
        <v>106</v>
      </c>
    </row>
    <row r="34" spans="1:7" ht="89.4" customHeight="1" thickBot="1" x14ac:dyDescent="0.45">
      <c r="A34" s="79"/>
      <c r="B34" s="48" t="s">
        <v>62</v>
      </c>
      <c r="C34" s="39">
        <v>39732.441471571903</v>
      </c>
      <c r="D34" s="39">
        <v>9520.0947726936174</v>
      </c>
      <c r="E34" s="39">
        <f t="shared" si="3"/>
        <v>30212.346698878286</v>
      </c>
      <c r="F34" s="39" t="s">
        <v>39</v>
      </c>
      <c r="G34" s="40" t="s">
        <v>107</v>
      </c>
    </row>
    <row r="35" spans="1:7" ht="103.8" customHeight="1" thickBot="1" x14ac:dyDescent="0.45">
      <c r="A35" s="80"/>
      <c r="B35" s="47" t="s">
        <v>63</v>
      </c>
      <c r="C35" s="39">
        <v>27422.96544035674</v>
      </c>
      <c r="D35" s="39">
        <v>6056.2406111851524</v>
      </c>
      <c r="E35" s="39">
        <f t="shared" si="3"/>
        <v>21366.724829171588</v>
      </c>
      <c r="F35" s="39" t="s">
        <v>41</v>
      </c>
      <c r="G35" s="40" t="s">
        <v>108</v>
      </c>
    </row>
    <row r="36" spans="1:7" ht="82.2" customHeight="1" thickBot="1" x14ac:dyDescent="0.45">
      <c r="A36" s="37" t="s">
        <v>76</v>
      </c>
      <c r="B36" s="38" t="s">
        <v>57</v>
      </c>
      <c r="C36" s="39">
        <v>69119.286510590857</v>
      </c>
      <c r="D36" s="39">
        <v>13000.200562712869</v>
      </c>
      <c r="E36" s="39">
        <f t="shared" si="3"/>
        <v>56119.085947877989</v>
      </c>
      <c r="F36" s="39" t="s">
        <v>38</v>
      </c>
      <c r="G36" s="40" t="s">
        <v>126</v>
      </c>
    </row>
    <row r="37" spans="1:7" ht="21.6" thickBot="1" x14ac:dyDescent="0.45">
      <c r="A37" s="73" t="s">
        <v>79</v>
      </c>
      <c r="B37" s="74"/>
      <c r="C37" s="49">
        <f>C29+C17+C4</f>
        <v>794392.64214046812</v>
      </c>
      <c r="D37" s="49">
        <f>D29+D17+D4</f>
        <v>327899.25035747077</v>
      </c>
      <c r="E37" s="49">
        <f>E29+E17+E4</f>
        <v>466493.39178299741</v>
      </c>
      <c r="F37" s="49"/>
      <c r="G37" s="49"/>
    </row>
    <row r="38" spans="1:7" ht="65.400000000000006" customHeight="1" thickBot="1" x14ac:dyDescent="0.45">
      <c r="A38" s="50" t="s">
        <v>77</v>
      </c>
      <c r="B38" s="46" t="s">
        <v>78</v>
      </c>
      <c r="C38" s="51">
        <v>55607.357859531781</v>
      </c>
      <c r="D38" s="51">
        <v>41659.255555555559</v>
      </c>
      <c r="E38" s="51">
        <f>C38-D38</f>
        <v>13948.102303976222</v>
      </c>
      <c r="F38" s="51" t="s">
        <v>64</v>
      </c>
      <c r="G38" s="52" t="s">
        <v>122</v>
      </c>
    </row>
    <row r="39" spans="1:7" ht="35.4" customHeight="1" thickBot="1" x14ac:dyDescent="0.45">
      <c r="A39" s="53" t="s">
        <v>80</v>
      </c>
      <c r="B39" s="54"/>
      <c r="C39" s="54">
        <f>C37+C38</f>
        <v>849999.99999999988</v>
      </c>
      <c r="D39" s="54">
        <f>D37+D38</f>
        <v>369558.50591302634</v>
      </c>
      <c r="E39" s="54">
        <f>E37+E38</f>
        <v>480441.4940869736</v>
      </c>
      <c r="F39" s="54"/>
      <c r="G39" s="54"/>
    </row>
  </sheetData>
  <autoFilter ref="A3:G39"/>
  <mergeCells count="8">
    <mergeCell ref="B1:G1"/>
    <mergeCell ref="A37:B37"/>
    <mergeCell ref="A2:G2"/>
    <mergeCell ref="A31:A35"/>
    <mergeCell ref="A26:A28"/>
    <mergeCell ref="A14:A16"/>
    <mergeCell ref="F4:F16"/>
    <mergeCell ref="F17:F28"/>
  </mergeCells>
  <pageMargins left="0.52866666666666662" right="0.43333333333333335" top="0.63916666666666666" bottom="0.75" header="0.3" footer="0.3"/>
  <pageSetup scale="45" orientation="landscape" r:id="rId1"/>
  <rowBreaks count="3" manualBreakCount="3">
    <brk id="12" max="6" man="1"/>
    <brk id="25" max="6" man="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topLeftCell="A21" zoomScaleNormal="100" workbookViewId="0">
      <selection activeCell="G30" sqref="F30:G30"/>
    </sheetView>
  </sheetViews>
  <sheetFormatPr baseColWidth="10" defaultColWidth="8.88671875" defaultRowHeight="14.4" x14ac:dyDescent="0.3"/>
  <cols>
    <col min="1" max="1" width="38.109375" customWidth="1"/>
    <col min="2" max="2" width="11.44140625" style="3" customWidth="1"/>
    <col min="3" max="3" width="13.21875" style="3" hidden="1" customWidth="1"/>
    <col min="4" max="4" width="9.21875" style="3" hidden="1" customWidth="1"/>
    <col min="5" max="5" width="10.5546875" style="3" customWidth="1"/>
    <col min="6" max="6" width="12.33203125" style="3" customWidth="1"/>
    <col min="7" max="7" width="12.77734375" style="6" customWidth="1"/>
    <col min="8" max="8" width="12.6640625" style="6" customWidth="1"/>
    <col min="9" max="9" width="45.77734375" style="6" customWidth="1"/>
  </cols>
  <sheetData>
    <row r="1" spans="1:9" ht="21.6" customHeight="1" x14ac:dyDescent="0.3"/>
    <row r="2" spans="1:9" ht="19.8" customHeight="1" x14ac:dyDescent="0.3">
      <c r="F2"/>
    </row>
    <row r="3" spans="1:9" ht="21" customHeight="1" x14ac:dyDescent="0.3"/>
    <row r="4" spans="1:9" ht="15" customHeight="1" x14ac:dyDescent="0.3">
      <c r="A4" s="69" t="s">
        <v>96</v>
      </c>
      <c r="B4" s="70"/>
      <c r="C4" s="70"/>
      <c r="D4" s="70"/>
      <c r="E4" s="70"/>
      <c r="F4" s="70"/>
      <c r="G4" s="70"/>
      <c r="H4" s="70"/>
      <c r="I4" s="70"/>
    </row>
    <row r="5" spans="1:9" ht="6.6" customHeight="1" x14ac:dyDescent="0.3"/>
    <row r="6" spans="1:9" s="2" customFormat="1" ht="24.6" customHeight="1" x14ac:dyDescent="0.3">
      <c r="A6" s="10" t="s">
        <v>30</v>
      </c>
      <c r="B6" s="64" t="s">
        <v>31</v>
      </c>
      <c r="C6" s="64"/>
      <c r="D6" s="64"/>
      <c r="E6" s="64"/>
      <c r="F6" s="64"/>
      <c r="G6" s="64"/>
      <c r="H6" s="64"/>
      <c r="I6" s="64"/>
    </row>
    <row r="7" spans="1:9" s="2" customFormat="1" ht="22.8" customHeight="1" x14ac:dyDescent="0.3">
      <c r="A7" s="10" t="s">
        <v>32</v>
      </c>
      <c r="B7" s="64" t="s">
        <v>93</v>
      </c>
      <c r="C7" s="64"/>
      <c r="D7" s="64"/>
      <c r="E7" s="64"/>
      <c r="F7" s="64"/>
      <c r="G7" s="64"/>
      <c r="H7" s="64"/>
      <c r="I7" s="64"/>
    </row>
    <row r="8" spans="1:9" s="2" customFormat="1" ht="21.6" customHeight="1" x14ac:dyDescent="0.3">
      <c r="A8" s="10" t="s">
        <v>33</v>
      </c>
      <c r="B8" s="64" t="s">
        <v>94</v>
      </c>
      <c r="C8" s="64"/>
      <c r="D8" s="64"/>
      <c r="E8" s="64"/>
      <c r="F8" s="64"/>
      <c r="G8" s="64"/>
      <c r="H8" s="64"/>
      <c r="I8" s="64"/>
    </row>
    <row r="9" spans="1:9" s="2" customFormat="1" ht="23.4" customHeight="1" x14ac:dyDescent="0.3">
      <c r="A9" s="10" t="s">
        <v>34</v>
      </c>
      <c r="B9" s="64" t="s">
        <v>95</v>
      </c>
      <c r="C9" s="64"/>
      <c r="D9" s="64"/>
      <c r="E9" s="64"/>
      <c r="F9" s="64"/>
      <c r="G9" s="64"/>
      <c r="H9" s="64"/>
      <c r="I9" s="64"/>
    </row>
    <row r="10" spans="1:9" s="2" customFormat="1" ht="18" customHeight="1" x14ac:dyDescent="0.3">
      <c r="A10" s="10" t="s">
        <v>83</v>
      </c>
      <c r="B10" s="64" t="s">
        <v>118</v>
      </c>
      <c r="C10" s="64"/>
      <c r="D10" s="64"/>
      <c r="E10" s="64"/>
      <c r="F10" s="64"/>
      <c r="G10" s="64"/>
      <c r="H10" s="64"/>
      <c r="I10" s="64"/>
    </row>
    <row r="11" spans="1:9" s="2" customFormat="1" ht="21.6" customHeight="1" x14ac:dyDescent="0.3">
      <c r="A11" s="10" t="s">
        <v>35</v>
      </c>
      <c r="B11" s="64" t="s">
        <v>112</v>
      </c>
      <c r="C11" s="64"/>
      <c r="D11" s="64"/>
      <c r="E11" s="64"/>
      <c r="F11" s="64"/>
      <c r="G11" s="64"/>
      <c r="H11" s="64"/>
      <c r="I11" s="64"/>
    </row>
    <row r="12" spans="1:9" ht="5.4" customHeight="1" x14ac:dyDescent="0.3"/>
    <row r="13" spans="1:9" x14ac:dyDescent="0.3">
      <c r="A13" s="7" t="s">
        <v>90</v>
      </c>
      <c r="B13" s="65" t="s">
        <v>31</v>
      </c>
      <c r="C13" s="66"/>
      <c r="D13" s="66"/>
      <c r="E13" s="66"/>
      <c r="F13" s="66"/>
      <c r="G13" s="66"/>
      <c r="H13" s="66"/>
      <c r="I13" s="66"/>
    </row>
    <row r="14" spans="1:9" x14ac:dyDescent="0.3">
      <c r="A14" s="67" t="s">
        <v>91</v>
      </c>
      <c r="B14" s="68"/>
      <c r="C14" s="68"/>
      <c r="D14" s="68"/>
      <c r="E14" s="68"/>
      <c r="F14" s="68"/>
      <c r="G14" s="68"/>
      <c r="H14" s="68"/>
      <c r="I14" s="68"/>
    </row>
    <row r="15" spans="1:9" s="9" customFormat="1" ht="5.4" customHeight="1" thickBot="1" x14ac:dyDescent="0.35">
      <c r="A15" s="8"/>
      <c r="B15" s="8"/>
      <c r="C15" s="8"/>
      <c r="D15" s="8"/>
      <c r="E15" s="8"/>
      <c r="F15" s="8"/>
      <c r="G15" s="8"/>
      <c r="H15" s="8"/>
      <c r="I15" s="8"/>
    </row>
    <row r="16" spans="1:9" s="62" customFormat="1" ht="31.2" thickBot="1" x14ac:dyDescent="0.25">
      <c r="A16" s="63" t="s">
        <v>0</v>
      </c>
      <c r="B16" s="59" t="s">
        <v>72</v>
      </c>
      <c r="C16" s="60" t="s">
        <v>68</v>
      </c>
      <c r="D16" s="60" t="s">
        <v>110</v>
      </c>
      <c r="E16" s="60" t="s">
        <v>111</v>
      </c>
      <c r="F16" s="60" t="s">
        <v>73</v>
      </c>
      <c r="G16" s="61" t="s">
        <v>81</v>
      </c>
      <c r="H16" s="61" t="s">
        <v>82</v>
      </c>
      <c r="I16" s="61" t="s">
        <v>98</v>
      </c>
    </row>
    <row r="17" spans="1:9" ht="27" thickBot="1" x14ac:dyDescent="0.35">
      <c r="A17" s="4" t="s">
        <v>36</v>
      </c>
      <c r="B17" s="11">
        <v>52808.03</v>
      </c>
      <c r="C17" s="14">
        <v>18482.810000000001</v>
      </c>
      <c r="D17" s="14">
        <v>18482.810000000001</v>
      </c>
      <c r="E17" s="14">
        <f>C17+D17</f>
        <v>36965.620000000003</v>
      </c>
      <c r="F17" s="57">
        <v>18453.95398341478</v>
      </c>
      <c r="G17" s="19">
        <f>F17/B17</f>
        <v>0.34945355816936896</v>
      </c>
      <c r="H17" s="19">
        <f>F17/E17</f>
        <v>0.49921938231834823</v>
      </c>
      <c r="I17" s="18" t="s">
        <v>113</v>
      </c>
    </row>
    <row r="18" spans="1:9" ht="15" thickBot="1" x14ac:dyDescent="0.35">
      <c r="A18" s="4" t="s">
        <v>37</v>
      </c>
      <c r="B18" s="11">
        <v>4013.37</v>
      </c>
      <c r="C18" s="14">
        <v>1404.68</v>
      </c>
      <c r="D18" s="14">
        <v>1404.68</v>
      </c>
      <c r="E18" s="14">
        <f t="shared" ref="E18:E25" si="0">C18+D18</f>
        <v>2809.36</v>
      </c>
      <c r="F18" s="57">
        <v>1843.8471790315416</v>
      </c>
      <c r="G18" s="19">
        <f t="shared" ref="G18:G26" si="1">F18/B18</f>
        <v>0.45942616280869736</v>
      </c>
      <c r="H18" s="19">
        <f t="shared" ref="H18:H26" si="2">F18/E18</f>
        <v>0.65632285610656571</v>
      </c>
      <c r="I18" s="18" t="s">
        <v>99</v>
      </c>
    </row>
    <row r="19" spans="1:9" ht="40.200000000000003" thickBot="1" x14ac:dyDescent="0.35">
      <c r="A19" s="4" t="s">
        <v>97</v>
      </c>
      <c r="B19" s="11">
        <v>53779.26</v>
      </c>
      <c r="C19" s="14">
        <v>18822.740000000002</v>
      </c>
      <c r="D19" s="14">
        <v>18822.740000000002</v>
      </c>
      <c r="E19" s="14">
        <f t="shared" si="0"/>
        <v>37645.480000000003</v>
      </c>
      <c r="F19" s="57">
        <v>52469.583888642082</v>
      </c>
      <c r="G19" s="19">
        <f t="shared" si="1"/>
        <v>0.97564718980220411</v>
      </c>
      <c r="H19" s="19">
        <f t="shared" si="2"/>
        <v>1.3937817737651925</v>
      </c>
      <c r="I19" s="18" t="s">
        <v>114</v>
      </c>
    </row>
    <row r="20" spans="1:9" ht="27" thickBot="1" x14ac:dyDescent="0.35">
      <c r="A20" s="4" t="s">
        <v>38</v>
      </c>
      <c r="B20" s="11">
        <v>72463.77</v>
      </c>
      <c r="C20" s="14">
        <v>25362.32</v>
      </c>
      <c r="D20" s="14">
        <v>25362.32</v>
      </c>
      <c r="E20" s="14">
        <f t="shared" si="0"/>
        <v>50724.639999999999</v>
      </c>
      <c r="F20" s="57">
        <v>13094.603050496076</v>
      </c>
      <c r="G20" s="19">
        <f t="shared" si="1"/>
        <v>0.18070551739850238</v>
      </c>
      <c r="H20" s="19">
        <f t="shared" si="2"/>
        <v>0.2581507340514605</v>
      </c>
      <c r="I20" s="18" t="s">
        <v>115</v>
      </c>
    </row>
    <row r="21" spans="1:9" ht="27" thickBot="1" x14ac:dyDescent="0.35">
      <c r="A21" s="4" t="s">
        <v>39</v>
      </c>
      <c r="B21" s="11">
        <v>39732.43</v>
      </c>
      <c r="C21" s="14">
        <v>13906.35</v>
      </c>
      <c r="D21" s="14">
        <v>13906.35</v>
      </c>
      <c r="E21" s="14">
        <f t="shared" si="0"/>
        <v>27812.7</v>
      </c>
      <c r="F21" s="57">
        <v>9520.0947726936174</v>
      </c>
      <c r="G21" s="19">
        <f t="shared" si="1"/>
        <v>0.23960514805396038</v>
      </c>
      <c r="H21" s="19">
        <f t="shared" si="2"/>
        <v>0.34229308095559285</v>
      </c>
      <c r="I21" s="18" t="s">
        <v>101</v>
      </c>
    </row>
    <row r="22" spans="1:9" ht="40.200000000000003" thickBot="1" x14ac:dyDescent="0.35">
      <c r="A22" s="4" t="s">
        <v>40</v>
      </c>
      <c r="B22" s="11">
        <v>544172.80000000005</v>
      </c>
      <c r="C22" s="14">
        <v>190460.48</v>
      </c>
      <c r="D22" s="14">
        <v>190460.48</v>
      </c>
      <c r="E22" s="14">
        <f t="shared" si="0"/>
        <v>380920.96</v>
      </c>
      <c r="F22" s="57">
        <v>226460.92687200749</v>
      </c>
      <c r="G22" s="19">
        <f t="shared" si="1"/>
        <v>0.41615627769709818</v>
      </c>
      <c r="H22" s="19">
        <f t="shared" si="2"/>
        <v>0.59450896813871168</v>
      </c>
      <c r="I22" s="18" t="s">
        <v>116</v>
      </c>
    </row>
    <row r="23" spans="1:9" ht="34.799999999999997" customHeight="1" thickBot="1" x14ac:dyDescent="0.35">
      <c r="A23" s="4" t="s">
        <v>41</v>
      </c>
      <c r="B23" s="11">
        <v>27422.97</v>
      </c>
      <c r="C23" s="14">
        <v>9598.0400000000009</v>
      </c>
      <c r="D23" s="14">
        <v>9598.0400000000009</v>
      </c>
      <c r="E23" s="14">
        <f t="shared" si="0"/>
        <v>19196.080000000002</v>
      </c>
      <c r="F23" s="57">
        <v>6056.2406111851524</v>
      </c>
      <c r="G23" s="19">
        <f t="shared" si="1"/>
        <v>0.22084553974952939</v>
      </c>
      <c r="H23" s="19">
        <f t="shared" si="2"/>
        <v>0.31549361177829804</v>
      </c>
      <c r="I23" s="18" t="s">
        <v>117</v>
      </c>
    </row>
    <row r="24" spans="1:9" ht="24" customHeight="1" thickBot="1" x14ac:dyDescent="0.35">
      <c r="A24" s="5" t="s">
        <v>67</v>
      </c>
      <c r="B24" s="12">
        <f>SUM(B17:B23)</f>
        <v>794392.63</v>
      </c>
      <c r="C24" s="15">
        <f>SUM(C17:C23)</f>
        <v>278037.42</v>
      </c>
      <c r="D24" s="15">
        <f>SUM(D17:D23)</f>
        <v>278037.42</v>
      </c>
      <c r="E24" s="15">
        <f>SUM(E17:E23)</f>
        <v>556074.84</v>
      </c>
      <c r="F24" s="58">
        <f>SUM(F17:F23)</f>
        <v>327899.25035747077</v>
      </c>
      <c r="G24" s="20">
        <f>F24/B24</f>
        <v>0.41276723621853184</v>
      </c>
      <c r="H24" s="20">
        <f t="shared" si="2"/>
        <v>0.58966748137259872</v>
      </c>
      <c r="I24" s="17"/>
    </row>
    <row r="25" spans="1:9" ht="27" thickBot="1" x14ac:dyDescent="0.35">
      <c r="A25" s="4" t="s">
        <v>42</v>
      </c>
      <c r="B25" s="11">
        <v>55607.37</v>
      </c>
      <c r="C25" s="16">
        <v>19462.580000000002</v>
      </c>
      <c r="D25" s="16">
        <v>19462.580000000002</v>
      </c>
      <c r="E25" s="16">
        <f t="shared" si="0"/>
        <v>38925.160000000003</v>
      </c>
      <c r="F25" s="57">
        <v>41659.255555555559</v>
      </c>
      <c r="G25" s="19">
        <f t="shared" si="1"/>
        <v>0.74916788108402821</v>
      </c>
      <c r="H25" s="19">
        <f t="shared" si="2"/>
        <v>1.0702398026252316</v>
      </c>
      <c r="I25" s="18" t="s">
        <v>120</v>
      </c>
    </row>
    <row r="26" spans="1:9" ht="15" thickBot="1" x14ac:dyDescent="0.35">
      <c r="A26" s="1" t="s">
        <v>1</v>
      </c>
      <c r="B26" s="13">
        <f>B24+B25</f>
        <v>850000</v>
      </c>
      <c r="C26" s="15">
        <f>C24+C25</f>
        <v>297500</v>
      </c>
      <c r="D26" s="15">
        <f>D24+D25</f>
        <v>297500</v>
      </c>
      <c r="E26" s="15">
        <f>E24+E25</f>
        <v>595000</v>
      </c>
      <c r="F26" s="58">
        <f>F24+F25</f>
        <v>369558.50591302634</v>
      </c>
      <c r="G26" s="20">
        <f t="shared" si="1"/>
        <v>0.43477471283885449</v>
      </c>
      <c r="H26" s="20">
        <f t="shared" si="2"/>
        <v>0.62110673262693505</v>
      </c>
      <c r="I26" s="17"/>
    </row>
    <row r="27" spans="1:9" x14ac:dyDescent="0.3">
      <c r="H27" s="21"/>
    </row>
  </sheetData>
  <mergeCells count="9">
    <mergeCell ref="B11:I11"/>
    <mergeCell ref="B13:I13"/>
    <mergeCell ref="A14:I14"/>
    <mergeCell ref="A4:I4"/>
    <mergeCell ref="B6:I6"/>
    <mergeCell ref="B7:I7"/>
    <mergeCell ref="B8:I8"/>
    <mergeCell ref="B9:I9"/>
    <mergeCell ref="B10:I10"/>
  </mergeCells>
  <pageMargins left="0.7" right="0.54249999999999998" top="0.29166666666666669" bottom="0.20833333333333334" header="0.3" footer="0.3"/>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TABLEAU 2</vt:lpstr>
      <vt:lpstr>TABLEAU 3</vt:lpstr>
      <vt:lpstr>'TABLEAU 2'!Zone_d_impression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Mr Traoré</cp:lastModifiedBy>
  <cp:lastPrinted>2018-11-03T15:49:01Z</cp:lastPrinted>
  <dcterms:created xsi:type="dcterms:W3CDTF">2017-11-15T21:17:43Z</dcterms:created>
  <dcterms:modified xsi:type="dcterms:W3CDTF">2018-11-14T14:41:10Z</dcterms:modified>
</cp:coreProperties>
</file>