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FAO - KING FOLDER\2. PROJECTS\UNJP_SIL_050_PBF\PROGRESS REPORT - PBF\Jan - November, Annual Progress Report 2019\Final Prog Report\"/>
    </mc:Choice>
  </mc:AlternateContent>
  <bookViews>
    <workbookView xWindow="0" yWindow="0" windowWidth="19200" windowHeight="6470"/>
  </bookViews>
  <sheets>
    <sheet name="Activity budget" sheetId="1" r:id="rId1"/>
  </sheets>
  <definedNames>
    <definedName name="_xlnm.Print_Area" localSheetId="0">'Activity budget'!$A$1:$I$59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9" i="1" l="1"/>
  <c r="D59" i="1"/>
  <c r="C26" i="1"/>
  <c r="C59" i="1"/>
  <c r="C57" i="1"/>
  <c r="C58" i="1" l="1"/>
  <c r="F55" i="1" l="1"/>
  <c r="F54" i="1"/>
  <c r="F39" i="1" l="1"/>
  <c r="F34" i="1"/>
  <c r="F45" i="1"/>
  <c r="F28" i="1"/>
  <c r="F53" i="1" l="1"/>
  <c r="F57" i="1" s="1"/>
  <c r="C9" i="1"/>
  <c r="G9" i="1"/>
  <c r="C12" i="1"/>
  <c r="G12" i="1" s="1"/>
  <c r="C20" i="1"/>
  <c r="C50" i="1"/>
  <c r="C53" i="1" s="1"/>
  <c r="E28" i="1"/>
  <c r="G28" i="1"/>
  <c r="G30" i="1"/>
  <c r="G31" i="1"/>
  <c r="G32" i="1"/>
  <c r="G33" i="1"/>
  <c r="G29" i="1"/>
  <c r="E34" i="1"/>
  <c r="E39" i="1"/>
  <c r="E45" i="1"/>
  <c r="G45" i="1" s="1"/>
  <c r="G43" i="1"/>
  <c r="G44" i="1"/>
  <c r="G41" i="1"/>
  <c r="G42" i="1"/>
  <c r="G40" i="1"/>
  <c r="G34" i="1"/>
  <c r="G36" i="1"/>
  <c r="G37" i="1"/>
  <c r="G38" i="1"/>
  <c r="G35" i="1"/>
  <c r="G47" i="1"/>
  <c r="G48" i="1"/>
  <c r="G49" i="1"/>
  <c r="G46" i="1"/>
  <c r="G51" i="1"/>
  <c r="G52" i="1"/>
  <c r="G10" i="1"/>
  <c r="G11" i="1"/>
  <c r="G24" i="1"/>
  <c r="G25" i="1"/>
  <c r="G23" i="1"/>
  <c r="G21" i="1"/>
  <c r="G22" i="1"/>
  <c r="G17" i="1"/>
  <c r="G18" i="1"/>
  <c r="G19" i="1"/>
  <c r="G14" i="1"/>
  <c r="G15" i="1"/>
  <c r="G16" i="1"/>
  <c r="G13" i="1"/>
  <c r="G20" i="1"/>
  <c r="E53" i="1" l="1"/>
  <c r="E57" i="1" s="1"/>
  <c r="E58" i="1" s="1"/>
  <c r="E59" i="1" s="1"/>
  <c r="G39" i="1"/>
  <c r="G50" i="1"/>
</calcChain>
</file>

<file path=xl/comments1.xml><?xml version="1.0" encoding="utf-8"?>
<comments xmlns="http://schemas.openxmlformats.org/spreadsheetml/2006/main">
  <authors>
    <author>Windows User</author>
    <author>Dr. S Mabikke (PSPL)</author>
  </authors>
  <commentList>
    <comment ref="F7" authorId="0" shapeId="0">
      <text>
        <r>
          <rPr>
            <b/>
            <sz val="9"/>
            <color indexed="81"/>
            <rFont val="Tahoma"/>
            <family val="2"/>
          </rPr>
          <t>Windows User:</t>
        </r>
        <r>
          <rPr>
            <sz val="9"/>
            <color indexed="81"/>
            <rFont val="Tahoma"/>
            <family val="2"/>
          </rPr>
          <t xml:space="preserve">
</t>
        </r>
        <r>
          <rPr>
            <b/>
            <sz val="9"/>
            <color indexed="81"/>
            <rFont val="Tahoma"/>
            <family val="2"/>
          </rPr>
          <t>Bockarie please work on your expenditure/committed amount to date as per output level</t>
        </r>
      </text>
    </comment>
    <comment ref="D59" authorId="0" shapeId="0">
      <text>
        <r>
          <rPr>
            <b/>
            <sz val="9"/>
            <color indexed="81"/>
            <rFont val="Tahoma"/>
            <family val="2"/>
          </rPr>
          <t>Windows User:</t>
        </r>
        <r>
          <rPr>
            <sz val="9"/>
            <color indexed="81"/>
            <rFont val="Tahoma"/>
            <family val="2"/>
          </rPr>
          <t xml:space="preserve">
</t>
        </r>
        <r>
          <rPr>
            <b/>
            <sz val="9"/>
            <color indexed="81"/>
            <rFont val="Tahoma"/>
            <family val="2"/>
          </rPr>
          <t>OUT OF $700,000 RECEIVE IN THE 1ST TRANCH $697,131 HAS BEEN COMMITTED BY FAO. Which takes us to 99.6% expenditure of the 1st Tranch Receive</t>
        </r>
      </text>
    </comment>
    <comment ref="F59" authorId="1" shapeId="0">
      <text>
        <r>
          <rPr>
            <b/>
            <sz val="9"/>
            <color indexed="81"/>
            <rFont val="Tahoma"/>
            <charset val="1"/>
          </rPr>
          <t>Dr. S Mabikke (PSPL):</t>
        </r>
        <r>
          <rPr>
            <sz val="9"/>
            <color indexed="81"/>
            <rFont val="Tahoma"/>
            <charset val="1"/>
          </rPr>
          <t xml:space="preserve">
Out of $350,000 received in 1st Tranch, $136,456 has been committed by ILO which takes to</t>
        </r>
        <r>
          <rPr>
            <b/>
            <sz val="9"/>
            <color indexed="81"/>
            <rFont val="Tahoma"/>
            <family val="2"/>
          </rPr>
          <t xml:space="preserve"> 39% Expenditure</t>
        </r>
        <r>
          <rPr>
            <sz val="9"/>
            <color indexed="81"/>
            <rFont val="Tahoma"/>
            <charset val="1"/>
          </rPr>
          <t xml:space="preserve"> of the 1st Tranch</t>
        </r>
      </text>
    </comment>
  </commentList>
</comments>
</file>

<file path=xl/sharedStrings.xml><?xml version="1.0" encoding="utf-8"?>
<sst xmlns="http://schemas.openxmlformats.org/spreadsheetml/2006/main" count="109" uniqueCount="109">
  <si>
    <t>Outcome/ Output number</t>
  </si>
  <si>
    <t>Outcome/ output/ activity formulation:</t>
  </si>
  <si>
    <t>Activity 1.1.1:</t>
  </si>
  <si>
    <t>Activity 1.1.2:</t>
  </si>
  <si>
    <t>Activity 1.2.1:</t>
  </si>
  <si>
    <t>Activity 1.2.2:</t>
  </si>
  <si>
    <t>Activity 1.2.3:</t>
  </si>
  <si>
    <t>Activity 1.3.1:</t>
  </si>
  <si>
    <t>Activity 1.3.2:</t>
  </si>
  <si>
    <t>Activity 1.3.3:</t>
  </si>
  <si>
    <t>Activity 2.1.1:</t>
  </si>
  <si>
    <t>Activity 2.1.2:</t>
  </si>
  <si>
    <t>Activity 2.1.3:</t>
  </si>
  <si>
    <t>Activity 2.2.1:</t>
  </si>
  <si>
    <t>Activity 2.2.2:</t>
  </si>
  <si>
    <t>Activity 2.2.3:</t>
  </si>
  <si>
    <t>Activity 2.3.1:</t>
  </si>
  <si>
    <t>Activity 2.3.2:</t>
  </si>
  <si>
    <t>TOTAL $ FOR OUTCOME 2:</t>
  </si>
  <si>
    <t xml:space="preserve"> </t>
  </si>
  <si>
    <t>SUB-TOTAL PROJECT BUDGET:</t>
  </si>
  <si>
    <t>Any remarks (e.g. on types of inputs provided or budget justification, for example if high TA or travel costs)</t>
  </si>
  <si>
    <t>Note: If this is a budget revision, insert extra columns to show budget changes.</t>
  </si>
  <si>
    <t>Project personnel costs if not included in activities above</t>
  </si>
  <si>
    <t>Project operational costs if not included in activities above</t>
  </si>
  <si>
    <t>Table 1 - PBF project budget by Outcome, output and activity</t>
  </si>
  <si>
    <t>Level of expenditure/ commitments in USD (to provide at time of project progress reporting):</t>
  </si>
  <si>
    <t>Increased participation of women within the 6 selected chiefdoms in decision-making on the allocation and ownership of land through their active involvement in the implementation of the National Land Policy (NLP)</t>
  </si>
  <si>
    <t xml:space="preserve">Family and community lands within selected chiefdoms are Systematically Demarcated and Mapped using innovative tools like Solutions for Open Land Administration (SOLA)/ Open Tenure geospatial technology giving special reference to land parcels owned and or used by women. </t>
  </si>
  <si>
    <t>Women farmers’ capacity on forming and managing agricultural cooperatives enhanced using adapted ILO tools  (e.g. Think.Coop, Start.Coop, Manage.Coop, My.Coop).</t>
  </si>
  <si>
    <t>Activity 2.4.1:</t>
  </si>
  <si>
    <t>Activity 2.4.2:</t>
  </si>
  <si>
    <t>Activity 2.4.3:</t>
  </si>
  <si>
    <t>Women farmers benefit from training on safety, health and working conditions in agriculture</t>
  </si>
  <si>
    <t xml:space="preserve">Women are trained on improved agronomic and climate smart agricultural practices </t>
  </si>
  <si>
    <t>Activity 2.5.1:</t>
  </si>
  <si>
    <t>Activity 2.5.2:</t>
  </si>
  <si>
    <t xml:space="preserve"> Disseminate the findings of climate smart agricultural practices developed by FAO in 2018.</t>
  </si>
  <si>
    <t>Pilot the climate smart agricultural practices developed with women farmer groups</t>
  </si>
  <si>
    <t>Carry out a scoping exercise to map gender and land related conflicts.</t>
  </si>
  <si>
    <t>Update the conflict profile of the selected chiefdoms through community participation</t>
  </si>
  <si>
    <t>Develop and disseminate simplified version of the National Land Policy (NLP) and National Land Policy Implementation Plan (NLPIP).</t>
  </si>
  <si>
    <t>Use the simplified version to design awareness raising campaign materials. Some of the materials will be translated into local languages and pictures for proper comprehension. Jingles will equally be produced to be aired on radio Programmes.</t>
  </si>
  <si>
    <t>Print copies of both the simplified versions of the policy and its implementation plan, together with the awareness raising campaign materials.</t>
  </si>
  <si>
    <t>Activity 1.2.4:</t>
  </si>
  <si>
    <t>Activity 1.2.5:</t>
  </si>
  <si>
    <t>Activity 1.2.6:</t>
  </si>
  <si>
    <t>Activity 1.2.7:</t>
  </si>
  <si>
    <t>Pilot the creation of Community-Based Monitoring Structures to closely follow-on the implementation of the National Land Policy.</t>
  </si>
  <si>
    <t xml:space="preserve">Develop awareness raising materials targeting Paramount Chiefs and other local leaders and local community. </t>
  </si>
  <si>
    <t>Train the Community-Based Monitoring Structures on the key areas of focus.</t>
  </si>
  <si>
    <t>Train the local community – particularly women and girls on Alternatives to Dispute Resolution (ADR) mechanisms</t>
  </si>
  <si>
    <t xml:space="preserve">Select the specific communities where the systematic demarcation and mapping of land parcel will take place.  </t>
  </si>
  <si>
    <t>Activity 1.3.4:</t>
  </si>
  <si>
    <t>Activity 1.3.5:</t>
  </si>
  <si>
    <t>Conducts systematic demarcation, boundary harmonization and mapping of land rights in all the selected chiefdoms.</t>
  </si>
  <si>
    <t xml:space="preserve">Develop and print maps from the selected chiefdoms and organize validation workshop in each of the project sites to allow the communities to ascertain and validate their boundaries. </t>
  </si>
  <si>
    <t>Activity 2.1.4:</t>
  </si>
  <si>
    <t>Activity 2.1.5:</t>
  </si>
  <si>
    <t>Conduct a value chain analysis to identify high-potential sectors for women farmers;</t>
  </si>
  <si>
    <t>Conduct a business skills gap analysis in the identified sectors;</t>
  </si>
  <si>
    <t>Based on the gap analysis, adapt and contextualize ILO tools such as Start and Improve Your Business (SIYB) and/or GET Ahead for Women in Enterprise Training;</t>
  </si>
  <si>
    <t>Conduct entrepreneurship training with a focus on agriculture;</t>
  </si>
  <si>
    <t xml:space="preserve">Conduct sensitization workshop for men to facilitate the integration of women in business leadership positions including agricultural cooperatives.  </t>
  </si>
  <si>
    <t>Identify local cooperative support organizations providing technical assistance to agricultural cooperatives and assess their capacity;</t>
  </si>
  <si>
    <t>Translate/adapt ILO tools to reflect the local context;</t>
  </si>
  <si>
    <t>Conduct training of trainers with selected cooperative support organizations;</t>
  </si>
  <si>
    <t>Roll-out training to women farmers in the identified chiefdoms;</t>
  </si>
  <si>
    <t>Activity 2.2.4:</t>
  </si>
  <si>
    <t>Select beneficiaries in the identified high-potential sectors for women farmers;</t>
  </si>
  <si>
    <t xml:space="preserve">Deliver training to trainer candidates; </t>
  </si>
  <si>
    <t xml:space="preserve">Identify and train volunteer women farmers in the use of training tools; </t>
  </si>
  <si>
    <t>Activity 2.4.4:</t>
  </si>
  <si>
    <t xml:space="preserve">Deliver training to neighbourhood farmers by trained farmer trainers.  </t>
  </si>
  <si>
    <t xml:space="preserve">TOTAL $ FOR OUTCOME 1:                                                                                                      </t>
  </si>
  <si>
    <t>OUTCOME 2:  Women are empowered to increase their agricultural economic opportunities and develop women-led cooperative businesses.</t>
  </si>
  <si>
    <t>OUTCOME 1:  Land related disputes and discriminatory practices against rural women’s access and ownership of land and other productive assets are reduced and women’s decision making increased at all levels.</t>
  </si>
  <si>
    <t xml:space="preserve">Indirect support costs (7%):  </t>
  </si>
  <si>
    <t>TOTAL PROJECT BUDGET:</t>
  </si>
  <si>
    <t>Project M&amp;E budget (5-7%)</t>
  </si>
  <si>
    <t>The drivers of land and gender related conflicts which lead to discrimination and exclusion of women are mapped and documented</t>
  </si>
  <si>
    <t>Train  land right mappers on innovative geospatial technologies for mapping land and natural resources.</t>
  </si>
  <si>
    <t>Identify and train select community champions – particularly women (≥20 years) and young girls (15-20 years) on community mapping and use of hand held GPS mapping equipment in selected chiefdoms.</t>
  </si>
  <si>
    <t xml:space="preserve">Women farmers have strengthened their financial capabilities and have access to gender sensitive financial products.
</t>
  </si>
  <si>
    <t>Conduct an assessment of i) the supply of financial services available to women farmers in the selected districts, and ii) their demand for financial services with a view to refining, updating and complementing assessments carried out in 2017;</t>
  </si>
  <si>
    <t>Conduct a gender self-analysis to understand gender-sensitive products and services using the FAMOS Check Guide and Methods;</t>
  </si>
  <si>
    <t>Activity 2.3.3:</t>
  </si>
  <si>
    <t>Activity 2.3.4:</t>
  </si>
  <si>
    <t>Activity 2.3.5:</t>
  </si>
  <si>
    <t>Strengthen financial service providers’ capacities to offer adapted gender sensitive financial products (savings, credit, insurance) to women farmers in rural areas using ILO Making Microfinance Work training programme and/or other ILO tools and approaches.</t>
  </si>
  <si>
    <t>Adapt ILO training material on financial education to the needs of women farmers using different delivery channels (example: face to face, radio programme, digital messaging).  Conduct a training of trainers on financial education.</t>
  </si>
  <si>
    <t>Roll out training on financial education to women farmers using face to face sessions or alternative delivery channels.</t>
  </si>
  <si>
    <t>Business management skills and resilience of women farmers strengthened.</t>
  </si>
  <si>
    <t>This activity will be done by FAO in collaboration with Ministry of Lands</t>
  </si>
  <si>
    <t>Output 2.1</t>
  </si>
  <si>
    <t>Output 2.3</t>
  </si>
  <si>
    <t>Output 2.2</t>
  </si>
  <si>
    <t>Output 1.3</t>
  </si>
  <si>
    <t>Output 1.2</t>
  </si>
  <si>
    <t>Output 1.1</t>
  </si>
  <si>
    <t>Output 2.4</t>
  </si>
  <si>
    <t>Output 2.5</t>
  </si>
  <si>
    <t>Annex D - PBF project expenditures (Indicative)</t>
  </si>
  <si>
    <r>
      <t xml:space="preserve">Budget by recipient organization </t>
    </r>
    <r>
      <rPr>
        <b/>
        <sz val="12"/>
        <color theme="1"/>
        <rFont val="Times New Roman"/>
        <family val="1"/>
      </rPr>
      <t>(FAO)</t>
    </r>
    <r>
      <rPr>
        <sz val="12"/>
        <color theme="1"/>
        <rFont val="Times New Roman"/>
        <family val="1"/>
      </rPr>
      <t xml:space="preserve"> in USD</t>
    </r>
  </si>
  <si>
    <r>
      <t>Budget by recipient organization</t>
    </r>
    <r>
      <rPr>
        <b/>
        <sz val="12"/>
        <color theme="1"/>
        <rFont val="Times New Roman"/>
        <family val="1"/>
      </rPr>
      <t xml:space="preserve"> (ILO)</t>
    </r>
    <r>
      <rPr>
        <sz val="12"/>
        <color theme="1"/>
        <rFont val="Times New Roman"/>
        <family val="1"/>
      </rPr>
      <t xml:space="preserve"> in USD</t>
    </r>
  </si>
  <si>
    <r>
      <t xml:space="preserve">Percent of budget for each output reserved for direct action on gender eqaulity (if any):  </t>
    </r>
    <r>
      <rPr>
        <sz val="12"/>
        <color rgb="FFFF0000"/>
        <rFont val="Times New Roman"/>
        <family val="1"/>
      </rPr>
      <t>80% GEWE</t>
    </r>
  </si>
  <si>
    <t>Expenditure/ Committed to date (FAO)</t>
  </si>
  <si>
    <t>Expenditure/ Committed to date (ILO)</t>
  </si>
  <si>
    <t>Project: PBF/IRF-253: Creating Peaceful Societies through women's improved access to management of natural resources, land tenure rights and economic empowerment in Sierra Leone (Project ID: 00113030)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</si>
</sst>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_-* #,##0_-;\-* #,##0_-;_-* &quot;-&quot;?_-;_-@_-"/>
  </numFmts>
  <fonts count="18" x14ac:knownFonts="1">
    <font>
      <sz val="11"/>
      <color theme="1"/>
      <name val="Calibri"/>
      <family val="2"/>
      <scheme val="minor"/>
    </font>
    <font>
      <sz val="12"/>
      <color theme="1"/>
      <name val="Times New Roman"/>
      <family val="1"/>
    </font>
    <font>
      <b/>
      <sz val="12"/>
      <color theme="1"/>
      <name val="Times New Roman"/>
      <family val="1"/>
    </font>
    <font>
      <sz val="12"/>
      <color rgb="FFFF0000"/>
      <name val="Times New Roman"/>
      <family val="1"/>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2"/>
      <name val="Times New Roman"/>
      <family val="1"/>
    </font>
    <font>
      <sz val="12"/>
      <name val="Times New Roman"/>
      <family val="1"/>
    </font>
    <font>
      <sz val="11"/>
      <name val="Calibri"/>
      <family val="2"/>
      <scheme val="minor"/>
    </font>
    <font>
      <b/>
      <sz val="12"/>
      <color theme="1"/>
      <name val="Arial"/>
      <family val="2"/>
    </font>
    <font>
      <sz val="11"/>
      <color theme="1"/>
      <name val="Arial"/>
      <family val="2"/>
    </font>
    <font>
      <b/>
      <sz val="12"/>
      <color rgb="FFFF0000"/>
      <name val="Times New Roman"/>
      <family val="1"/>
    </font>
    <font>
      <sz val="9"/>
      <color indexed="81"/>
      <name val="Tahoma"/>
      <family val="2"/>
    </font>
    <font>
      <b/>
      <sz val="9"/>
      <color indexed="81"/>
      <name val="Tahoma"/>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599963377788628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4" tint="0.59999389629810485"/>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164" fontId="7" fillId="0" borderId="0" applyFont="0" applyFill="0" applyBorder="0" applyAlignment="0" applyProtection="0"/>
  </cellStyleXfs>
  <cellXfs count="74">
    <xf numFmtId="0" fontId="0" fillId="0" borderId="0" xfId="0"/>
    <xf numFmtId="0" fontId="1" fillId="0" borderId="1" xfId="0" applyFont="1" applyBorder="1" applyAlignment="1">
      <alignment vertical="center" wrapText="1"/>
    </xf>
    <xf numFmtId="0" fontId="4" fillId="0" borderId="0" xfId="0" applyFont="1"/>
    <xf numFmtId="0" fontId="0" fillId="2" borderId="0" xfId="0" applyFill="1"/>
    <xf numFmtId="0" fontId="0" fillId="3" borderId="0" xfId="0" applyFill="1"/>
    <xf numFmtId="0" fontId="1" fillId="0" borderId="2" xfId="0" applyFont="1" applyBorder="1" applyAlignment="1">
      <alignment vertical="center" wrapText="1"/>
    </xf>
    <xf numFmtId="0" fontId="5" fillId="2" borderId="0" xfId="0" applyFont="1" applyFill="1"/>
    <xf numFmtId="0" fontId="1" fillId="0" borderId="2" xfId="0" applyFont="1" applyBorder="1" applyAlignment="1">
      <alignment horizontal="center" vertical="center" wrapText="1"/>
    </xf>
    <xf numFmtId="3" fontId="0" fillId="0" borderId="0" xfId="0" applyNumberFormat="1"/>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3" fontId="8" fillId="2" borderId="4" xfId="0" applyNumberFormat="1" applyFont="1" applyFill="1" applyBorder="1" applyAlignment="1">
      <alignment vertical="center" wrapText="1"/>
    </xf>
    <xf numFmtId="0" fontId="9" fillId="2" borderId="4" xfId="0" applyFont="1" applyFill="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3" fontId="9" fillId="0" borderId="4" xfId="0" applyNumberFormat="1" applyFont="1" applyBorder="1" applyAlignment="1">
      <alignment vertical="center" wrapText="1"/>
    </xf>
    <xf numFmtId="0" fontId="9" fillId="4" borderId="4" xfId="0" applyFont="1" applyFill="1" applyBorder="1" applyAlignment="1">
      <alignment vertical="center" wrapText="1"/>
    </xf>
    <xf numFmtId="0" fontId="8" fillId="0" borderId="6" xfId="0" applyFont="1" applyBorder="1" applyAlignment="1">
      <alignment vertical="center" wrapText="1"/>
    </xf>
    <xf numFmtId="165" fontId="8" fillId="2" borderId="4" xfId="1" applyNumberFormat="1" applyFont="1" applyFill="1" applyBorder="1" applyAlignment="1">
      <alignment vertical="center" wrapText="1"/>
    </xf>
    <xf numFmtId="166" fontId="8" fillId="2" borderId="4" xfId="0" applyNumberFormat="1" applyFont="1" applyFill="1" applyBorder="1" applyAlignment="1">
      <alignment vertical="center" wrapText="1"/>
    </xf>
    <xf numFmtId="166" fontId="9" fillId="4" borderId="4" xfId="0" applyNumberFormat="1" applyFont="1" applyFill="1" applyBorder="1" applyAlignment="1">
      <alignment vertical="center" wrapText="1"/>
    </xf>
    <xf numFmtId="165" fontId="8" fillId="0" borderId="6" xfId="0" applyNumberFormat="1" applyFont="1" applyBorder="1" applyAlignment="1">
      <alignment vertical="center" wrapText="1"/>
    </xf>
    <xf numFmtId="3" fontId="9" fillId="4" borderId="4" xfId="0" applyNumberFormat="1" applyFont="1" applyFill="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vertical="center" wrapText="1"/>
    </xf>
    <xf numFmtId="165" fontId="9" fillId="0" borderId="1" xfId="1" applyNumberFormat="1" applyFont="1" applyBorder="1" applyAlignment="1">
      <alignment vertical="center" wrapText="1"/>
    </xf>
    <xf numFmtId="165" fontId="8" fillId="0" borderId="2" xfId="0" applyNumberFormat="1"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2" xfId="0" applyFont="1" applyBorder="1" applyAlignment="1">
      <alignment vertical="center" wrapText="1"/>
    </xf>
    <xf numFmtId="0" fontId="10" fillId="0" borderId="0" xfId="0" applyFont="1"/>
    <xf numFmtId="0" fontId="9" fillId="4" borderId="3" xfId="0" applyFont="1" applyFill="1" applyBorder="1" applyAlignment="1">
      <alignment vertical="center" wrapText="1"/>
    </xf>
    <xf numFmtId="0" fontId="5" fillId="4" borderId="0" xfId="0" applyFont="1" applyFill="1" applyAlignment="1">
      <alignment wrapText="1"/>
    </xf>
    <xf numFmtId="0" fontId="0" fillId="4" borderId="0" xfId="0" applyFill="1"/>
    <xf numFmtId="3" fontId="0" fillId="4" borderId="0" xfId="0" applyNumberFormat="1" applyFill="1"/>
    <xf numFmtId="0" fontId="10" fillId="4" borderId="0" xfId="0" applyFont="1" applyFill="1"/>
    <xf numFmtId="0" fontId="0" fillId="0" borderId="0" xfId="0" applyFont="1"/>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3" fontId="8" fillId="5" borderId="4" xfId="0" applyNumberFormat="1" applyFont="1" applyFill="1" applyBorder="1" applyAlignment="1">
      <alignment vertical="center" wrapText="1"/>
    </xf>
    <xf numFmtId="0" fontId="9" fillId="5" borderId="4" xfId="0" applyFont="1" applyFill="1" applyBorder="1" applyAlignment="1">
      <alignment vertical="center" wrapText="1"/>
    </xf>
    <xf numFmtId="165" fontId="8" fillId="6" borderId="6" xfId="0" applyNumberFormat="1" applyFont="1" applyFill="1" applyBorder="1" applyAlignment="1">
      <alignment vertical="center" wrapText="1"/>
    </xf>
    <xf numFmtId="0" fontId="8" fillId="6" borderId="6" xfId="0" applyFont="1" applyFill="1" applyBorder="1" applyAlignment="1">
      <alignment vertical="center" wrapText="1"/>
    </xf>
    <xf numFmtId="0" fontId="8" fillId="6" borderId="2" xfId="0" applyFont="1" applyFill="1" applyBorder="1" applyAlignment="1">
      <alignment vertical="center" wrapText="1"/>
    </xf>
    <xf numFmtId="0" fontId="2" fillId="7" borderId="5" xfId="0" applyFont="1" applyFill="1" applyBorder="1" applyAlignment="1">
      <alignment vertical="center" wrapText="1"/>
    </xf>
    <xf numFmtId="0" fontId="0" fillId="7" borderId="0" xfId="0" applyFill="1"/>
    <xf numFmtId="0" fontId="12" fillId="3" borderId="0" xfId="0" applyFont="1" applyFill="1"/>
    <xf numFmtId="0" fontId="8" fillId="2" borderId="4" xfId="0" applyFont="1" applyFill="1" applyBorder="1" applyAlignment="1">
      <alignment vertical="top" wrapText="1"/>
    </xf>
    <xf numFmtId="3" fontId="13" fillId="0" borderId="4" xfId="0" applyNumberFormat="1" applyFont="1" applyBorder="1" applyAlignment="1">
      <alignment vertical="center" wrapText="1"/>
    </xf>
    <xf numFmtId="165" fontId="13" fillId="0" borderId="1" xfId="1" applyNumberFormat="1" applyFont="1" applyBorder="1" applyAlignment="1">
      <alignment vertical="center" wrapText="1"/>
    </xf>
    <xf numFmtId="165" fontId="13" fillId="0" borderId="6" xfId="0" applyNumberFormat="1" applyFont="1" applyBorder="1" applyAlignment="1">
      <alignment vertical="center" wrapText="1"/>
    </xf>
    <xf numFmtId="3" fontId="2" fillId="7" borderId="6" xfId="0" applyNumberFormat="1" applyFont="1" applyFill="1" applyBorder="1" applyAlignment="1">
      <alignment vertical="center" wrapText="1"/>
    </xf>
    <xf numFmtId="165" fontId="13" fillId="0" borderId="4" xfId="1" applyNumberFormat="1" applyFont="1" applyBorder="1" applyAlignment="1">
      <alignment vertical="center" wrapText="1"/>
    </xf>
    <xf numFmtId="165" fontId="8" fillId="8" borderId="1" xfId="1" applyNumberFormat="1" applyFont="1" applyFill="1" applyBorder="1" applyAlignment="1">
      <alignment vertical="center" wrapText="1"/>
    </xf>
    <xf numFmtId="3" fontId="8" fillId="8" borderId="4" xfId="0" applyNumberFormat="1" applyFont="1" applyFill="1" applyBorder="1" applyAlignment="1">
      <alignment vertical="center" wrapText="1"/>
    </xf>
    <xf numFmtId="165" fontId="8" fillId="8" borderId="6" xfId="0" applyNumberFormat="1" applyFont="1" applyFill="1" applyBorder="1" applyAlignment="1">
      <alignment vertical="center" wrapText="1"/>
    </xf>
    <xf numFmtId="0" fontId="8" fillId="8" borderId="4" xfId="0" applyFont="1" applyFill="1" applyBorder="1" applyAlignment="1">
      <alignment vertical="center" wrapText="1"/>
    </xf>
    <xf numFmtId="0" fontId="1" fillId="0" borderId="0" xfId="0" applyFont="1"/>
    <xf numFmtId="0" fontId="6" fillId="0" borderId="0" xfId="0" applyFont="1" applyAlignment="1">
      <alignment horizontal="left"/>
    </xf>
    <xf numFmtId="0" fontId="4" fillId="0" borderId="0" xfId="0" applyFont="1" applyAlignment="1">
      <alignment horizontal="left" vertical="top"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11" fillId="7" borderId="5" xfId="0" applyFont="1" applyFill="1" applyBorder="1" applyAlignment="1">
      <alignment vertical="center" wrapText="1"/>
    </xf>
    <xf numFmtId="0" fontId="11" fillId="7" borderId="6" xfId="0" applyFont="1" applyFill="1" applyBorder="1" applyAlignment="1">
      <alignment vertical="center" wrapText="1"/>
    </xf>
    <xf numFmtId="0" fontId="11" fillId="7" borderId="2" xfId="0" applyFont="1" applyFill="1" applyBorder="1" applyAlignment="1">
      <alignment vertical="center" wrapText="1"/>
    </xf>
    <xf numFmtId="0" fontId="11" fillId="3" borderId="5" xfId="0" applyFont="1" applyFill="1" applyBorder="1" applyAlignment="1">
      <alignment vertical="center" wrapText="1"/>
    </xf>
    <xf numFmtId="0" fontId="11" fillId="3" borderId="6" xfId="0" applyFont="1" applyFill="1" applyBorder="1" applyAlignment="1">
      <alignment vertical="center" wrapText="1"/>
    </xf>
    <xf numFmtId="0" fontId="12" fillId="3" borderId="6" xfId="0" applyFont="1" applyFill="1" applyBorder="1" applyAlignment="1">
      <alignment vertical="center" wrapText="1"/>
    </xf>
    <xf numFmtId="0" fontId="2" fillId="7" borderId="5" xfId="0" applyFont="1" applyFill="1" applyBorder="1" applyAlignment="1">
      <alignment vertical="center" wrapText="1"/>
    </xf>
    <xf numFmtId="0" fontId="2" fillId="7" borderId="6" xfId="0" applyFont="1" applyFill="1" applyBorder="1" applyAlignment="1">
      <alignmen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3" fontId="2" fillId="7" borderId="5" xfId="0" applyNumberFormat="1" applyFont="1" applyFill="1" applyBorder="1" applyAlignment="1">
      <alignment horizontal="center" vertical="center" wrapText="1"/>
    </xf>
    <xf numFmtId="3" fontId="2" fillId="7" borderId="6"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5"/>
  <sheetViews>
    <sheetView tabSelected="1" view="pageBreakPreview" topLeftCell="B1" zoomScaleNormal="100" zoomScaleSheetLayoutView="100" workbookViewId="0">
      <pane ySplit="7" topLeftCell="A59" activePane="bottomLeft" state="frozen"/>
      <selection pane="bottomLeft" activeCell="F59" sqref="F59"/>
    </sheetView>
  </sheetViews>
  <sheetFormatPr defaultRowHeight="14.5" x14ac:dyDescent="0.35"/>
  <cols>
    <col min="1" max="1" width="26.54296875" customWidth="1"/>
    <col min="2" max="2" width="45.453125" customWidth="1"/>
    <col min="3" max="3" width="27.26953125" customWidth="1"/>
    <col min="4" max="4" width="18.1796875" customWidth="1"/>
    <col min="5" max="5" width="27.26953125" customWidth="1"/>
    <col min="6" max="6" width="18.453125" customWidth="1"/>
    <col min="7" max="8" width="22.54296875" customWidth="1"/>
    <col min="9" max="9" width="34.26953125" style="36" customWidth="1"/>
    <col min="10" max="12" width="28.7265625" customWidth="1"/>
    <col min="13" max="13" width="34.26953125" customWidth="1"/>
  </cols>
  <sheetData>
    <row r="1" spans="1:10" ht="21" x14ac:dyDescent="0.5">
      <c r="A1" s="58" t="s">
        <v>102</v>
      </c>
      <c r="B1" s="58"/>
      <c r="C1" s="58"/>
      <c r="D1" s="58"/>
      <c r="E1" s="58"/>
      <c r="F1" s="58"/>
      <c r="G1" s="58"/>
      <c r="H1" s="58"/>
      <c r="I1" s="58"/>
    </row>
    <row r="2" spans="1:10" ht="18.649999999999999" customHeight="1" x14ac:dyDescent="0.35">
      <c r="A2" s="59" t="s">
        <v>108</v>
      </c>
      <c r="B2" s="59"/>
      <c r="C2" s="59"/>
      <c r="D2" s="59"/>
      <c r="E2" s="59"/>
      <c r="F2" s="59"/>
      <c r="G2" s="59"/>
      <c r="H2" s="59"/>
      <c r="I2" s="59"/>
    </row>
    <row r="3" spans="1:10" ht="15.5" x14ac:dyDescent="0.35">
      <c r="A3" s="2" t="s">
        <v>22</v>
      </c>
      <c r="B3" s="2"/>
    </row>
    <row r="5" spans="1:10" ht="15.5" x14ac:dyDescent="0.35">
      <c r="A5" s="2" t="s">
        <v>25</v>
      </c>
    </row>
    <row r="6" spans="1:10" ht="15" thickBot="1" x14ac:dyDescent="0.4"/>
    <row r="7" spans="1:10" s="57" customFormat="1" ht="120.75" customHeight="1" thickBot="1" x14ac:dyDescent="0.4">
      <c r="A7" s="1" t="s">
        <v>0</v>
      </c>
      <c r="B7" s="5" t="s">
        <v>1</v>
      </c>
      <c r="C7" s="5" t="s">
        <v>103</v>
      </c>
      <c r="D7" s="7" t="s">
        <v>106</v>
      </c>
      <c r="E7" s="7" t="s">
        <v>104</v>
      </c>
      <c r="F7" s="7" t="s">
        <v>107</v>
      </c>
      <c r="G7" s="7" t="s">
        <v>105</v>
      </c>
      <c r="H7" s="5" t="s">
        <v>26</v>
      </c>
      <c r="I7" s="5" t="s">
        <v>21</v>
      </c>
    </row>
    <row r="8" spans="1:10" s="4" customFormat="1" ht="47.25" customHeight="1" thickBot="1" x14ac:dyDescent="0.4">
      <c r="A8" s="62" t="s">
        <v>76</v>
      </c>
      <c r="B8" s="63"/>
      <c r="C8" s="63"/>
      <c r="D8" s="63"/>
      <c r="E8" s="63"/>
      <c r="F8" s="63"/>
      <c r="G8" s="63"/>
      <c r="H8" s="63"/>
      <c r="I8" s="64"/>
    </row>
    <row r="9" spans="1:10" s="3" customFormat="1" ht="85.5" customHeight="1" thickBot="1" x14ac:dyDescent="0.4">
      <c r="A9" s="9" t="s">
        <v>99</v>
      </c>
      <c r="B9" s="10" t="s">
        <v>80</v>
      </c>
      <c r="C9" s="11">
        <f>C10+C11</f>
        <v>37000</v>
      </c>
      <c r="D9" s="54">
        <v>37000</v>
      </c>
      <c r="E9" s="11">
        <v>0</v>
      </c>
      <c r="F9" s="11"/>
      <c r="G9" s="11">
        <f t="shared" ref="G9:G25" si="0">0.8*C9</f>
        <v>29600</v>
      </c>
      <c r="H9" s="12"/>
      <c r="I9" s="12"/>
    </row>
    <row r="10" spans="1:10" ht="66.75" customHeight="1" thickBot="1" x14ac:dyDescent="0.4">
      <c r="A10" s="13" t="s">
        <v>2</v>
      </c>
      <c r="B10" s="14" t="s">
        <v>39</v>
      </c>
      <c r="C10" s="15">
        <v>19000</v>
      </c>
      <c r="D10" s="15"/>
      <c r="E10" s="15">
        <v>0</v>
      </c>
      <c r="F10" s="15"/>
      <c r="G10" s="15">
        <f t="shared" si="0"/>
        <v>15200</v>
      </c>
      <c r="H10" s="14"/>
      <c r="I10" s="14"/>
    </row>
    <row r="11" spans="1:10" ht="51" customHeight="1" thickBot="1" x14ac:dyDescent="0.4">
      <c r="A11" s="13" t="s">
        <v>3</v>
      </c>
      <c r="B11" s="14" t="s">
        <v>40</v>
      </c>
      <c r="C11" s="15">
        <v>18000</v>
      </c>
      <c r="D11" s="15"/>
      <c r="E11" s="15">
        <v>0</v>
      </c>
      <c r="F11" s="15"/>
      <c r="G11" s="15">
        <f t="shared" si="0"/>
        <v>14400</v>
      </c>
      <c r="H11" s="14"/>
      <c r="I11" s="14"/>
    </row>
    <row r="12" spans="1:10" s="3" customFormat="1" ht="96.75" customHeight="1" thickBot="1" x14ac:dyDescent="0.4">
      <c r="A12" s="9" t="s">
        <v>98</v>
      </c>
      <c r="B12" s="10" t="s">
        <v>27</v>
      </c>
      <c r="C12" s="11">
        <f>C13+C14+C15+C16+C17+C18+C19</f>
        <v>430000</v>
      </c>
      <c r="D12" s="54">
        <v>380000</v>
      </c>
      <c r="E12" s="11">
        <v>0</v>
      </c>
      <c r="F12" s="11"/>
      <c r="G12" s="11">
        <f t="shared" si="0"/>
        <v>344000</v>
      </c>
      <c r="H12" s="12"/>
      <c r="I12" s="12"/>
    </row>
    <row r="13" spans="1:10" ht="69.75" customHeight="1" thickBot="1" x14ac:dyDescent="0.4">
      <c r="A13" s="13" t="s">
        <v>4</v>
      </c>
      <c r="B13" s="14" t="s">
        <v>41</v>
      </c>
      <c r="C13" s="15">
        <v>15000</v>
      </c>
      <c r="D13" s="15"/>
      <c r="E13" s="15">
        <v>0</v>
      </c>
      <c r="F13" s="15"/>
      <c r="G13" s="15">
        <f t="shared" si="0"/>
        <v>12000</v>
      </c>
      <c r="H13" s="14"/>
      <c r="I13" s="14" t="s">
        <v>93</v>
      </c>
    </row>
    <row r="14" spans="1:10" s="33" customFormat="1" ht="122.25" customHeight="1" thickBot="1" x14ac:dyDescent="0.4">
      <c r="A14" s="31" t="s">
        <v>5</v>
      </c>
      <c r="B14" s="16" t="s">
        <v>42</v>
      </c>
      <c r="C14" s="22">
        <v>70000</v>
      </c>
      <c r="D14" s="22"/>
      <c r="E14" s="22">
        <v>0</v>
      </c>
      <c r="F14" s="22"/>
      <c r="G14" s="22">
        <f t="shared" si="0"/>
        <v>56000</v>
      </c>
      <c r="H14" s="16"/>
      <c r="I14" s="16"/>
      <c r="J14" s="32"/>
    </row>
    <row r="15" spans="1:10" ht="47" thickBot="1" x14ac:dyDescent="0.4">
      <c r="A15" s="13" t="s">
        <v>6</v>
      </c>
      <c r="B15" s="16" t="s">
        <v>43</v>
      </c>
      <c r="C15" s="15">
        <v>15000</v>
      </c>
      <c r="D15" s="15"/>
      <c r="E15" s="15">
        <v>0</v>
      </c>
      <c r="F15" s="15"/>
      <c r="G15" s="15">
        <f t="shared" si="0"/>
        <v>12000</v>
      </c>
      <c r="H15" s="14"/>
      <c r="I15" s="14"/>
    </row>
    <row r="16" spans="1:10" s="33" customFormat="1" ht="47" thickBot="1" x14ac:dyDescent="0.4">
      <c r="A16" s="31" t="s">
        <v>44</v>
      </c>
      <c r="B16" s="16" t="s">
        <v>49</v>
      </c>
      <c r="C16" s="22">
        <v>85000</v>
      </c>
      <c r="D16" s="22"/>
      <c r="E16" s="22">
        <v>0</v>
      </c>
      <c r="F16" s="22"/>
      <c r="G16" s="22">
        <f t="shared" si="0"/>
        <v>68000</v>
      </c>
      <c r="H16" s="16"/>
      <c r="I16" s="16"/>
      <c r="J16" s="32"/>
    </row>
    <row r="17" spans="1:10" s="33" customFormat="1" ht="47" thickBot="1" x14ac:dyDescent="0.4">
      <c r="A17" s="31" t="s">
        <v>45</v>
      </c>
      <c r="B17" s="16" t="s">
        <v>48</v>
      </c>
      <c r="C17" s="22">
        <v>65000</v>
      </c>
      <c r="D17" s="22"/>
      <c r="E17" s="22">
        <v>0</v>
      </c>
      <c r="F17" s="22"/>
      <c r="G17" s="22">
        <f t="shared" si="0"/>
        <v>52000</v>
      </c>
      <c r="H17" s="16"/>
      <c r="I17" s="16"/>
    </row>
    <row r="18" spans="1:10" s="33" customFormat="1" ht="31.5" thickBot="1" x14ac:dyDescent="0.4">
      <c r="A18" s="31" t="s">
        <v>46</v>
      </c>
      <c r="B18" s="16" t="s">
        <v>50</v>
      </c>
      <c r="C18" s="22">
        <v>90000</v>
      </c>
      <c r="D18" s="22"/>
      <c r="E18" s="22">
        <v>0</v>
      </c>
      <c r="F18" s="22"/>
      <c r="G18" s="22">
        <f t="shared" si="0"/>
        <v>72000</v>
      </c>
      <c r="H18" s="16"/>
      <c r="I18" s="16"/>
      <c r="J18" s="32"/>
    </row>
    <row r="19" spans="1:10" s="33" customFormat="1" ht="47" thickBot="1" x14ac:dyDescent="0.4">
      <c r="A19" s="31" t="s">
        <v>47</v>
      </c>
      <c r="B19" s="16" t="s">
        <v>51</v>
      </c>
      <c r="C19" s="22">
        <v>90000</v>
      </c>
      <c r="D19" s="22"/>
      <c r="E19" s="22">
        <v>0</v>
      </c>
      <c r="F19" s="22"/>
      <c r="G19" s="22">
        <f t="shared" si="0"/>
        <v>72000</v>
      </c>
      <c r="H19" s="16"/>
      <c r="I19" s="16"/>
      <c r="J19" s="34"/>
    </row>
    <row r="20" spans="1:10" s="35" customFormat="1" ht="125.25" customHeight="1" thickBot="1" x14ac:dyDescent="0.4">
      <c r="A20" s="37" t="s">
        <v>97</v>
      </c>
      <c r="B20" s="38" t="s">
        <v>28</v>
      </c>
      <c r="C20" s="39">
        <f>SUM(C21:C25)</f>
        <v>98579</v>
      </c>
      <c r="D20" s="54">
        <v>59579</v>
      </c>
      <c r="E20" s="39">
        <v>0</v>
      </c>
      <c r="F20" s="39"/>
      <c r="G20" s="39">
        <f t="shared" si="0"/>
        <v>78863.200000000012</v>
      </c>
      <c r="H20" s="40"/>
      <c r="I20" s="40"/>
    </row>
    <row r="21" spans="1:10" ht="47" thickBot="1" x14ac:dyDescent="0.4">
      <c r="A21" s="13" t="s">
        <v>7</v>
      </c>
      <c r="B21" s="14" t="s">
        <v>52</v>
      </c>
      <c r="C21" s="15">
        <v>15000</v>
      </c>
      <c r="D21" s="15"/>
      <c r="E21" s="15">
        <v>0</v>
      </c>
      <c r="F21" s="15"/>
      <c r="G21" s="15">
        <f t="shared" si="0"/>
        <v>12000</v>
      </c>
      <c r="H21" s="14"/>
      <c r="I21" s="16"/>
    </row>
    <row r="22" spans="1:10" ht="47" thickBot="1" x14ac:dyDescent="0.4">
      <c r="A22" s="13" t="s">
        <v>8</v>
      </c>
      <c r="B22" s="14" t="s">
        <v>81</v>
      </c>
      <c r="C22" s="15">
        <v>25000</v>
      </c>
      <c r="D22" s="15"/>
      <c r="E22" s="15">
        <v>0</v>
      </c>
      <c r="F22" s="15"/>
      <c r="G22" s="15">
        <f t="shared" si="0"/>
        <v>20000</v>
      </c>
      <c r="H22" s="14"/>
      <c r="I22" s="16"/>
      <c r="J22" s="8"/>
    </row>
    <row r="23" spans="1:10" ht="78" thickBot="1" x14ac:dyDescent="0.4">
      <c r="A23" s="13" t="s">
        <v>9</v>
      </c>
      <c r="B23" s="14" t="s">
        <v>82</v>
      </c>
      <c r="C23" s="15">
        <v>14579</v>
      </c>
      <c r="D23" s="15"/>
      <c r="E23" s="15">
        <v>0</v>
      </c>
      <c r="F23" s="15"/>
      <c r="G23" s="15">
        <f t="shared" si="0"/>
        <v>11663.2</v>
      </c>
      <c r="H23" s="14"/>
      <c r="I23" s="16"/>
    </row>
    <row r="24" spans="1:10" ht="81.75" customHeight="1" thickBot="1" x14ac:dyDescent="0.4">
      <c r="A24" s="13" t="s">
        <v>53</v>
      </c>
      <c r="B24" s="14" t="s">
        <v>55</v>
      </c>
      <c r="C24" s="15">
        <v>24000</v>
      </c>
      <c r="D24" s="15"/>
      <c r="E24" s="15">
        <v>0</v>
      </c>
      <c r="F24" s="15"/>
      <c r="G24" s="15">
        <f t="shared" si="0"/>
        <v>19200</v>
      </c>
      <c r="H24" s="14"/>
      <c r="I24" s="16"/>
    </row>
    <row r="25" spans="1:10" ht="62.5" thickBot="1" x14ac:dyDescent="0.4">
      <c r="A25" s="13" t="s">
        <v>54</v>
      </c>
      <c r="B25" s="14" t="s">
        <v>56</v>
      </c>
      <c r="C25" s="15">
        <v>20000</v>
      </c>
      <c r="D25" s="15"/>
      <c r="E25" s="15">
        <v>0</v>
      </c>
      <c r="F25" s="15"/>
      <c r="G25" s="15">
        <f t="shared" si="0"/>
        <v>16000</v>
      </c>
      <c r="H25" s="14"/>
      <c r="I25" s="16"/>
    </row>
    <row r="26" spans="1:10" s="45" customFormat="1" ht="30" customHeight="1" thickBot="1" x14ac:dyDescent="0.4">
      <c r="A26" s="68" t="s">
        <v>74</v>
      </c>
      <c r="B26" s="69"/>
      <c r="C26" s="72">
        <f>D9+D12+D20</f>
        <v>476579</v>
      </c>
      <c r="D26" s="73"/>
      <c r="E26" s="73"/>
      <c r="F26" s="51"/>
      <c r="G26" s="68"/>
      <c r="H26" s="69"/>
      <c r="I26" s="44"/>
    </row>
    <row r="27" spans="1:10" s="46" customFormat="1" ht="28.5" customHeight="1" thickBot="1" x14ac:dyDescent="0.35">
      <c r="A27" s="65" t="s">
        <v>75</v>
      </c>
      <c r="B27" s="66"/>
      <c r="C27" s="67"/>
      <c r="D27" s="67"/>
      <c r="E27" s="67"/>
      <c r="F27" s="67"/>
      <c r="G27" s="67"/>
      <c r="H27" s="67"/>
      <c r="I27" s="67"/>
    </row>
    <row r="28" spans="1:10" s="6" customFormat="1" ht="30.5" thickBot="1" x14ac:dyDescent="0.4">
      <c r="A28" s="9" t="s">
        <v>94</v>
      </c>
      <c r="B28" s="10" t="s">
        <v>92</v>
      </c>
      <c r="C28" s="10">
        <v>0</v>
      </c>
      <c r="D28" s="10"/>
      <c r="E28" s="11">
        <f>E29+E30+E31+E32+E33</f>
        <v>97000</v>
      </c>
      <c r="F28" s="11">
        <f>F29+F30+F31+F32+F33</f>
        <v>68000</v>
      </c>
      <c r="G28" s="12">
        <f t="shared" ref="G28:G49" si="1">0.8*E28</f>
        <v>77600</v>
      </c>
      <c r="H28" s="10"/>
      <c r="I28" s="10"/>
    </row>
    <row r="29" spans="1:10" ht="31.5" thickBot="1" x14ac:dyDescent="0.4">
      <c r="A29" s="13" t="s">
        <v>10</v>
      </c>
      <c r="B29" s="14" t="s">
        <v>59</v>
      </c>
      <c r="C29" s="14">
        <v>0</v>
      </c>
      <c r="D29" s="14"/>
      <c r="E29" s="15">
        <v>10000</v>
      </c>
      <c r="F29" s="15">
        <v>0</v>
      </c>
      <c r="G29" s="16">
        <f t="shared" si="1"/>
        <v>8000</v>
      </c>
      <c r="H29" s="14"/>
      <c r="I29" s="14"/>
    </row>
    <row r="30" spans="1:10" ht="31.5" thickBot="1" x14ac:dyDescent="0.4">
      <c r="A30" s="13" t="s">
        <v>11</v>
      </c>
      <c r="B30" s="14" t="s">
        <v>60</v>
      </c>
      <c r="C30" s="14">
        <v>0</v>
      </c>
      <c r="D30" s="14"/>
      <c r="E30" s="15">
        <v>10000</v>
      </c>
      <c r="F30" s="15">
        <v>0</v>
      </c>
      <c r="G30" s="16">
        <f t="shared" si="1"/>
        <v>8000</v>
      </c>
      <c r="H30" s="14"/>
      <c r="I30" s="14"/>
    </row>
    <row r="31" spans="1:10" ht="62.5" thickBot="1" x14ac:dyDescent="0.4">
      <c r="A31" s="13" t="s">
        <v>12</v>
      </c>
      <c r="B31" s="14" t="s">
        <v>61</v>
      </c>
      <c r="C31" s="14">
        <v>0</v>
      </c>
      <c r="D31" s="14"/>
      <c r="E31" s="15">
        <v>18000</v>
      </c>
      <c r="F31" s="15">
        <v>18000</v>
      </c>
      <c r="G31" s="16">
        <f t="shared" si="1"/>
        <v>14400</v>
      </c>
      <c r="H31" s="14"/>
      <c r="I31" s="14"/>
    </row>
    <row r="32" spans="1:10" ht="31.5" thickBot="1" x14ac:dyDescent="0.4">
      <c r="A32" s="13" t="s">
        <v>57</v>
      </c>
      <c r="B32" s="14" t="s">
        <v>62</v>
      </c>
      <c r="C32" s="14">
        <v>0</v>
      </c>
      <c r="D32" s="14"/>
      <c r="E32" s="15">
        <v>50000</v>
      </c>
      <c r="F32" s="15">
        <v>41000</v>
      </c>
      <c r="G32" s="16">
        <f t="shared" si="1"/>
        <v>40000</v>
      </c>
      <c r="H32" s="14"/>
      <c r="I32" s="14"/>
    </row>
    <row r="33" spans="1:9" ht="62.5" thickBot="1" x14ac:dyDescent="0.4">
      <c r="A33" s="13" t="s">
        <v>58</v>
      </c>
      <c r="B33" s="14" t="s">
        <v>63</v>
      </c>
      <c r="C33" s="14">
        <v>0</v>
      </c>
      <c r="D33" s="14"/>
      <c r="E33" s="15">
        <v>9000</v>
      </c>
      <c r="F33" s="15">
        <v>9000</v>
      </c>
      <c r="G33" s="16">
        <f t="shared" si="1"/>
        <v>7200</v>
      </c>
      <c r="H33" s="14"/>
      <c r="I33" s="14"/>
    </row>
    <row r="34" spans="1:9" s="6" customFormat="1" ht="60.5" thickBot="1" x14ac:dyDescent="0.4">
      <c r="A34" s="9" t="s">
        <v>96</v>
      </c>
      <c r="B34" s="10" t="s">
        <v>29</v>
      </c>
      <c r="C34" s="10">
        <v>0</v>
      </c>
      <c r="D34" s="10"/>
      <c r="E34" s="11">
        <f>E38+E37+E36+E35</f>
        <v>85000</v>
      </c>
      <c r="F34" s="11">
        <f>F38+F37+F36+F35</f>
        <v>28000</v>
      </c>
      <c r="G34" s="10">
        <f t="shared" si="1"/>
        <v>68000</v>
      </c>
      <c r="H34" s="10"/>
      <c r="I34" s="10"/>
    </row>
    <row r="35" spans="1:9" ht="83.25" customHeight="1" thickBot="1" x14ac:dyDescent="0.4">
      <c r="A35" s="13" t="s">
        <v>13</v>
      </c>
      <c r="B35" s="14" t="s">
        <v>64</v>
      </c>
      <c r="C35" s="14">
        <v>0</v>
      </c>
      <c r="D35" s="14"/>
      <c r="E35" s="15">
        <v>0</v>
      </c>
      <c r="F35" s="15">
        <v>0</v>
      </c>
      <c r="G35" s="16">
        <f t="shared" si="1"/>
        <v>0</v>
      </c>
      <c r="H35" s="14"/>
      <c r="I35" s="14"/>
    </row>
    <row r="36" spans="1:9" ht="31.5" thickBot="1" x14ac:dyDescent="0.4">
      <c r="A36" s="13" t="s">
        <v>14</v>
      </c>
      <c r="B36" s="14" t="s">
        <v>65</v>
      </c>
      <c r="C36" s="14">
        <v>0</v>
      </c>
      <c r="D36" s="14"/>
      <c r="E36" s="15">
        <v>18000</v>
      </c>
      <c r="F36" s="15">
        <v>18000</v>
      </c>
      <c r="G36" s="16">
        <f t="shared" si="1"/>
        <v>14400</v>
      </c>
      <c r="H36" s="14"/>
      <c r="I36" s="14"/>
    </row>
    <row r="37" spans="1:9" ht="31.5" thickBot="1" x14ac:dyDescent="0.4">
      <c r="A37" s="13" t="s">
        <v>15</v>
      </c>
      <c r="B37" s="14" t="s">
        <v>66</v>
      </c>
      <c r="C37" s="14">
        <v>0</v>
      </c>
      <c r="D37" s="14"/>
      <c r="E37" s="15">
        <v>10000</v>
      </c>
      <c r="F37" s="15">
        <v>10000</v>
      </c>
      <c r="G37" s="16">
        <f t="shared" si="1"/>
        <v>8000</v>
      </c>
      <c r="H37" s="14"/>
      <c r="I37" s="14"/>
    </row>
    <row r="38" spans="1:9" ht="39.75" customHeight="1" thickBot="1" x14ac:dyDescent="0.4">
      <c r="A38" s="13" t="s">
        <v>68</v>
      </c>
      <c r="B38" s="14" t="s">
        <v>67</v>
      </c>
      <c r="C38" s="14">
        <v>0</v>
      </c>
      <c r="D38" s="14"/>
      <c r="E38" s="15">
        <v>57000</v>
      </c>
      <c r="F38" s="15">
        <v>0</v>
      </c>
      <c r="G38" s="16">
        <f t="shared" si="1"/>
        <v>45600</v>
      </c>
      <c r="H38" s="14"/>
      <c r="I38" s="14"/>
    </row>
    <row r="39" spans="1:9" s="6" customFormat="1" ht="67.5" customHeight="1" thickBot="1" x14ac:dyDescent="0.4">
      <c r="A39" s="9" t="s">
        <v>95</v>
      </c>
      <c r="B39" s="47" t="s">
        <v>83</v>
      </c>
      <c r="C39" s="10">
        <v>0</v>
      </c>
      <c r="D39" s="10"/>
      <c r="E39" s="11">
        <f>E40+E41+E42+E43+E44</f>
        <v>80000</v>
      </c>
      <c r="F39" s="11">
        <f>F40+F41+F42+F43+F44</f>
        <v>3380</v>
      </c>
      <c r="G39" s="10">
        <f t="shared" si="1"/>
        <v>64000</v>
      </c>
      <c r="H39" s="10"/>
      <c r="I39" s="10"/>
    </row>
    <row r="40" spans="1:9" ht="91.15" customHeight="1" thickBot="1" x14ac:dyDescent="0.4">
      <c r="A40" s="13" t="s">
        <v>16</v>
      </c>
      <c r="B40" s="14" t="s">
        <v>84</v>
      </c>
      <c r="C40" s="14">
        <v>0</v>
      </c>
      <c r="D40" s="14"/>
      <c r="E40" s="15">
        <v>5000</v>
      </c>
      <c r="F40" s="15">
        <v>0</v>
      </c>
      <c r="G40" s="16">
        <f t="shared" si="1"/>
        <v>4000</v>
      </c>
      <c r="H40" s="14"/>
      <c r="I40" s="14"/>
    </row>
    <row r="41" spans="1:9" ht="78.75" customHeight="1" thickBot="1" x14ac:dyDescent="0.4">
      <c r="A41" s="13" t="s">
        <v>17</v>
      </c>
      <c r="B41" s="14" t="s">
        <v>85</v>
      </c>
      <c r="C41" s="14">
        <v>0</v>
      </c>
      <c r="D41" s="14"/>
      <c r="E41" s="15">
        <v>15000</v>
      </c>
      <c r="F41" s="15">
        <v>0</v>
      </c>
      <c r="G41" s="16">
        <f t="shared" si="1"/>
        <v>12000</v>
      </c>
      <c r="H41" s="14"/>
      <c r="I41" s="14"/>
    </row>
    <row r="42" spans="1:9" ht="108.65" customHeight="1" thickBot="1" x14ac:dyDescent="0.4">
      <c r="A42" s="13" t="s">
        <v>86</v>
      </c>
      <c r="B42" s="14" t="s">
        <v>89</v>
      </c>
      <c r="C42" s="14">
        <v>0</v>
      </c>
      <c r="D42" s="14"/>
      <c r="E42" s="15">
        <v>24000</v>
      </c>
      <c r="F42" s="15">
        <v>0</v>
      </c>
      <c r="G42" s="16">
        <f t="shared" si="1"/>
        <v>19200</v>
      </c>
      <c r="H42" s="14"/>
      <c r="I42" s="14"/>
    </row>
    <row r="43" spans="1:9" ht="100.9" customHeight="1" thickBot="1" x14ac:dyDescent="0.4">
      <c r="A43" s="13" t="s">
        <v>87</v>
      </c>
      <c r="B43" s="14" t="s">
        <v>90</v>
      </c>
      <c r="C43" s="14">
        <v>0</v>
      </c>
      <c r="D43" s="14"/>
      <c r="E43" s="15">
        <v>24000</v>
      </c>
      <c r="F43" s="15">
        <v>3380</v>
      </c>
      <c r="G43" s="16">
        <f t="shared" si="1"/>
        <v>19200</v>
      </c>
      <c r="H43" s="14"/>
      <c r="I43" s="14"/>
    </row>
    <row r="44" spans="1:9" ht="71.5" customHeight="1" thickBot="1" x14ac:dyDescent="0.4">
      <c r="A44" s="13" t="s">
        <v>88</v>
      </c>
      <c r="B44" s="14" t="s">
        <v>91</v>
      </c>
      <c r="C44" s="14">
        <v>0</v>
      </c>
      <c r="D44" s="14"/>
      <c r="E44" s="15">
        <v>12000</v>
      </c>
      <c r="F44" s="15">
        <v>0</v>
      </c>
      <c r="G44" s="16">
        <f t="shared" si="1"/>
        <v>9600</v>
      </c>
      <c r="H44" s="14"/>
      <c r="I44" s="14"/>
    </row>
    <row r="45" spans="1:9" s="6" customFormat="1" ht="64.900000000000006" customHeight="1" thickBot="1" x14ac:dyDescent="0.4">
      <c r="A45" s="9" t="s">
        <v>100</v>
      </c>
      <c r="B45" s="10" t="s">
        <v>33</v>
      </c>
      <c r="C45" s="10">
        <v>0</v>
      </c>
      <c r="D45" s="10"/>
      <c r="E45" s="11">
        <f>E46+E47+E48+E49</f>
        <v>83218</v>
      </c>
      <c r="F45" s="11">
        <f>F46+F47+F48+F49</f>
        <v>0</v>
      </c>
      <c r="G45" s="10">
        <f t="shared" si="1"/>
        <v>66574.400000000009</v>
      </c>
      <c r="H45" s="10"/>
      <c r="I45" s="10"/>
    </row>
    <row r="46" spans="1:9" ht="48" customHeight="1" thickBot="1" x14ac:dyDescent="0.4">
      <c r="A46" s="13" t="s">
        <v>30</v>
      </c>
      <c r="B46" s="14" t="s">
        <v>69</v>
      </c>
      <c r="C46" s="14">
        <v>0</v>
      </c>
      <c r="D46" s="14"/>
      <c r="E46" s="15">
        <v>5440</v>
      </c>
      <c r="F46" s="15">
        <v>0</v>
      </c>
      <c r="G46" s="16">
        <f t="shared" si="1"/>
        <v>4352</v>
      </c>
      <c r="H46" s="14"/>
      <c r="I46" s="14"/>
    </row>
    <row r="47" spans="1:9" ht="25.15" customHeight="1" thickBot="1" x14ac:dyDescent="0.4">
      <c r="A47" s="13" t="s">
        <v>31</v>
      </c>
      <c r="B47" s="14" t="s">
        <v>70</v>
      </c>
      <c r="C47" s="14">
        <v>0</v>
      </c>
      <c r="D47" s="14"/>
      <c r="E47" s="15">
        <v>10000</v>
      </c>
      <c r="F47" s="15">
        <v>0</v>
      </c>
      <c r="G47" s="16">
        <f t="shared" si="1"/>
        <v>8000</v>
      </c>
      <c r="H47" s="14"/>
      <c r="I47" s="14"/>
    </row>
    <row r="48" spans="1:9" ht="48" customHeight="1" thickBot="1" x14ac:dyDescent="0.4">
      <c r="A48" s="13" t="s">
        <v>32</v>
      </c>
      <c r="B48" s="14" t="s">
        <v>71</v>
      </c>
      <c r="C48" s="14">
        <v>0</v>
      </c>
      <c r="D48" s="14"/>
      <c r="E48" s="15">
        <v>16000</v>
      </c>
      <c r="F48" s="15">
        <v>0</v>
      </c>
      <c r="G48" s="16">
        <f t="shared" si="1"/>
        <v>12800</v>
      </c>
      <c r="H48" s="14"/>
      <c r="I48" s="14"/>
    </row>
    <row r="49" spans="1:9" ht="45.75" customHeight="1" thickBot="1" x14ac:dyDescent="0.4">
      <c r="A49" s="13" t="s">
        <v>72</v>
      </c>
      <c r="B49" s="14" t="s">
        <v>73</v>
      </c>
      <c r="C49" s="14">
        <v>0</v>
      </c>
      <c r="D49" s="14"/>
      <c r="E49" s="15">
        <v>51778</v>
      </c>
      <c r="F49" s="15">
        <v>0</v>
      </c>
      <c r="G49" s="16">
        <f t="shared" si="1"/>
        <v>41422.400000000001</v>
      </c>
      <c r="H49" s="14"/>
      <c r="I49" s="14"/>
    </row>
    <row r="50" spans="1:9" s="6" customFormat="1" ht="54" customHeight="1" thickBot="1" x14ac:dyDescent="0.4">
      <c r="A50" s="9" t="s">
        <v>101</v>
      </c>
      <c r="B50" s="10" t="s">
        <v>34</v>
      </c>
      <c r="C50" s="18">
        <f>C51+C52</f>
        <v>50000</v>
      </c>
      <c r="D50" s="18"/>
      <c r="E50" s="18"/>
      <c r="F50" s="18">
        <v>0</v>
      </c>
      <c r="G50" s="19">
        <f>0.8*C50</f>
        <v>40000</v>
      </c>
      <c r="H50" s="10"/>
      <c r="I50" s="12"/>
    </row>
    <row r="51" spans="1:9" ht="60" customHeight="1" thickBot="1" x14ac:dyDescent="0.4">
      <c r="A51" s="13" t="s">
        <v>35</v>
      </c>
      <c r="B51" s="14" t="s">
        <v>37</v>
      </c>
      <c r="C51" s="14">
        <v>20000</v>
      </c>
      <c r="D51" s="54">
        <v>15000</v>
      </c>
      <c r="E51" s="14">
        <v>0</v>
      </c>
      <c r="F51" s="14">
        <v>0</v>
      </c>
      <c r="G51" s="20">
        <f>0.8*C51</f>
        <v>16000</v>
      </c>
      <c r="H51" s="14"/>
      <c r="I51" s="16"/>
    </row>
    <row r="52" spans="1:9" ht="48" customHeight="1" thickBot="1" x14ac:dyDescent="0.4">
      <c r="A52" s="13" t="s">
        <v>36</v>
      </c>
      <c r="B52" s="14" t="s">
        <v>38</v>
      </c>
      <c r="C52" s="14">
        <v>30000</v>
      </c>
      <c r="D52" s="56">
        <v>20000</v>
      </c>
      <c r="E52" s="14">
        <v>0</v>
      </c>
      <c r="F52" s="14">
        <v>0</v>
      </c>
      <c r="G52" s="20">
        <f>0.8*C52</f>
        <v>24000</v>
      </c>
      <c r="H52" s="14"/>
      <c r="I52" s="16"/>
    </row>
    <row r="53" spans="1:9" ht="27" customHeight="1" thickBot="1" x14ac:dyDescent="0.4">
      <c r="A53" s="70" t="s">
        <v>18</v>
      </c>
      <c r="B53" s="71"/>
      <c r="C53" s="41">
        <f>C28+C34+C39+C45+C50</f>
        <v>50000</v>
      </c>
      <c r="D53" s="41"/>
      <c r="E53" s="41">
        <f>E28+E34+E39+E45</f>
        <v>345218</v>
      </c>
      <c r="F53" s="41">
        <f>F28+F34+F39+F45</f>
        <v>99380</v>
      </c>
      <c r="G53" s="42"/>
      <c r="H53" s="42"/>
      <c r="I53" s="43"/>
    </row>
    <row r="54" spans="1:9" ht="75.75" customHeight="1" thickBot="1" x14ac:dyDescent="0.4">
      <c r="A54" s="23" t="s">
        <v>23</v>
      </c>
      <c r="B54" s="24"/>
      <c r="C54" s="25">
        <v>240000</v>
      </c>
      <c r="D54" s="53">
        <v>141986</v>
      </c>
      <c r="E54" s="25">
        <v>70920</v>
      </c>
      <c r="F54" s="25">
        <f>3133+8707+7246+5065</f>
        <v>24151</v>
      </c>
      <c r="G54" s="24"/>
      <c r="H54" s="24"/>
      <c r="I54" s="23"/>
    </row>
    <row r="55" spans="1:9" ht="50.25" customHeight="1" thickBot="1" x14ac:dyDescent="0.4">
      <c r="A55" s="23" t="s">
        <v>24</v>
      </c>
      <c r="B55" s="24"/>
      <c r="C55" s="25">
        <v>15000</v>
      </c>
      <c r="D55" s="53">
        <v>11093</v>
      </c>
      <c r="E55" s="25">
        <v>16362</v>
      </c>
      <c r="F55" s="25">
        <f>8150</f>
        <v>8150</v>
      </c>
      <c r="G55" s="24"/>
      <c r="H55" s="24"/>
      <c r="I55" s="23"/>
    </row>
    <row r="56" spans="1:9" ht="69.75" customHeight="1" thickBot="1" x14ac:dyDescent="0.4">
      <c r="A56" s="13" t="s">
        <v>79</v>
      </c>
      <c r="B56" s="14" t="s">
        <v>19</v>
      </c>
      <c r="C56" s="48">
        <v>64000</v>
      </c>
      <c r="D56" s="54">
        <v>0</v>
      </c>
      <c r="E56" s="49">
        <v>34790</v>
      </c>
      <c r="F56" s="52">
        <v>778</v>
      </c>
      <c r="G56" s="14"/>
      <c r="H56" s="14"/>
      <c r="I56" s="23"/>
    </row>
    <row r="57" spans="1:9" ht="36" customHeight="1" thickBot="1" x14ac:dyDescent="0.4">
      <c r="A57" s="60" t="s">
        <v>20</v>
      </c>
      <c r="B57" s="61"/>
      <c r="C57" s="21">
        <f>C9+C12+C20+C50+C54+C55+C56</f>
        <v>934579</v>
      </c>
      <c r="D57" s="21"/>
      <c r="E57" s="21">
        <f>E53+E54+E55+E56</f>
        <v>467290</v>
      </c>
      <c r="F57" s="21">
        <f>F53+F54+F55+F56</f>
        <v>132459</v>
      </c>
      <c r="G57" s="17"/>
      <c r="H57" s="17"/>
      <c r="I57" s="26"/>
    </row>
    <row r="58" spans="1:9" ht="36" customHeight="1" thickBot="1" x14ac:dyDescent="0.4">
      <c r="A58" s="27" t="s">
        <v>77</v>
      </c>
      <c r="B58" s="28"/>
      <c r="C58" s="50">
        <f>0.07*C57</f>
        <v>65420.530000000006</v>
      </c>
      <c r="D58" s="55">
        <v>32473</v>
      </c>
      <c r="E58" s="50">
        <f>0.07*E57</f>
        <v>32710.300000000003</v>
      </c>
      <c r="F58" s="50">
        <v>3997.4</v>
      </c>
      <c r="G58" s="28"/>
      <c r="H58" s="28"/>
      <c r="I58" s="29"/>
    </row>
    <row r="59" spans="1:9" ht="45.75" customHeight="1" thickBot="1" x14ac:dyDescent="0.4">
      <c r="A59" s="60" t="s">
        <v>78</v>
      </c>
      <c r="B59" s="61"/>
      <c r="C59" s="21">
        <f>C57+C58</f>
        <v>999999.53</v>
      </c>
      <c r="D59" s="55">
        <f>C26+D51+D52+D54+D55+D58</f>
        <v>697131</v>
      </c>
      <c r="E59" s="21">
        <f>E57+E58</f>
        <v>500000.3</v>
      </c>
      <c r="F59" s="21">
        <f>F57+F58</f>
        <v>136456.4</v>
      </c>
      <c r="G59" s="17"/>
      <c r="H59" s="21"/>
      <c r="I59" s="26"/>
    </row>
    <row r="60" spans="1:9" x14ac:dyDescent="0.35">
      <c r="A60" s="30"/>
      <c r="B60" s="30"/>
      <c r="C60" s="30"/>
      <c r="D60" s="30"/>
      <c r="E60" s="30"/>
      <c r="F60" s="30"/>
      <c r="G60" s="30"/>
      <c r="H60" s="30"/>
      <c r="I60" s="30"/>
    </row>
    <row r="61" spans="1:9" x14ac:dyDescent="0.35">
      <c r="A61" s="30"/>
      <c r="B61" s="30"/>
      <c r="C61" s="30"/>
      <c r="D61" s="30"/>
      <c r="E61" s="30"/>
      <c r="F61" s="30"/>
      <c r="G61" s="30"/>
      <c r="H61" s="30"/>
      <c r="I61" s="30"/>
    </row>
    <row r="65" ht="25.5" customHeight="1" x14ac:dyDescent="0.35"/>
  </sheetData>
  <mergeCells count="10">
    <mergeCell ref="A1:I1"/>
    <mergeCell ref="A2:I2"/>
    <mergeCell ref="A59:B59"/>
    <mergeCell ref="A57:B57"/>
    <mergeCell ref="A8:I8"/>
    <mergeCell ref="A27:I27"/>
    <mergeCell ref="A26:B26"/>
    <mergeCell ref="A53:B53"/>
    <mergeCell ref="C26:E26"/>
    <mergeCell ref="G26:H26"/>
  </mergeCells>
  <pageMargins left="0.7" right="0.7" top="0.75" bottom="0.75" header="0.3" footer="0.3"/>
  <pageSetup scale="50" fitToHeight="0" orientation="landscape" r:id="rId1"/>
  <rowBreaks count="4" manualBreakCount="4">
    <brk id="19" max="8" man="1"/>
    <brk id="38" max="8" man="1"/>
    <brk id="50" max="8" man="1"/>
    <brk id="6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Activity budget</vt:lpstr>
      <vt:lpstr>'Activity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Dr. S Mabikke (PSPL)</cp:lastModifiedBy>
  <cp:lastPrinted>2019-06-14T16:30:14Z</cp:lastPrinted>
  <dcterms:created xsi:type="dcterms:W3CDTF">2017-11-15T21:17:43Z</dcterms:created>
  <dcterms:modified xsi:type="dcterms:W3CDTF">2019-11-14T12:04:56Z</dcterms:modified>
</cp:coreProperties>
</file>