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ell\Desktop\RSS3 2018\CONDE\RAPPORTS PBF 2EM SEMESTRE GED 2018\"/>
    </mc:Choice>
  </mc:AlternateContent>
  <xr:revisionPtr revIDLastSave="0" documentId="10_ncr:100000_{C90EFDB5-1D21-4BA1-BDE2-A522676FF89F}" xr6:coauthVersionLast="31" xr6:coauthVersionMax="31" xr10:uidLastSave="{00000000-0000-0000-0000-000000000000}"/>
  <bookViews>
    <workbookView xWindow="0" yWindow="0" windowWidth="20490" windowHeight="7530" tabRatio="952" activeTab="1" xr2:uid="{00000000-000D-0000-FFFF-FFFF00000000}"/>
  </bookViews>
  <sheets>
    <sheet name="RAPPORT SEMESTRIEL2 2018 DIALOG" sheetId="4" r:id="rId1"/>
    <sheet name="Tableau Budget categorie 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4" l="1"/>
  <c r="E44" i="4"/>
  <c r="E45" i="4"/>
  <c r="K30" i="2" l="1"/>
  <c r="K24" i="2"/>
  <c r="K27" i="2"/>
  <c r="K22" i="2"/>
  <c r="E28" i="2"/>
  <c r="K28" i="2" s="1"/>
  <c r="E32" i="2"/>
  <c r="C29" i="2"/>
  <c r="C30" i="2" s="1"/>
  <c r="B29" i="2"/>
  <c r="C31" i="2" l="1"/>
  <c r="H55" i="4"/>
  <c r="F29" i="2"/>
  <c r="D47" i="4" l="1"/>
  <c r="G53" i="4"/>
  <c r="H53" i="4"/>
  <c r="G47" i="4"/>
  <c r="H47" i="4"/>
  <c r="H49" i="4" s="1"/>
  <c r="I28" i="2" l="1"/>
  <c r="I23" i="2"/>
  <c r="E25" i="2" l="1"/>
  <c r="K25" i="2" s="1"/>
  <c r="G29" i="4"/>
  <c r="H29" i="4"/>
  <c r="H20" i="4"/>
  <c r="G20" i="4"/>
  <c r="G32" i="4"/>
  <c r="H32" i="4"/>
  <c r="E26" i="2"/>
  <c r="K26" i="2" s="1"/>
  <c r="E23" i="2"/>
  <c r="K23" i="2" s="1"/>
  <c r="E9" i="4"/>
  <c r="E10" i="4"/>
  <c r="E11" i="4"/>
  <c r="E12" i="4"/>
  <c r="E13" i="4"/>
  <c r="E14" i="4"/>
  <c r="E15" i="4"/>
  <c r="E16" i="4"/>
  <c r="E17" i="4"/>
  <c r="E18" i="4"/>
  <c r="E19" i="4"/>
  <c r="E22" i="4"/>
  <c r="E23" i="4"/>
  <c r="E24" i="4"/>
  <c r="E25" i="4"/>
  <c r="E26" i="4"/>
  <c r="E27" i="4"/>
  <c r="E28" i="4"/>
  <c r="E46" i="4"/>
  <c r="E33" i="4"/>
  <c r="E34" i="4"/>
  <c r="E35" i="4"/>
  <c r="E36" i="4"/>
  <c r="E37" i="4"/>
  <c r="E38" i="4"/>
  <c r="E39" i="4"/>
  <c r="E40" i="4"/>
  <c r="E41" i="4"/>
  <c r="E42" i="4"/>
  <c r="E43" i="4"/>
  <c r="F21" i="4"/>
  <c r="F29" i="4" s="1"/>
  <c r="F20" i="4"/>
  <c r="F32" i="4"/>
  <c r="F47" i="4"/>
  <c r="K29" i="2" l="1"/>
  <c r="K31" i="2" s="1"/>
  <c r="E29" i="2"/>
  <c r="E31" i="2" s="1"/>
  <c r="E21" i="4"/>
  <c r="G49" i="4"/>
  <c r="G55" i="4" l="1"/>
  <c r="B14" i="2"/>
  <c r="I24" i="2" l="1"/>
  <c r="I26" i="2"/>
  <c r="I27" i="2"/>
  <c r="I22" i="2"/>
  <c r="J23" i="2"/>
  <c r="L23" i="2" s="1"/>
  <c r="J24" i="2"/>
  <c r="J25" i="2"/>
  <c r="J26" i="2"/>
  <c r="J27" i="2"/>
  <c r="J28" i="2"/>
  <c r="J22" i="2"/>
  <c r="L27" i="2" l="1"/>
  <c r="N27" i="2" s="1"/>
  <c r="L24" i="2"/>
  <c r="L26" i="2"/>
  <c r="N26" i="2" s="1"/>
  <c r="L22" i="2"/>
  <c r="N22" i="2" s="1"/>
  <c r="L28" i="2"/>
  <c r="N28" i="2" s="1"/>
  <c r="N24" i="2"/>
  <c r="M23" i="2"/>
  <c r="N23" i="2"/>
  <c r="M22" i="2" l="1"/>
  <c r="D29" i="2"/>
  <c r="D31" i="2" s="1"/>
  <c r="G29" i="2" l="1"/>
  <c r="M24" i="2"/>
  <c r="M26" i="2"/>
  <c r="M27" i="2"/>
  <c r="M28" i="2"/>
  <c r="I25" i="2"/>
  <c r="L25" i="2" l="1"/>
  <c r="N25" i="2" s="1"/>
  <c r="I29" i="2"/>
  <c r="I30" i="2" s="1"/>
  <c r="I31" i="2" s="1"/>
  <c r="M25" i="2"/>
  <c r="M29" i="2" s="1"/>
  <c r="J29" i="2"/>
  <c r="C47" i="4" l="1"/>
  <c r="C32" i="4"/>
  <c r="C29" i="4"/>
  <c r="D29" i="4"/>
  <c r="C20" i="4"/>
  <c r="C49" i="4" s="1"/>
  <c r="C51" i="4" s="1"/>
  <c r="E29" i="4" l="1"/>
  <c r="B55" i="4"/>
  <c r="L29" i="2" l="1"/>
  <c r="E31" i="4"/>
  <c r="L30" i="2" l="1"/>
  <c r="N30" i="2" s="1"/>
  <c r="N29" i="2"/>
  <c r="F30" i="2"/>
  <c r="L31" i="2" l="1"/>
  <c r="N31" i="2" s="1"/>
  <c r="E37" i="2" s="1"/>
  <c r="G30" i="2"/>
  <c r="G31" i="2" s="1"/>
  <c r="F31" i="2"/>
  <c r="B30" i="2"/>
  <c r="B31" i="2" s="1"/>
  <c r="E34" i="2" s="1"/>
  <c r="E35" i="2" l="1"/>
  <c r="M30" i="2"/>
  <c r="M31" i="2" s="1"/>
  <c r="J30" i="2"/>
  <c r="J31" i="2" s="1"/>
  <c r="E14" i="2" l="1"/>
  <c r="E15" i="2" s="1"/>
  <c r="E16" i="2" s="1"/>
  <c r="F8" i="2"/>
  <c r="F9" i="2"/>
  <c r="F10" i="2"/>
  <c r="F11" i="2"/>
  <c r="F12" i="2"/>
  <c r="F13" i="2"/>
  <c r="F7" i="2"/>
  <c r="D14" i="2"/>
  <c r="D15" i="2" s="1"/>
  <c r="D16" i="2" s="1"/>
  <c r="C14" i="2"/>
  <c r="F14" i="2" l="1"/>
  <c r="F15" i="2" s="1"/>
  <c r="F16" i="2" s="1"/>
  <c r="C15" i="2"/>
  <c r="C16" i="2" s="1"/>
  <c r="B15" i="2"/>
  <c r="B16" i="2" s="1"/>
  <c r="D20" i="4"/>
  <c r="D32" i="4"/>
  <c r="D49" i="4" l="1"/>
  <c r="E32" i="4"/>
  <c r="D51" i="4" l="1"/>
  <c r="D53" i="4" s="1"/>
  <c r="F49" i="4" l="1"/>
  <c r="E20" i="4"/>
  <c r="C53" i="4"/>
  <c r="F53" i="4" l="1"/>
  <c r="F55" i="4" l="1"/>
</calcChain>
</file>

<file path=xl/sharedStrings.xml><?xml version="1.0" encoding="utf-8"?>
<sst xmlns="http://schemas.openxmlformats.org/spreadsheetml/2006/main" count="165" uniqueCount="110">
  <si>
    <t>CATEGORIES</t>
  </si>
  <si>
    <t>TOTAL</t>
  </si>
  <si>
    <t>Total tranche 1</t>
  </si>
  <si>
    <t>Total tranche 2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</si>
  <si>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</si>
  <si>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</si>
  <si>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</si>
  <si>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</si>
  <si>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</si>
  <si>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</si>
  <si>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</si>
  <si>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</si>
  <si>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</si>
  <si>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</si>
  <si>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</si>
  <si>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</si>
  <si>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</si>
  <si>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</si>
  <si>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</si>
  <si>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</si>
  <si>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</si>
  <si>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</si>
  <si>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RESULTAT</t>
  </si>
  <si>
    <t>PRODUIT</t>
  </si>
  <si>
    <t>Produit 1.1</t>
  </si>
  <si>
    <t>1.1</t>
  </si>
  <si>
    <t>Sous total 1.1</t>
  </si>
  <si>
    <t>Produit 1.2</t>
  </si>
  <si>
    <t>1.2</t>
  </si>
  <si>
    <t>Sous total 1.2</t>
  </si>
  <si>
    <t>Produit 2.1</t>
  </si>
  <si>
    <t>2.1</t>
  </si>
  <si>
    <t>Sous total 2.1</t>
  </si>
  <si>
    <t>Produit 2.2</t>
  </si>
  <si>
    <t>2.2</t>
  </si>
  <si>
    <t>HCDH</t>
  </si>
  <si>
    <t>Sous total 2.2</t>
  </si>
  <si>
    <t>PNUD</t>
  </si>
  <si>
    <t>GMS 7%</t>
  </si>
  <si>
    <t>TOTAL GENERAL</t>
  </si>
  <si>
    <t>Décaissement HCDH</t>
  </si>
  <si>
    <t>Agence Recipiendiaire HCDH</t>
  </si>
  <si>
    <t>Agence Recipiendiaire  PNUD</t>
  </si>
  <si>
    <t>Budget par agence recipiendiaire en USD - Veuillez ajouter une nouvelle colonne par agence recipiendiaire HCDH</t>
  </si>
  <si>
    <t>Budget par agence recipiendiaire en USD - Veuillez ajouter une nouvelle colonne par agence recipiendiaire PNUD</t>
  </si>
  <si>
    <t>PNUD+HCDH</t>
  </si>
  <si>
    <t>Tranche 1</t>
  </si>
  <si>
    <t>Tranche 2</t>
  </si>
  <si>
    <t>Décaissement PNUD</t>
  </si>
  <si>
    <t>Délivery PNUD</t>
  </si>
  <si>
    <t>Délivery HCDH</t>
  </si>
  <si>
    <t>TABLEAU  AVEC DELIVERY</t>
  </si>
  <si>
    <t>TOTALE Decaissement</t>
  </si>
  <si>
    <t>Délivery PNUD +HCDH</t>
  </si>
  <si>
    <t xml:space="preserve">Résultat 1 : Des consensus politiques au niveau des leaders sont obtenus sur les questions d’intérêt nation </t>
  </si>
  <si>
    <t>Des personnalités réputées de grande intégrité (PRGI) sont identifiées, motivées et dotés des capacités de faciliter un dialogue politique de haut niveau</t>
  </si>
  <si>
    <t>Atelier de 80 pers soit 4 pers pour 20 partis politiques</t>
  </si>
  <si>
    <t>Atelier de renforcement de capacité</t>
  </si>
  <si>
    <t>5. Frais de Mission</t>
  </si>
  <si>
    <t>7. Rencontres trimestrielles du groupe de PRGI</t>
  </si>
  <si>
    <t xml:space="preserve">5. Frais de Mission pour les 3 activités précédentes </t>
  </si>
  <si>
    <t>Atelier sur les leçons apprises</t>
  </si>
  <si>
    <t xml:space="preserve">Résultat 2 : La confiance entre les citoyens et les députés est améliorée et les conflits partisans (sur la base de l’appartenance politique) au sein des communautés trouvent des solutions non violentes </t>
  </si>
  <si>
    <t>2. Fourniture Produit de base, matériel                            HCDH</t>
  </si>
  <si>
    <t>5. Frais de Déplacement    HCDH</t>
  </si>
  <si>
    <t>5.  Frais de déplacement    HCDH</t>
  </si>
  <si>
    <r>
      <t xml:space="preserve">5.  </t>
    </r>
    <r>
      <rPr>
        <sz val="10"/>
        <color theme="1"/>
        <rFont val="Times New Roman"/>
        <family val="1"/>
      </rPr>
      <t>Frais de déplacement</t>
    </r>
  </si>
  <si>
    <t>4.  Campagne médiatique relative aux échanges entre les députés</t>
  </si>
  <si>
    <t>7. Services communs VSAT, Clinic, MC, téléphone</t>
  </si>
  <si>
    <t>2. carburant et lubrifiant HCDH</t>
  </si>
  <si>
    <t xml:space="preserve">Un plan de plaidoyer et de facilitation à l’endroit des leaders politiques de haut niveau est développé et mis en œuvre par le groupe de PRGI </t>
  </si>
  <si>
    <t xml:space="preserve">4.  Service contractuel : Consultant national Etude de base </t>
  </si>
  <si>
    <t>Les députés sont dotés de compétences en matière de médiation, leadership, de négociation et de résolution pacifique des conflits</t>
  </si>
  <si>
    <t>Les députés de sensibilités politiques différentes contribuent ensemble à améliorer leur redevabilité aux citoyens de leurs zones géographiques de représentation.</t>
  </si>
  <si>
    <t>Commitment</t>
  </si>
  <si>
    <r>
      <t xml:space="preserve">4. Service Contractuel </t>
    </r>
    <r>
      <rPr>
        <sz val="9"/>
        <color theme="1"/>
        <rFont val="Calibri"/>
        <family val="2"/>
        <scheme val="minor"/>
      </rPr>
      <t xml:space="preserve">Personnels SC1 Chef de Projet : Conseillé Technique principal (CTP) </t>
    </r>
  </si>
  <si>
    <t>4. Service Contractuel 1 Assistante Administrative 09mois</t>
  </si>
  <si>
    <t>4. Service Contractuel 1 Chargé de Suivi Evaluation</t>
  </si>
  <si>
    <t>Préparer par CONDE Sory</t>
  </si>
  <si>
    <t>Gestionnaire Comptable &amp; Financier PBF</t>
  </si>
  <si>
    <t xml:space="preserve"> TOTAL BUDGET PROJET</t>
  </si>
  <si>
    <t>%tage de Réalisation</t>
  </si>
  <si>
    <t>Solde du Budget</t>
  </si>
  <si>
    <t xml:space="preserve"> </t>
  </si>
  <si>
    <t>Annexe D - Budget du projet Dialogue Politique / PBF</t>
  </si>
  <si>
    <t xml:space="preserve">Tranche 2 </t>
  </si>
  <si>
    <t xml:space="preserve">Tranche 1 </t>
  </si>
  <si>
    <t>Niveau de depense/ engagement actuel en USD (a remplir au moment des rapports de projet)        PNUD</t>
  </si>
  <si>
    <t>Niveau de depense/ engagement actuel en USD (a remplir au moment des rapports de projet)        HCDH</t>
  </si>
  <si>
    <t>2 Caburant mise en oueuvre du projet</t>
  </si>
  <si>
    <t>4.  Atelier de prise de contact des leaders politiques</t>
  </si>
  <si>
    <t>Commitment :PO</t>
  </si>
  <si>
    <t>Le 14 Novembre 2018</t>
  </si>
  <si>
    <t>4. Atelier de formation sur les droits de l'Homme et Genre HCDH</t>
  </si>
  <si>
    <t>4. Appui aux 16 visites conjointes des députés HCDH</t>
  </si>
  <si>
    <t>4. Atelier Organisation de 10 Foras préfectoraux</t>
  </si>
  <si>
    <t>Le14 NOV 2018</t>
  </si>
  <si>
    <t>4. Formation sur des thématiques identifiées par GRPI Atelier de 10 pers</t>
  </si>
  <si>
    <t>4. Retraite pour la formulation du plan d'action</t>
  </si>
  <si>
    <t>4. Rencontres trimestrielles avec les leaders politiques</t>
  </si>
  <si>
    <t>4. Rencontres trimestrielles avec les institutions républicaines</t>
  </si>
  <si>
    <t>4. Concertation avec les différents groupes</t>
  </si>
  <si>
    <t>4. Réunion du Comité de Pilotage</t>
  </si>
  <si>
    <t>4. Dialogue Forum des femmes parlementaires au niveau des communautés</t>
  </si>
  <si>
    <t>4. Dialogue Forume des femmes parlementaires</t>
  </si>
  <si>
    <t xml:space="preserve">4. Atelier de formations en prévention et gestion des conflits, en médiation et négociation, leadership pour les députés de chaque groupe parlementaire       </t>
  </si>
  <si>
    <t>4. Evaluation finale du projet</t>
  </si>
  <si>
    <t>Fait le 14 Novembre 2018</t>
  </si>
  <si>
    <t>CONDE Sory</t>
  </si>
  <si>
    <t>PO/PNUD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</si>
</sst>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5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Myriad pro"/>
    </font>
    <font>
      <sz val="12"/>
      <color theme="1"/>
      <name val="Calibri"/>
      <family val="2"/>
      <scheme val="minor"/>
    </font>
    <font>
      <b/>
      <sz val="10"/>
      <color theme="1"/>
      <name val="Myriad pro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1" applyNumberFormat="0" applyFill="0" applyAlignment="0" applyProtection="0"/>
    <xf numFmtId="0" fontId="37" fillId="0" borderId="62" applyNumberFormat="0" applyFill="0" applyAlignment="0" applyProtection="0"/>
    <xf numFmtId="0" fontId="38" fillId="0" borderId="63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64" applyNumberFormat="0" applyAlignment="0" applyProtection="0"/>
    <xf numFmtId="0" fontId="43" fillId="16" borderId="65" applyNumberFormat="0" applyAlignment="0" applyProtection="0"/>
    <xf numFmtId="0" fontId="44" fillId="16" borderId="64" applyNumberFormat="0" applyAlignment="0" applyProtection="0"/>
    <xf numFmtId="0" fontId="45" fillId="0" borderId="66" applyNumberFormat="0" applyFill="0" applyAlignment="0" applyProtection="0"/>
    <xf numFmtId="0" fontId="46" fillId="17" borderId="67" applyNumberFormat="0" applyAlignment="0" applyProtection="0"/>
    <xf numFmtId="0" fontId="12" fillId="0" borderId="0" applyNumberFormat="0" applyFill="0" applyBorder="0" applyAlignment="0" applyProtection="0"/>
    <xf numFmtId="0" fontId="11" fillId="18" borderId="68" applyNumberFormat="0" applyFont="0" applyAlignment="0" applyProtection="0"/>
    <xf numFmtId="0" fontId="47" fillId="0" borderId="0" applyNumberFormat="0" applyFill="0" applyBorder="0" applyAlignment="0" applyProtection="0"/>
    <xf numFmtId="0" fontId="6" fillId="0" borderId="69" applyNumberFormat="0" applyFill="0" applyAlignment="0" applyProtection="0"/>
    <xf numFmtId="0" fontId="4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4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8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48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48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</cellStyleXfs>
  <cellXfs count="337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43" fontId="0" fillId="0" borderId="0" xfId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43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8" xfId="0" applyBorder="1"/>
    <xf numFmtId="0" fontId="0" fillId="0" borderId="0" xfId="0" applyBorder="1"/>
    <xf numFmtId="0" fontId="0" fillId="6" borderId="5" xfId="0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ill="1" applyBorder="1"/>
    <xf numFmtId="0" fontId="9" fillId="0" borderId="3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43" fontId="18" fillId="0" borderId="0" xfId="1" applyFont="1" applyAlignment="1">
      <alignment horizontal="center"/>
    </xf>
    <xf numFmtId="0" fontId="14" fillId="0" borderId="38" xfId="0" applyFont="1" applyBorder="1" applyAlignment="1">
      <alignment vertical="center" wrapText="1"/>
    </xf>
    <xf numFmtId="43" fontId="13" fillId="8" borderId="20" xfId="1" applyFont="1" applyFill="1" applyBorder="1" applyAlignment="1">
      <alignment vertical="center" wrapText="1"/>
    </xf>
    <xf numFmtId="43" fontId="13" fillId="8" borderId="16" xfId="1" applyFont="1" applyFill="1" applyBorder="1" applyAlignment="1">
      <alignment vertical="center" wrapText="1"/>
    </xf>
    <xf numFmtId="43" fontId="22" fillId="8" borderId="20" xfId="1" applyFont="1" applyFill="1" applyBorder="1" applyAlignment="1">
      <alignment vertical="center" wrapText="1"/>
    </xf>
    <xf numFmtId="43" fontId="13" fillId="8" borderId="13" xfId="1" applyFont="1" applyFill="1" applyBorder="1" applyAlignment="1">
      <alignment vertical="center" wrapText="1"/>
    </xf>
    <xf numFmtId="43" fontId="20" fillId="0" borderId="18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vertical="center" wrapText="1"/>
    </xf>
    <xf numFmtId="43" fontId="11" fillId="0" borderId="18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1" fillId="0" borderId="0" xfId="1" applyFont="1" applyFill="1" applyBorder="1" applyAlignment="1">
      <alignment vertical="center"/>
    </xf>
    <xf numFmtId="43" fontId="11" fillId="0" borderId="5" xfId="1" applyFont="1" applyFill="1" applyBorder="1" applyAlignment="1">
      <alignment horizontal="center"/>
    </xf>
    <xf numFmtId="43" fontId="18" fillId="0" borderId="6" xfId="1" applyFont="1" applyFill="1" applyBorder="1" applyAlignment="1">
      <alignment horizontal="center"/>
    </xf>
    <xf numFmtId="43" fontId="0" fillId="0" borderId="6" xfId="1" applyFont="1" applyFill="1" applyBorder="1" applyAlignment="1">
      <alignment horizontal="center"/>
    </xf>
    <xf numFmtId="43" fontId="11" fillId="0" borderId="6" xfId="1" applyFont="1" applyFill="1" applyBorder="1" applyAlignment="1">
      <alignment vertical="center"/>
    </xf>
    <xf numFmtId="43" fontId="18" fillId="0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Fill="1" applyAlignment="1">
      <alignment vertical="center"/>
    </xf>
    <xf numFmtId="43" fontId="18" fillId="0" borderId="0" xfId="1" applyFont="1" applyFill="1" applyAlignment="1"/>
    <xf numFmtId="43" fontId="0" fillId="0" borderId="0" xfId="1" applyFont="1" applyFill="1" applyAlignment="1"/>
    <xf numFmtId="0" fontId="0" fillId="0" borderId="0" xfId="0" applyFill="1" applyAlignment="1">
      <alignment vertical="center"/>
    </xf>
    <xf numFmtId="0" fontId="14" fillId="0" borderId="38" xfId="0" applyFont="1" applyFill="1" applyBorder="1" applyAlignment="1">
      <alignment vertical="center" wrapText="1"/>
    </xf>
    <xf numFmtId="43" fontId="13" fillId="8" borderId="21" xfId="1" applyFont="1" applyFill="1" applyBorder="1" applyAlignment="1">
      <alignment vertical="center"/>
    </xf>
    <xf numFmtId="0" fontId="17" fillId="10" borderId="2" xfId="0" applyFont="1" applyFill="1" applyBorder="1" applyAlignment="1">
      <alignment wrapText="1"/>
    </xf>
    <xf numFmtId="164" fontId="3" fillId="9" borderId="39" xfId="1" applyNumberFormat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28" xfId="0" applyFill="1" applyBorder="1"/>
    <xf numFmtId="0" fontId="0" fillId="0" borderId="2" xfId="0" applyFill="1" applyBorder="1"/>
    <xf numFmtId="43" fontId="9" fillId="0" borderId="4" xfId="1" applyFont="1" applyBorder="1" applyAlignment="1">
      <alignment horizontal="right" vertical="center" wrapText="1"/>
    </xf>
    <xf numFmtId="43" fontId="10" fillId="4" borderId="4" xfId="1" applyFont="1" applyFill="1" applyBorder="1" applyAlignment="1">
      <alignment horizontal="right" vertical="center" wrapText="1"/>
    </xf>
    <xf numFmtId="43" fontId="9" fillId="0" borderId="4" xfId="1" applyFont="1" applyFill="1" applyBorder="1" applyAlignment="1">
      <alignment horizontal="right" vertical="center" wrapText="1"/>
    </xf>
    <xf numFmtId="43" fontId="10" fillId="7" borderId="4" xfId="1" applyFont="1" applyFill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164" fontId="10" fillId="4" borderId="4" xfId="1" applyNumberFormat="1" applyFont="1" applyFill="1" applyBorder="1" applyAlignment="1">
      <alignment horizontal="right" vertical="center" wrapText="1"/>
    </xf>
    <xf numFmtId="164" fontId="10" fillId="7" borderId="4" xfId="1" applyNumberFormat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wrapText="1"/>
    </xf>
    <xf numFmtId="0" fontId="15" fillId="5" borderId="32" xfId="0" applyFont="1" applyFill="1" applyBorder="1" applyAlignment="1">
      <alignment horizontal="center"/>
    </xf>
    <xf numFmtId="43" fontId="5" fillId="0" borderId="40" xfId="0" applyNumberFormat="1" applyFont="1" applyBorder="1" applyAlignment="1">
      <alignment horizontal="right" vertical="center" wrapText="1"/>
    </xf>
    <xf numFmtId="0" fontId="9" fillId="6" borderId="33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13" fillId="8" borderId="52" xfId="1" applyFont="1" applyFill="1" applyBorder="1" applyAlignment="1">
      <alignment vertical="center" wrapText="1"/>
    </xf>
    <xf numFmtId="43" fontId="13" fillId="8" borderId="54" xfId="1" applyFont="1" applyFill="1" applyBorder="1" applyAlignment="1">
      <alignment vertical="center" wrapText="1"/>
    </xf>
    <xf numFmtId="43" fontId="13" fillId="8" borderId="55" xfId="1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/>
    </xf>
    <xf numFmtId="0" fontId="26" fillId="0" borderId="56" xfId="0" applyFont="1" applyBorder="1" applyAlignment="1">
      <alignment vertical="center" wrapText="1"/>
    </xf>
    <xf numFmtId="0" fontId="14" fillId="0" borderId="38" xfId="0" applyFont="1" applyBorder="1" applyAlignment="1">
      <alignment horizontal="left" vertical="center" wrapText="1"/>
    </xf>
    <xf numFmtId="43" fontId="20" fillId="7" borderId="1" xfId="1" applyFont="1" applyFill="1" applyBorder="1" applyAlignment="1">
      <alignment horizontal="right" vertical="center" wrapText="1"/>
    </xf>
    <xf numFmtId="10" fontId="20" fillId="7" borderId="31" xfId="2" applyNumberFormat="1" applyFont="1" applyFill="1" applyBorder="1" applyAlignment="1">
      <alignment horizontal="center" vertical="center" wrapText="1"/>
    </xf>
    <xf numFmtId="43" fontId="20" fillId="7" borderId="2" xfId="1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9" fillId="7" borderId="33" xfId="0" applyFont="1" applyFill="1" applyBorder="1" applyAlignment="1">
      <alignment vertical="center" wrapText="1"/>
    </xf>
    <xf numFmtId="43" fontId="22" fillId="8" borderId="50" xfId="1" applyFont="1" applyFill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0" fontId="23" fillId="0" borderId="17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43" fontId="22" fillId="8" borderId="25" xfId="1" applyFont="1" applyFill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6" fillId="0" borderId="21" xfId="0" applyFont="1" applyBorder="1" applyAlignment="1">
      <alignment horizontal="left" vertical="top" wrapText="1"/>
    </xf>
    <xf numFmtId="43" fontId="13" fillId="8" borderId="27" xfId="1" applyFont="1" applyFill="1" applyBorder="1" applyAlignment="1">
      <alignment vertical="center"/>
    </xf>
    <xf numFmtId="43" fontId="20" fillId="7" borderId="33" xfId="1" applyFont="1" applyFill="1" applyBorder="1" applyAlignment="1">
      <alignment horizontal="right" vertical="center" wrapText="1"/>
    </xf>
    <xf numFmtId="43" fontId="20" fillId="7" borderId="33" xfId="1" applyFont="1" applyFill="1" applyBorder="1" applyAlignment="1">
      <alignment vertical="center" wrapText="1"/>
    </xf>
    <xf numFmtId="43" fontId="20" fillId="7" borderId="1" xfId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43" fontId="20" fillId="7" borderId="5" xfId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43" fontId="11" fillId="7" borderId="39" xfId="1" applyFont="1" applyFill="1" applyBorder="1" applyAlignment="1">
      <alignment horizontal="center"/>
    </xf>
    <xf numFmtId="0" fontId="0" fillId="9" borderId="32" xfId="0" applyFill="1" applyBorder="1"/>
    <xf numFmtId="43" fontId="29" fillId="7" borderId="1" xfId="1" applyFont="1" applyFill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4" fillId="7" borderId="58" xfId="0" applyFont="1" applyFill="1" applyBorder="1" applyAlignment="1">
      <alignment horizontal="center" vertical="center" wrapText="1"/>
    </xf>
    <xf numFmtId="43" fontId="9" fillId="0" borderId="38" xfId="1" applyFont="1" applyFill="1" applyBorder="1" applyAlignment="1">
      <alignment horizontal="right" vertical="center" wrapText="1"/>
    </xf>
    <xf numFmtId="43" fontId="16" fillId="0" borderId="47" xfId="1" applyFont="1" applyFill="1" applyBorder="1" applyAlignment="1">
      <alignment horizontal="center" vertical="center" wrapText="1"/>
    </xf>
    <xf numFmtId="43" fontId="30" fillId="4" borderId="4" xfId="1" applyFont="1" applyFill="1" applyBorder="1" applyAlignment="1">
      <alignment horizontal="right" vertical="center" wrapText="1"/>
    </xf>
    <xf numFmtId="43" fontId="10" fillId="4" borderId="4" xfId="1" applyNumberFormat="1" applyFont="1" applyFill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2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46" xfId="0" applyFont="1" applyBorder="1" applyAlignment="1">
      <alignment vertical="center" wrapText="1"/>
    </xf>
    <xf numFmtId="0" fontId="26" fillId="0" borderId="46" xfId="0" applyFont="1" applyBorder="1" applyAlignment="1">
      <alignment horizontal="left" vertical="top" wrapText="1"/>
    </xf>
    <xf numFmtId="0" fontId="26" fillId="0" borderId="28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9" fillId="7" borderId="44" xfId="0" applyFont="1" applyFill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43" fontId="13" fillId="8" borderId="31" xfId="1" applyFont="1" applyFill="1" applyBorder="1" applyAlignment="1">
      <alignment vertical="center" wrapText="1"/>
    </xf>
    <xf numFmtId="0" fontId="26" fillId="0" borderId="32" xfId="0" applyFont="1" applyBorder="1" applyAlignment="1">
      <alignment vertical="top" wrapText="1"/>
    </xf>
    <xf numFmtId="0" fontId="15" fillId="5" borderId="3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3" fontId="5" fillId="0" borderId="6" xfId="0" applyNumberFormat="1" applyFont="1" applyBorder="1" applyAlignment="1">
      <alignment horizontal="right" vertical="center" wrapText="1"/>
    </xf>
    <xf numFmtId="43" fontId="10" fillId="7" borderId="4" xfId="1" applyNumberFormat="1" applyFont="1" applyFill="1" applyBorder="1" applyAlignment="1">
      <alignment horizontal="right" vertical="center" wrapText="1"/>
    </xf>
    <xf numFmtId="10" fontId="20" fillId="9" borderId="31" xfId="2" applyNumberFormat="1" applyFont="1" applyFill="1" applyBorder="1" applyAlignment="1">
      <alignment horizontal="center" vertical="center" wrapText="1"/>
    </xf>
    <xf numFmtId="43" fontId="5" fillId="0" borderId="58" xfId="0" applyNumberFormat="1" applyFont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43" fontId="10" fillId="4" borderId="0" xfId="1" applyFont="1" applyFill="1" applyBorder="1" applyAlignment="1">
      <alignment horizontal="right" vertical="center" wrapText="1"/>
    </xf>
    <xf numFmtId="43" fontId="9" fillId="0" borderId="0" xfId="1" applyFont="1" applyBorder="1" applyAlignment="1">
      <alignment horizontal="right" vertical="center" wrapText="1"/>
    </xf>
    <xf numFmtId="164" fontId="10" fillId="4" borderId="0" xfId="1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9" fontId="0" fillId="0" borderId="1" xfId="2" applyFont="1" applyBorder="1" applyAlignment="1">
      <alignment vertical="center"/>
    </xf>
    <xf numFmtId="0" fontId="34" fillId="7" borderId="3" xfId="0" applyFont="1" applyFill="1" applyBorder="1" applyAlignment="1">
      <alignment vertical="center"/>
    </xf>
    <xf numFmtId="43" fontId="9" fillId="0" borderId="1" xfId="1" applyFont="1" applyFill="1" applyBorder="1" applyAlignment="1">
      <alignment horizontal="right" vertical="center" wrapText="1"/>
    </xf>
    <xf numFmtId="43" fontId="0" fillId="0" borderId="0" xfId="1" applyFont="1"/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0" fontId="33" fillId="0" borderId="2" xfId="2" applyNumberFormat="1" applyFont="1" applyBorder="1" applyAlignment="1">
      <alignment horizontal="center" vertical="center"/>
    </xf>
    <xf numFmtId="43" fontId="13" fillId="8" borderId="0" xfId="1" applyFont="1" applyFill="1" applyBorder="1" applyAlignment="1">
      <alignment vertical="center" wrapText="1"/>
    </xf>
    <xf numFmtId="43" fontId="20" fillId="8" borderId="54" xfId="1" applyFont="1" applyFill="1" applyBorder="1" applyAlignment="1">
      <alignment vertical="center" wrapText="1"/>
    </xf>
    <xf numFmtId="43" fontId="13" fillId="8" borderId="56" xfId="1" applyFont="1" applyFill="1" applyBorder="1" applyAlignment="1">
      <alignment vertical="center"/>
    </xf>
    <xf numFmtId="43" fontId="13" fillId="8" borderId="70" xfId="1" applyFont="1" applyFill="1" applyBorder="1" applyAlignment="1">
      <alignment vertical="center" wrapText="1"/>
    </xf>
    <xf numFmtId="43" fontId="13" fillId="8" borderId="71" xfId="1" applyFont="1" applyFill="1" applyBorder="1" applyAlignment="1">
      <alignment vertical="center" wrapText="1"/>
    </xf>
    <xf numFmtId="43" fontId="13" fillId="8" borderId="72" xfId="1" applyFont="1" applyFill="1" applyBorder="1" applyAlignment="1">
      <alignment vertical="center" wrapText="1"/>
    </xf>
    <xf numFmtId="43" fontId="22" fillId="8" borderId="52" xfId="1" applyFont="1" applyFill="1" applyBorder="1" applyAlignment="1">
      <alignment vertical="center" wrapText="1"/>
    </xf>
    <xf numFmtId="43" fontId="22" fillId="8" borderId="53" xfId="1" applyFont="1" applyFill="1" applyBorder="1" applyAlignment="1">
      <alignment vertical="center" wrapText="1"/>
    </xf>
    <xf numFmtId="43" fontId="22" fillId="8" borderId="73" xfId="1" applyFont="1" applyFill="1" applyBorder="1" applyAlignment="1">
      <alignment vertical="center" wrapText="1"/>
    </xf>
    <xf numFmtId="43" fontId="20" fillId="7" borderId="3" xfId="1" applyFont="1" applyFill="1" applyBorder="1" applyAlignment="1">
      <alignment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43" fontId="1" fillId="43" borderId="45" xfId="1" applyFont="1" applyFill="1" applyBorder="1" applyAlignment="1">
      <alignment horizontal="center" vertical="center" wrapText="1"/>
    </xf>
    <xf numFmtId="43" fontId="26" fillId="43" borderId="19" xfId="1" applyFont="1" applyFill="1" applyBorder="1" applyAlignment="1">
      <alignment vertical="center" wrapText="1"/>
    </xf>
    <xf numFmtId="9" fontId="13" fillId="43" borderId="20" xfId="2" applyFont="1" applyFill="1" applyBorder="1" applyAlignment="1">
      <alignment horizontal="center" vertical="center" wrapText="1"/>
    </xf>
    <xf numFmtId="43" fontId="1" fillId="43" borderId="23" xfId="1" applyFont="1" applyFill="1" applyBorder="1" applyAlignment="1">
      <alignment horizontal="center" vertical="center" wrapText="1"/>
    </xf>
    <xf numFmtId="0" fontId="0" fillId="0" borderId="0" xfId="0"/>
    <xf numFmtId="43" fontId="1" fillId="43" borderId="20" xfId="1" applyFont="1" applyFill="1" applyBorder="1" applyAlignment="1">
      <alignment horizontal="center" vertical="center" wrapText="1"/>
    </xf>
    <xf numFmtId="43" fontId="1" fillId="43" borderId="26" xfId="1" applyFont="1" applyFill="1" applyBorder="1" applyAlignment="1">
      <alignment horizontal="center" vertical="center" wrapText="1"/>
    </xf>
    <xf numFmtId="9" fontId="13" fillId="43" borderId="26" xfId="2" applyFont="1" applyFill="1" applyBorder="1" applyAlignment="1">
      <alignment horizontal="center" vertical="center" wrapText="1"/>
    </xf>
    <xf numFmtId="43" fontId="1" fillId="43" borderId="22" xfId="1" applyFont="1" applyFill="1" applyBorder="1" applyAlignment="1">
      <alignment horizontal="center" vertical="center" wrapText="1"/>
    </xf>
    <xf numFmtId="9" fontId="13" fillId="43" borderId="22" xfId="2" applyFont="1" applyFill="1" applyBorder="1" applyAlignment="1">
      <alignment horizontal="center" vertical="center" wrapText="1"/>
    </xf>
    <xf numFmtId="43" fontId="20" fillId="43" borderId="20" xfId="1" applyFont="1" applyFill="1" applyBorder="1" applyAlignment="1">
      <alignment horizontal="right" vertical="center" wrapText="1"/>
    </xf>
    <xf numFmtId="43" fontId="1" fillId="43" borderId="36" xfId="1" applyFont="1" applyFill="1" applyBorder="1" applyAlignment="1">
      <alignment horizontal="center" vertical="center" wrapText="1"/>
    </xf>
    <xf numFmtId="43" fontId="18" fillId="43" borderId="15" xfId="1" applyFont="1" applyFill="1" applyBorder="1" applyAlignment="1">
      <alignment horizontal="center" vertical="center"/>
    </xf>
    <xf numFmtId="43" fontId="18" fillId="43" borderId="19" xfId="1" applyFont="1" applyFill="1" applyBorder="1" applyAlignment="1">
      <alignment horizontal="center" vertical="center"/>
    </xf>
    <xf numFmtId="43" fontId="23" fillId="43" borderId="20" xfId="1" applyFont="1" applyFill="1" applyBorder="1" applyAlignment="1">
      <alignment vertical="center" wrapText="1"/>
    </xf>
    <xf numFmtId="43" fontId="28" fillId="43" borderId="19" xfId="1" applyFont="1" applyFill="1" applyBorder="1" applyAlignment="1">
      <alignment vertical="center" wrapText="1"/>
    </xf>
    <xf numFmtId="43" fontId="21" fillId="43" borderId="22" xfId="1" applyFont="1" applyFill="1" applyBorder="1" applyAlignment="1">
      <alignment horizontal="center" vertical="center" wrapText="1"/>
    </xf>
    <xf numFmtId="43" fontId="21" fillId="43" borderId="20" xfId="1" applyFont="1" applyFill="1" applyBorder="1" applyAlignment="1">
      <alignment horizontal="center" vertical="center" wrapText="1"/>
    </xf>
    <xf numFmtId="43" fontId="23" fillId="43" borderId="24" xfId="1" applyFont="1" applyFill="1" applyBorder="1" applyAlignment="1">
      <alignment horizontal="center" vertical="center"/>
    </xf>
    <xf numFmtId="43" fontId="23" fillId="43" borderId="26" xfId="1" applyFont="1" applyFill="1" applyBorder="1" applyAlignment="1">
      <alignment horizontal="center" vertical="center"/>
    </xf>
    <xf numFmtId="43" fontId="1" fillId="43" borderId="42" xfId="1" applyFont="1" applyFill="1" applyBorder="1" applyAlignment="1">
      <alignment horizontal="center" vertical="center" wrapText="1"/>
    </xf>
    <xf numFmtId="9" fontId="13" fillId="43" borderId="31" xfId="2" applyFont="1" applyFill="1" applyBorder="1" applyAlignment="1">
      <alignment horizontal="center" vertical="center" wrapText="1"/>
    </xf>
    <xf numFmtId="43" fontId="5" fillId="6" borderId="3" xfId="0" applyNumberFormat="1" applyFont="1" applyFill="1" applyBorder="1" applyAlignment="1">
      <alignment horizontal="right" vertical="center" wrapText="1"/>
    </xf>
    <xf numFmtId="43" fontId="5" fillId="6" borderId="75" xfId="0" applyNumberFormat="1" applyFont="1" applyFill="1" applyBorder="1" applyAlignment="1">
      <alignment horizontal="right" vertical="center" wrapText="1"/>
    </xf>
    <xf numFmtId="43" fontId="5" fillId="6" borderId="33" xfId="0" applyNumberFormat="1" applyFont="1" applyFill="1" applyBorder="1" applyAlignment="1">
      <alignment horizontal="right" vertical="center" wrapText="1"/>
    </xf>
    <xf numFmtId="43" fontId="5" fillId="6" borderId="35" xfId="0" applyNumberFormat="1" applyFont="1" applyFill="1" applyBorder="1" applyAlignment="1">
      <alignment horizontal="right" vertical="center" wrapText="1"/>
    </xf>
    <xf numFmtId="164" fontId="10" fillId="7" borderId="4" xfId="1" applyNumberFormat="1" applyFont="1" applyFill="1" applyBorder="1" applyAlignment="1">
      <alignment horizontal="center" vertical="center" wrapText="1"/>
    </xf>
    <xf numFmtId="43" fontId="32" fillId="44" borderId="22" xfId="1" applyFont="1" applyFill="1" applyBorder="1" applyAlignment="1">
      <alignment vertical="center" wrapText="1"/>
    </xf>
    <xf numFmtId="43" fontId="13" fillId="44" borderId="20" xfId="1" applyFont="1" applyFill="1" applyBorder="1" applyAlignment="1">
      <alignment vertical="center" wrapText="1"/>
    </xf>
    <xf numFmtId="43" fontId="13" fillId="44" borderId="22" xfId="1" applyFont="1" applyFill="1" applyBorder="1" applyAlignment="1">
      <alignment vertical="center" wrapText="1"/>
    </xf>
    <xf numFmtId="43" fontId="13" fillId="8" borderId="22" xfId="1" applyFont="1" applyFill="1" applyBorder="1" applyAlignment="1">
      <alignment vertical="center" wrapText="1"/>
    </xf>
    <xf numFmtId="43" fontId="13" fillId="44" borderId="0" xfId="1" applyFont="1" applyFill="1" applyBorder="1" applyAlignment="1">
      <alignment vertical="center"/>
    </xf>
    <xf numFmtId="43" fontId="13" fillId="8" borderId="20" xfId="1" applyFont="1" applyFill="1" applyBorder="1" applyAlignment="1">
      <alignment horizontal="center" vertical="center" wrapText="1"/>
    </xf>
    <xf numFmtId="43" fontId="32" fillId="44" borderId="50" xfId="1" applyFont="1" applyFill="1" applyBorder="1" applyAlignment="1">
      <alignment vertical="center" wrapText="1"/>
    </xf>
    <xf numFmtId="43" fontId="13" fillId="8" borderId="43" xfId="1" applyFont="1" applyFill="1" applyBorder="1" applyAlignment="1">
      <alignment vertical="center"/>
    </xf>
    <xf numFmtId="43" fontId="3" fillId="9" borderId="31" xfId="1" applyNumberFormat="1" applyFont="1" applyFill="1" applyBorder="1" applyAlignment="1">
      <alignment horizontal="center" vertical="center"/>
    </xf>
    <xf numFmtId="43" fontId="13" fillId="44" borderId="74" xfId="1" applyFont="1" applyFill="1" applyBorder="1" applyAlignment="1">
      <alignment vertical="center" wrapText="1"/>
    </xf>
    <xf numFmtId="43" fontId="13" fillId="8" borderId="55" xfId="1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vertical="center" wrapText="1"/>
    </xf>
    <xf numFmtId="0" fontId="26" fillId="6" borderId="46" xfId="0" applyFont="1" applyFill="1" applyBorder="1" applyAlignment="1">
      <alignment vertical="center" wrapText="1"/>
    </xf>
    <xf numFmtId="43" fontId="0" fillId="0" borderId="5" xfId="0" applyNumberFormat="1" applyBorder="1" applyAlignment="1"/>
    <xf numFmtId="43" fontId="0" fillId="0" borderId="2" xfId="0" applyNumberFormat="1" applyBorder="1" applyAlignment="1"/>
    <xf numFmtId="43" fontId="5" fillId="44" borderId="40" xfId="0" applyNumberFormat="1" applyFont="1" applyFill="1" applyBorder="1" applyAlignment="1">
      <alignment horizontal="right" vertical="center" wrapText="1"/>
    </xf>
    <xf numFmtId="43" fontId="5" fillId="44" borderId="0" xfId="0" applyNumberFormat="1" applyFont="1" applyFill="1" applyBorder="1" applyAlignment="1">
      <alignment horizontal="right" vertical="center" wrapText="1"/>
    </xf>
    <xf numFmtId="43" fontId="5" fillId="44" borderId="1" xfId="0" applyNumberFormat="1" applyFont="1" applyFill="1" applyBorder="1" applyAlignment="1">
      <alignment horizontal="right" vertical="center" wrapText="1"/>
    </xf>
    <xf numFmtId="43" fontId="9" fillId="44" borderId="4" xfId="1" applyFont="1" applyFill="1" applyBorder="1" applyAlignment="1">
      <alignment horizontal="right" vertical="center" wrapText="1"/>
    </xf>
    <xf numFmtId="43" fontId="10" fillId="44" borderId="4" xfId="1" applyFont="1" applyFill="1" applyBorder="1" applyAlignment="1">
      <alignment horizontal="right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9" fillId="44" borderId="4" xfId="0" applyFont="1" applyFill="1" applyBorder="1" applyAlignment="1">
      <alignment horizontal="right" vertical="center" wrapText="1"/>
    </xf>
    <xf numFmtId="0" fontId="5" fillId="44" borderId="58" xfId="0" applyFont="1" applyFill="1" applyBorder="1" applyAlignment="1">
      <alignment horizontal="right" vertical="center" wrapText="1"/>
    </xf>
    <xf numFmtId="0" fontId="5" fillId="44" borderId="1" xfId="0" applyFont="1" applyFill="1" applyBorder="1" applyAlignment="1">
      <alignment horizontal="right" vertical="center" wrapText="1"/>
    </xf>
    <xf numFmtId="0" fontId="5" fillId="44" borderId="48" xfId="0" applyFont="1" applyFill="1" applyBorder="1" applyAlignment="1">
      <alignment horizontal="right" vertical="center" wrapText="1"/>
    </xf>
    <xf numFmtId="0" fontId="5" fillId="44" borderId="49" xfId="0" applyFont="1" applyFill="1" applyBorder="1" applyAlignment="1">
      <alignment horizontal="right" vertical="center" wrapText="1"/>
    </xf>
    <xf numFmtId="0" fontId="5" fillId="44" borderId="3" xfId="0" applyFont="1" applyFill="1" applyBorder="1" applyAlignment="1">
      <alignment horizontal="right" vertical="center" wrapText="1"/>
    </xf>
    <xf numFmtId="0" fontId="5" fillId="44" borderId="10" xfId="0" applyFont="1" applyFill="1" applyBorder="1" applyAlignment="1">
      <alignment horizontal="right" vertical="center" wrapText="1"/>
    </xf>
    <xf numFmtId="165" fontId="10" fillId="44" borderId="4" xfId="1" applyNumberFormat="1" applyFont="1" applyFill="1" applyBorder="1" applyAlignment="1">
      <alignment horizontal="right" vertical="center" wrapText="1"/>
    </xf>
    <xf numFmtId="164" fontId="10" fillId="44" borderId="4" xfId="1" applyNumberFormat="1" applyFont="1" applyFill="1" applyBorder="1" applyAlignment="1">
      <alignment horizontal="right" vertical="center" wrapText="1"/>
    </xf>
    <xf numFmtId="9" fontId="0" fillId="7" borderId="1" xfId="2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0" fontId="0" fillId="7" borderId="2" xfId="0" applyFill="1" applyBorder="1"/>
    <xf numFmtId="43" fontId="11" fillId="7" borderId="1" xfId="1" applyFont="1" applyFill="1" applyBorder="1" applyAlignment="1">
      <alignment horizontal="center"/>
    </xf>
    <xf numFmtId="10" fontId="20" fillId="9" borderId="70" xfId="2" applyNumberFormat="1" applyFont="1" applyFill="1" applyBorder="1" applyAlignment="1">
      <alignment horizontal="center" vertical="center" wrapText="1"/>
    </xf>
    <xf numFmtId="164" fontId="3" fillId="9" borderId="5" xfId="1" applyNumberFormat="1" applyFont="1" applyFill="1" applyBorder="1" applyAlignment="1">
      <alignment horizontal="center" vertical="center"/>
    </xf>
    <xf numFmtId="43" fontId="3" fillId="9" borderId="42" xfId="1" applyNumberFormat="1" applyFont="1" applyFill="1" applyBorder="1" applyAlignment="1">
      <alignment horizontal="center" vertical="center"/>
    </xf>
    <xf numFmtId="10" fontId="20" fillId="9" borderId="1" xfId="2" applyNumberFormat="1" applyFont="1" applyFill="1" applyBorder="1" applyAlignment="1">
      <alignment horizontal="center" vertical="center" wrapText="1"/>
    </xf>
    <xf numFmtId="43" fontId="11" fillId="7" borderId="5" xfId="1" applyFont="1" applyFill="1" applyBorder="1" applyAlignment="1">
      <alignment horizontal="center"/>
    </xf>
    <xf numFmtId="43" fontId="11" fillId="7" borderId="2" xfId="1" applyFont="1" applyFill="1" applyBorder="1" applyAlignment="1">
      <alignment horizontal="center"/>
    </xf>
    <xf numFmtId="43" fontId="23" fillId="44" borderId="20" xfId="1" applyFont="1" applyFill="1" applyBorder="1" applyAlignment="1">
      <alignment vertical="center" wrapText="1"/>
    </xf>
    <xf numFmtId="43" fontId="23" fillId="44" borderId="16" xfId="1" applyFont="1" applyFill="1" applyBorder="1" applyAlignment="1">
      <alignment vertical="center" wrapText="1"/>
    </xf>
    <xf numFmtId="10" fontId="18" fillId="0" borderId="1" xfId="2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3" fontId="12" fillId="0" borderId="47" xfId="1" applyFont="1" applyFill="1" applyBorder="1" applyAlignment="1">
      <alignment horizontal="center" vertical="center" wrapText="1"/>
    </xf>
    <xf numFmtId="43" fontId="5" fillId="0" borderId="40" xfId="0" applyNumberFormat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16" fillId="0" borderId="51" xfId="1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30" fillId="7" borderId="4" xfId="1" applyFont="1" applyFill="1" applyBorder="1" applyAlignment="1">
      <alignment horizontal="right" vertical="center" wrapText="1"/>
    </xf>
    <xf numFmtId="43" fontId="30" fillId="7" borderId="1" xfId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43" fontId="28" fillId="0" borderId="4" xfId="1" applyFont="1" applyFill="1" applyBorder="1" applyAlignment="1">
      <alignment horizontal="right" vertical="center" wrapText="1"/>
    </xf>
    <xf numFmtId="43" fontId="49" fillId="0" borderId="10" xfId="0" applyNumberFormat="1" applyFont="1" applyBorder="1" applyAlignment="1">
      <alignment horizontal="right" vertical="center" wrapText="1"/>
    </xf>
    <xf numFmtId="43" fontId="50" fillId="4" borderId="4" xfId="1" applyFont="1" applyFill="1" applyBorder="1" applyAlignment="1">
      <alignment horizontal="right" vertical="center" wrapText="1"/>
    </xf>
    <xf numFmtId="43" fontId="20" fillId="0" borderId="4" xfId="1" applyFont="1" applyBorder="1" applyAlignment="1">
      <alignment horizontal="right" vertical="center" wrapText="1"/>
    </xf>
    <xf numFmtId="43" fontId="20" fillId="4" borderId="4" xfId="1" applyNumberFormat="1" applyFont="1" applyFill="1" applyBorder="1" applyAlignment="1">
      <alignment horizontal="right" vertical="center" wrapText="1"/>
    </xf>
    <xf numFmtId="43" fontId="51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43" fontId="26" fillId="45" borderId="19" xfId="1" applyFont="1" applyFill="1" applyBorder="1" applyAlignment="1">
      <alignment vertical="center" wrapText="1"/>
    </xf>
    <xf numFmtId="43" fontId="26" fillId="45" borderId="24" xfId="1" applyFont="1" applyFill="1" applyBorder="1" applyAlignment="1">
      <alignment vertical="center" wrapText="1"/>
    </xf>
    <xf numFmtId="43" fontId="26" fillId="45" borderId="19" xfId="1" applyFont="1" applyFill="1" applyBorder="1" applyAlignment="1">
      <alignment horizontal="center" vertical="center" wrapText="1"/>
    </xf>
    <xf numFmtId="43" fontId="26" fillId="45" borderId="34" xfId="1" applyFont="1" applyFill="1" applyBorder="1" applyAlignment="1">
      <alignment vertical="center"/>
    </xf>
    <xf numFmtId="43" fontId="26" fillId="45" borderId="34" xfId="1" applyFont="1" applyFill="1" applyBorder="1" applyAlignment="1">
      <alignment vertical="center" wrapText="1"/>
    </xf>
    <xf numFmtId="43" fontId="13" fillId="45" borderId="39" xfId="1" applyFont="1" applyFill="1" applyBorder="1" applyAlignment="1">
      <alignment horizontal="center" vertical="center" wrapText="1"/>
    </xf>
    <xf numFmtId="43" fontId="9" fillId="45" borderId="19" xfId="1" applyFont="1" applyFill="1" applyBorder="1" applyAlignment="1">
      <alignment horizontal="center" vertical="center" wrapText="1"/>
    </xf>
    <xf numFmtId="43" fontId="9" fillId="45" borderId="77" xfId="1" applyFont="1" applyFill="1" applyBorder="1" applyAlignment="1">
      <alignment horizontal="center" vertical="center" wrapText="1"/>
    </xf>
    <xf numFmtId="43" fontId="21" fillId="43" borderId="13" xfId="1" applyFont="1" applyFill="1" applyBorder="1" applyAlignment="1">
      <alignment horizontal="center" vertical="center" wrapText="1"/>
    </xf>
    <xf numFmtId="43" fontId="13" fillId="8" borderId="78" xfId="1" applyFont="1" applyFill="1" applyBorder="1" applyAlignment="1">
      <alignment vertical="center" wrapText="1"/>
    </xf>
    <xf numFmtId="43" fontId="22" fillId="8" borderId="78" xfId="1" applyFont="1" applyFill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10" borderId="5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>
      <alignment horizontal="left" vertical="center" wrapText="1"/>
    </xf>
    <xf numFmtId="0" fontId="25" fillId="10" borderId="2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37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9" fillId="10" borderId="5" xfId="0" applyFont="1" applyFill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9" fillId="6" borderId="33" xfId="0" applyFont="1" applyFill="1" applyBorder="1" applyAlignment="1">
      <alignment horizontal="center" vertical="top" wrapText="1"/>
    </xf>
    <xf numFmtId="0" fontId="9" fillId="6" borderId="35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0" fontId="6" fillId="0" borderId="33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</cellXfs>
  <cellStyles count="4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Entrée" xfId="11" builtinId="20" customBuiltin="1"/>
    <cellStyle name="Insatisfaisant" xfId="9" builtinId="27" customBuiltin="1"/>
    <cellStyle name="Milliers" xfId="1" builtinId="3"/>
    <cellStyle name="Neutre" xfId="10" builtinId="28" customBuiltin="1"/>
    <cellStyle name="Normal" xfId="0" builtinId="0"/>
    <cellStyle name="Note" xfId="17" builtinId="10" customBuiltin="1"/>
    <cellStyle name="Pourcentage" xfId="2" builtinId="5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566"/>
  <sheetViews>
    <sheetView topLeftCell="A47" zoomScaleNormal="100" workbookViewId="0">
      <selection activeCell="G62" sqref="G62"/>
    </sheetView>
  </sheetViews>
  <sheetFormatPr baseColWidth="10" defaultRowHeight="15.75"/>
  <cols>
    <col min="1" max="1" width="9" customWidth="1"/>
    <col min="2" max="2" width="20.28515625" customWidth="1"/>
    <col min="3" max="3" width="18.7109375" style="27" customWidth="1"/>
    <col min="4" max="4" width="16.28515625" style="27" customWidth="1"/>
    <col min="5" max="5" width="18.7109375" style="9" customWidth="1"/>
    <col min="6" max="8" width="20.140625" style="9" customWidth="1"/>
    <col min="9" max="9" width="28" style="45" customWidth="1"/>
    <col min="10" max="10" width="7.28515625" style="38" customWidth="1"/>
    <col min="11" max="11" width="11.7109375" customWidth="1"/>
    <col min="12" max="12" width="9.5703125" customWidth="1"/>
  </cols>
  <sheetData>
    <row r="1" spans="1:12" ht="21">
      <c r="A1" s="5" t="s">
        <v>84</v>
      </c>
      <c r="B1" s="4"/>
      <c r="C1"/>
      <c r="D1"/>
      <c r="E1"/>
      <c r="F1"/>
      <c r="G1" s="176"/>
      <c r="H1"/>
      <c r="I1"/>
      <c r="J1"/>
    </row>
    <row r="2" spans="1:12">
      <c r="A2" s="1"/>
      <c r="B2" s="1"/>
      <c r="C2"/>
      <c r="D2"/>
      <c r="E2"/>
      <c r="F2"/>
      <c r="G2" s="176"/>
      <c r="H2"/>
      <c r="I2"/>
      <c r="J2"/>
    </row>
    <row r="3" spans="1:12">
      <c r="A3" s="1" t="s">
        <v>4</v>
      </c>
      <c r="B3" s="1"/>
      <c r="C3"/>
      <c r="D3"/>
      <c r="E3"/>
      <c r="F3"/>
      <c r="G3" s="176"/>
      <c r="H3"/>
      <c r="I3"/>
      <c r="J3"/>
    </row>
    <row r="4" spans="1:12" ht="15">
      <c r="C4"/>
      <c r="D4"/>
      <c r="E4"/>
      <c r="F4"/>
      <c r="G4" s="176"/>
      <c r="H4"/>
      <c r="I4"/>
      <c r="J4"/>
    </row>
    <row r="5" spans="1:12">
      <c r="A5" s="1" t="s">
        <v>5</v>
      </c>
      <c r="C5"/>
      <c r="D5"/>
      <c r="E5"/>
      <c r="F5"/>
      <c r="G5" s="176"/>
      <c r="H5"/>
      <c r="I5"/>
      <c r="J5"/>
    </row>
    <row r="6" spans="1:12" ht="16.5" thickBot="1"/>
    <row r="7" spans="1:12" ht="77.25" customHeight="1" thickBot="1">
      <c r="A7" s="25" t="s">
        <v>6</v>
      </c>
      <c r="B7" s="26" t="s">
        <v>7</v>
      </c>
      <c r="C7" s="28" t="s">
        <v>44</v>
      </c>
      <c r="D7" s="81" t="s">
        <v>43</v>
      </c>
      <c r="E7" s="28" t="s">
        <v>8</v>
      </c>
      <c r="F7" s="28" t="s">
        <v>87</v>
      </c>
      <c r="G7" s="28" t="s">
        <v>91</v>
      </c>
      <c r="H7" s="28" t="s">
        <v>88</v>
      </c>
      <c r="I7" s="50" t="s">
        <v>9</v>
      </c>
      <c r="J7" s="22"/>
      <c r="K7" s="126" t="s">
        <v>22</v>
      </c>
      <c r="L7" s="70" t="s">
        <v>23</v>
      </c>
    </row>
    <row r="8" spans="1:12" ht="26.25" customHeight="1" thickBot="1">
      <c r="A8" s="277" t="s">
        <v>54</v>
      </c>
      <c r="B8" s="278"/>
      <c r="C8" s="278"/>
      <c r="D8" s="278"/>
      <c r="E8" s="278"/>
      <c r="F8" s="278"/>
      <c r="G8" s="278"/>
      <c r="H8" s="278"/>
      <c r="I8" s="279"/>
      <c r="J8" s="55"/>
      <c r="K8" s="69"/>
      <c r="L8" s="52"/>
    </row>
    <row r="9" spans="1:12" ht="33" customHeight="1">
      <c r="A9" s="294" t="s">
        <v>24</v>
      </c>
      <c r="B9" s="287" t="s">
        <v>55</v>
      </c>
      <c r="C9" s="267">
        <v>6000</v>
      </c>
      <c r="D9" s="172"/>
      <c r="E9" s="181">
        <f t="shared" ref="E9:E17" si="0">F9/C9</f>
        <v>8.0046666666666669E-2</v>
      </c>
      <c r="F9" s="201">
        <v>480.28</v>
      </c>
      <c r="G9" s="202"/>
      <c r="H9" s="202"/>
      <c r="I9" s="210" t="s">
        <v>14</v>
      </c>
      <c r="J9" s="14"/>
      <c r="K9" s="154">
        <v>1</v>
      </c>
      <c r="L9" s="155" t="s">
        <v>25</v>
      </c>
    </row>
    <row r="10" spans="1:12" s="176" customFormat="1" ht="33" customHeight="1">
      <c r="A10" s="294"/>
      <c r="B10" s="287"/>
      <c r="C10" s="267">
        <v>13000</v>
      </c>
      <c r="D10" s="172"/>
      <c r="E10" s="174">
        <f t="shared" si="0"/>
        <v>0</v>
      </c>
      <c r="F10" s="29"/>
      <c r="G10" s="29"/>
      <c r="H10" s="29"/>
      <c r="I10" s="210" t="s">
        <v>89</v>
      </c>
      <c r="J10" s="14"/>
      <c r="K10" s="154"/>
      <c r="L10" s="155"/>
    </row>
    <row r="11" spans="1:12" ht="39" customHeight="1">
      <c r="A11" s="294"/>
      <c r="B11" s="287"/>
      <c r="C11" s="263">
        <v>4000</v>
      </c>
      <c r="D11" s="175"/>
      <c r="E11" s="174">
        <f t="shared" si="0"/>
        <v>0</v>
      </c>
      <c r="F11" s="29">
        <v>0</v>
      </c>
      <c r="G11" s="29"/>
      <c r="H11" s="29"/>
      <c r="I11" s="211" t="s">
        <v>15</v>
      </c>
      <c r="J11" s="14"/>
      <c r="K11" s="127">
        <v>1</v>
      </c>
      <c r="L11" s="11" t="s">
        <v>25</v>
      </c>
    </row>
    <row r="12" spans="1:12" ht="40.5" customHeight="1">
      <c r="A12" s="294"/>
      <c r="B12" s="287"/>
      <c r="C12" s="173">
        <v>37000</v>
      </c>
      <c r="D12" s="172"/>
      <c r="E12" s="174">
        <f t="shared" si="0"/>
        <v>0.71439243243243244</v>
      </c>
      <c r="F12" s="200">
        <v>26432.52</v>
      </c>
      <c r="G12" s="208">
        <v>26569</v>
      </c>
      <c r="H12" s="29"/>
      <c r="I12" s="122" t="s">
        <v>75</v>
      </c>
      <c r="J12" s="14"/>
      <c r="K12" s="127">
        <v>1</v>
      </c>
      <c r="L12" s="11" t="s">
        <v>25</v>
      </c>
    </row>
    <row r="13" spans="1:12" ht="26.25" customHeight="1">
      <c r="A13" s="294"/>
      <c r="B13" s="287"/>
      <c r="C13" s="263">
        <v>12000</v>
      </c>
      <c r="D13" s="175"/>
      <c r="E13" s="174">
        <f t="shared" si="0"/>
        <v>0.47170083333333335</v>
      </c>
      <c r="F13" s="200">
        <v>5660.41</v>
      </c>
      <c r="G13" s="76"/>
      <c r="H13" s="29"/>
      <c r="I13" s="78" t="s">
        <v>76</v>
      </c>
      <c r="J13" s="14"/>
      <c r="K13" s="127">
        <v>1</v>
      </c>
      <c r="L13" s="11" t="s">
        <v>25</v>
      </c>
    </row>
    <row r="14" spans="1:12" ht="26.25" customHeight="1">
      <c r="A14" s="294"/>
      <c r="B14" s="287"/>
      <c r="C14" s="263">
        <v>4600</v>
      </c>
      <c r="D14" s="177"/>
      <c r="E14" s="174">
        <f t="shared" si="0"/>
        <v>0.48261086956521743</v>
      </c>
      <c r="F14" s="203">
        <v>2220.0100000000002</v>
      </c>
      <c r="G14" s="76"/>
      <c r="H14" s="29"/>
      <c r="I14" s="78" t="s">
        <v>77</v>
      </c>
      <c r="J14" s="14"/>
      <c r="K14" s="127">
        <v>1</v>
      </c>
      <c r="L14" s="11" t="s">
        <v>25</v>
      </c>
    </row>
    <row r="15" spans="1:12" ht="39.75" customHeight="1">
      <c r="A15" s="294"/>
      <c r="B15" s="287"/>
      <c r="C15" s="263">
        <v>20000</v>
      </c>
      <c r="D15" s="177"/>
      <c r="E15" s="174">
        <f t="shared" si="0"/>
        <v>0.87258250000000004</v>
      </c>
      <c r="F15" s="200">
        <v>17451.650000000001</v>
      </c>
      <c r="G15" s="76"/>
      <c r="H15" s="29"/>
      <c r="I15" s="78" t="s">
        <v>56</v>
      </c>
      <c r="J15" s="14"/>
      <c r="K15" s="127">
        <v>1</v>
      </c>
      <c r="L15" s="11" t="s">
        <v>25</v>
      </c>
    </row>
    <row r="16" spans="1:12" ht="39.75" customHeight="1">
      <c r="A16" s="294"/>
      <c r="B16" s="287"/>
      <c r="C16" s="263">
        <v>9000</v>
      </c>
      <c r="D16" s="177"/>
      <c r="E16" s="174">
        <f t="shared" si="0"/>
        <v>0</v>
      </c>
      <c r="F16" s="29">
        <v>0</v>
      </c>
      <c r="G16" s="77"/>
      <c r="H16" s="29"/>
      <c r="I16" s="78" t="s">
        <v>57</v>
      </c>
      <c r="J16" s="14"/>
      <c r="K16" s="127">
        <v>1</v>
      </c>
      <c r="L16" s="11" t="s">
        <v>25</v>
      </c>
    </row>
    <row r="17" spans="1:12" ht="39.75" customHeight="1">
      <c r="A17" s="294"/>
      <c r="B17" s="287"/>
      <c r="C17" s="265">
        <v>20000</v>
      </c>
      <c r="D17" s="177"/>
      <c r="E17" s="174">
        <f t="shared" si="0"/>
        <v>0</v>
      </c>
      <c r="F17" s="29">
        <v>0</v>
      </c>
      <c r="G17" s="77"/>
      <c r="H17" s="29"/>
      <c r="I17" s="78" t="s">
        <v>97</v>
      </c>
      <c r="J17" s="14"/>
      <c r="K17" s="127">
        <v>1</v>
      </c>
      <c r="L17" s="11" t="s">
        <v>25</v>
      </c>
    </row>
    <row r="18" spans="1:12" ht="31.5" customHeight="1">
      <c r="A18" s="294"/>
      <c r="B18" s="287"/>
      <c r="C18" s="263">
        <v>24000</v>
      </c>
      <c r="D18" s="177"/>
      <c r="E18" s="174">
        <f>F18/C18</f>
        <v>0.41666666666666669</v>
      </c>
      <c r="F18" s="200">
        <v>10000</v>
      </c>
      <c r="G18" s="77"/>
      <c r="H18" s="29"/>
      <c r="I18" s="79" t="s">
        <v>58</v>
      </c>
      <c r="J18" s="14"/>
      <c r="K18" s="127">
        <v>1</v>
      </c>
      <c r="L18" s="11" t="s">
        <v>25</v>
      </c>
    </row>
    <row r="19" spans="1:12" ht="42" customHeight="1" thickBot="1">
      <c r="A19" s="294"/>
      <c r="B19" s="288"/>
      <c r="C19" s="264">
        <v>15000</v>
      </c>
      <c r="D19" s="178"/>
      <c r="E19" s="179">
        <f>F19/C19</f>
        <v>0</v>
      </c>
      <c r="F19" s="204"/>
      <c r="G19" s="209"/>
      <c r="H19" s="29"/>
      <c r="I19" s="123" t="s">
        <v>98</v>
      </c>
      <c r="J19" s="14"/>
      <c r="K19" s="127">
        <v>1</v>
      </c>
      <c r="L19" s="11" t="s">
        <v>25</v>
      </c>
    </row>
    <row r="20" spans="1:12" ht="26.25" customHeight="1" thickBot="1">
      <c r="A20" s="295" t="s">
        <v>26</v>
      </c>
      <c r="B20" s="286"/>
      <c r="C20" s="82">
        <f>SUM(C9:C19)</f>
        <v>164600</v>
      </c>
      <c r="D20" s="82">
        <f>SUM(D9:D19)</f>
        <v>0</v>
      </c>
      <c r="E20" s="83">
        <f>F20/(C20+D20)</f>
        <v>0.37815838396111789</v>
      </c>
      <c r="F20" s="170">
        <f>SUM(F9:F19)</f>
        <v>62244.87</v>
      </c>
      <c r="G20" s="170">
        <f t="shared" ref="G20:H20" si="1">SUM(G9:G19)</f>
        <v>26569</v>
      </c>
      <c r="H20" s="170">
        <f t="shared" si="1"/>
        <v>0</v>
      </c>
      <c r="I20" s="121"/>
      <c r="J20" s="14"/>
      <c r="K20" s="156">
        <v>1</v>
      </c>
      <c r="L20" s="157" t="s">
        <v>25</v>
      </c>
    </row>
    <row r="21" spans="1:12" ht="31.5" customHeight="1">
      <c r="A21" s="298" t="s">
        <v>27</v>
      </c>
      <c r="B21" s="289" t="s">
        <v>70</v>
      </c>
      <c r="C21" s="266">
        <v>50000</v>
      </c>
      <c r="D21" s="180"/>
      <c r="E21" s="181">
        <f>F21/C21</f>
        <v>0.32305020000000001</v>
      </c>
      <c r="F21" s="201">
        <f>14986.54+1165.97</f>
        <v>16152.51</v>
      </c>
      <c r="G21" s="77"/>
      <c r="H21" s="161"/>
      <c r="I21" s="116" t="s">
        <v>71</v>
      </c>
      <c r="J21" s="14"/>
      <c r="K21" s="127">
        <v>1</v>
      </c>
      <c r="L21" s="11" t="s">
        <v>28</v>
      </c>
    </row>
    <row r="22" spans="1:12" ht="26.25" customHeight="1">
      <c r="A22" s="299"/>
      <c r="B22" s="290"/>
      <c r="C22" s="263">
        <v>1500</v>
      </c>
      <c r="D22" s="182"/>
      <c r="E22" s="181">
        <f t="shared" ref="E22:E28" si="2">F22/C22</f>
        <v>5.8766466666666659</v>
      </c>
      <c r="F22" s="201">
        <v>8814.9699999999993</v>
      </c>
      <c r="G22" s="77"/>
      <c r="H22" s="162"/>
      <c r="I22" s="117" t="s">
        <v>90</v>
      </c>
      <c r="J22" s="56"/>
      <c r="K22" s="158">
        <v>1</v>
      </c>
      <c r="L22" s="151" t="s">
        <v>28</v>
      </c>
    </row>
    <row r="23" spans="1:12" ht="30" customHeight="1">
      <c r="A23" s="299"/>
      <c r="B23" s="290"/>
      <c r="C23" s="263">
        <v>10000</v>
      </c>
      <c r="D23" s="177"/>
      <c r="E23" s="181">
        <f t="shared" si="2"/>
        <v>0</v>
      </c>
      <c r="F23" s="29">
        <v>0</v>
      </c>
      <c r="G23" s="77"/>
      <c r="H23" s="77"/>
      <c r="I23" s="118" t="s">
        <v>59</v>
      </c>
      <c r="J23" s="14"/>
      <c r="K23" s="127">
        <v>1</v>
      </c>
      <c r="L23" s="11" t="s">
        <v>28</v>
      </c>
    </row>
    <row r="24" spans="1:12" ht="30.75" customHeight="1" thickBot="1">
      <c r="A24" s="299"/>
      <c r="B24" s="290"/>
      <c r="C24" s="263">
        <v>40000</v>
      </c>
      <c r="D24" s="177"/>
      <c r="E24" s="181">
        <f t="shared" si="2"/>
        <v>0</v>
      </c>
      <c r="F24" s="75">
        <v>0</v>
      </c>
      <c r="G24" s="75"/>
      <c r="H24" s="29"/>
      <c r="I24" s="119" t="s">
        <v>99</v>
      </c>
      <c r="J24" s="14"/>
      <c r="K24" s="127">
        <v>1</v>
      </c>
      <c r="L24" s="151" t="s">
        <v>28</v>
      </c>
    </row>
    <row r="25" spans="1:12" ht="30" customHeight="1" thickBot="1">
      <c r="A25" s="299"/>
      <c r="B25" s="290"/>
      <c r="C25" s="263">
        <v>40000</v>
      </c>
      <c r="D25" s="177"/>
      <c r="E25" s="181">
        <f t="shared" si="2"/>
        <v>0</v>
      </c>
      <c r="F25" s="75">
        <v>0</v>
      </c>
      <c r="G25" s="75"/>
      <c r="H25" s="29"/>
      <c r="I25" s="120" t="s">
        <v>100</v>
      </c>
      <c r="J25" s="14"/>
      <c r="K25" s="127">
        <v>1</v>
      </c>
      <c r="L25" s="11" t="s">
        <v>28</v>
      </c>
    </row>
    <row r="26" spans="1:12" ht="29.25" customHeight="1">
      <c r="A26" s="299"/>
      <c r="B26" s="290"/>
      <c r="C26" s="263">
        <v>40000</v>
      </c>
      <c r="D26" s="175"/>
      <c r="E26" s="181">
        <f t="shared" si="2"/>
        <v>0</v>
      </c>
      <c r="F26" s="75">
        <v>0</v>
      </c>
      <c r="G26" s="75"/>
      <c r="H26" s="29"/>
      <c r="I26" s="120" t="s">
        <v>101</v>
      </c>
      <c r="J26" s="14"/>
      <c r="K26" s="127">
        <v>1</v>
      </c>
      <c r="L26" s="151" t="s">
        <v>28</v>
      </c>
    </row>
    <row r="27" spans="1:12" ht="35.25" customHeight="1">
      <c r="A27" s="299"/>
      <c r="B27" s="290"/>
      <c r="C27" s="263">
        <v>50000</v>
      </c>
      <c r="D27" s="175"/>
      <c r="E27" s="181">
        <f t="shared" si="2"/>
        <v>0</v>
      </c>
      <c r="F27" s="51">
        <v>0</v>
      </c>
      <c r="G27" s="206"/>
      <c r="H27" s="206"/>
      <c r="I27" s="96" t="s">
        <v>60</v>
      </c>
      <c r="J27" s="14"/>
      <c r="K27" s="127">
        <v>1</v>
      </c>
      <c r="L27" s="11" t="s">
        <v>28</v>
      </c>
    </row>
    <row r="28" spans="1:12" ht="22.5" customHeight="1" thickBot="1">
      <c r="A28" s="300"/>
      <c r="B28" s="291"/>
      <c r="C28" s="264">
        <v>5000</v>
      </c>
      <c r="D28" s="183"/>
      <c r="E28" s="181">
        <f t="shared" si="2"/>
        <v>0</v>
      </c>
      <c r="F28" s="97">
        <v>0</v>
      </c>
      <c r="G28" s="163"/>
      <c r="H28" s="163"/>
      <c r="I28" s="80" t="s">
        <v>61</v>
      </c>
      <c r="J28" s="14"/>
      <c r="K28" s="127">
        <v>1</v>
      </c>
      <c r="L28" s="159" t="s">
        <v>28</v>
      </c>
    </row>
    <row r="29" spans="1:12" ht="26.25" customHeight="1" thickBot="1">
      <c r="A29" s="296" t="s">
        <v>29</v>
      </c>
      <c r="B29" s="297"/>
      <c r="C29" s="106">
        <f>SUM(C21:C28)</f>
        <v>236500</v>
      </c>
      <c r="D29" s="82">
        <f>SUM(D28)</f>
        <v>0</v>
      </c>
      <c r="E29" s="83">
        <f>F29/(C29+D29)</f>
        <v>0.10557073995771669</v>
      </c>
      <c r="F29" s="84">
        <f>SUM(F21:F28)</f>
        <v>24967.48</v>
      </c>
      <c r="G29" s="84">
        <f t="shared" ref="G29:H29" si="3">SUM(G21:G28)</f>
        <v>0</v>
      </c>
      <c r="H29" s="84">
        <f t="shared" si="3"/>
        <v>0</v>
      </c>
      <c r="I29" s="85"/>
      <c r="J29" s="56"/>
      <c r="K29" s="129">
        <v>1</v>
      </c>
      <c r="L29" s="130" t="s">
        <v>28</v>
      </c>
    </row>
    <row r="30" spans="1:12" s="16" customFormat="1" ht="36" customHeight="1" thickBot="1">
      <c r="A30" s="301" t="s">
        <v>62</v>
      </c>
      <c r="B30" s="302"/>
      <c r="C30" s="302"/>
      <c r="D30" s="302"/>
      <c r="E30" s="302"/>
      <c r="F30" s="302"/>
      <c r="G30" s="302"/>
      <c r="H30" s="302"/>
      <c r="I30" s="303"/>
      <c r="J30" s="23"/>
      <c r="K30" s="69"/>
      <c r="L30" s="52"/>
    </row>
    <row r="31" spans="1:12" ht="81" customHeight="1" thickBot="1">
      <c r="A31" s="72" t="s">
        <v>30</v>
      </c>
      <c r="B31" s="88" t="s">
        <v>72</v>
      </c>
      <c r="C31" s="268">
        <v>70000</v>
      </c>
      <c r="D31" s="192"/>
      <c r="E31" s="193">
        <f t="shared" ref="E31" si="4">IF(C31=0,0,F31/C31)</f>
        <v>0</v>
      </c>
      <c r="F31" s="124">
        <v>0</v>
      </c>
      <c r="G31" s="164"/>
      <c r="H31" s="164"/>
      <c r="I31" s="125" t="s">
        <v>105</v>
      </c>
      <c r="J31" s="14"/>
      <c r="K31" s="128">
        <v>2</v>
      </c>
      <c r="L31" s="10" t="s">
        <v>31</v>
      </c>
    </row>
    <row r="32" spans="1:12" ht="26.25" customHeight="1" thickBot="1">
      <c r="A32" s="284" t="s">
        <v>32</v>
      </c>
      <c r="B32" s="286"/>
      <c r="C32" s="98">
        <f>SUM(C31:C31)</f>
        <v>70000</v>
      </c>
      <c r="D32" s="98">
        <f>SUM(D31:D31)</f>
        <v>0</v>
      </c>
      <c r="E32" s="83">
        <f>F32/(C32+D32)</f>
        <v>0</v>
      </c>
      <c r="F32" s="99">
        <f>SUM(F31:F31)</f>
        <v>0</v>
      </c>
      <c r="G32" s="99">
        <f t="shared" ref="G32:H32" si="5">SUM(G31:G31)</f>
        <v>0</v>
      </c>
      <c r="H32" s="99">
        <f t="shared" si="5"/>
        <v>0</v>
      </c>
      <c r="I32" s="86"/>
      <c r="J32" s="14"/>
      <c r="K32" s="145">
        <v>2</v>
      </c>
      <c r="L32" s="146" t="s">
        <v>31</v>
      </c>
    </row>
    <row r="33" spans="1:12" ht="48" customHeight="1">
      <c r="A33" s="307" t="s">
        <v>33</v>
      </c>
      <c r="B33" s="304" t="s">
        <v>73</v>
      </c>
      <c r="C33" s="184"/>
      <c r="D33" s="240">
        <v>25000</v>
      </c>
      <c r="E33" s="174">
        <f t="shared" ref="E33:E37" si="6">F33/D33</f>
        <v>0</v>
      </c>
      <c r="F33" s="30">
        <v>0</v>
      </c>
      <c r="G33" s="165"/>
      <c r="H33" s="165">
        <v>4482</v>
      </c>
      <c r="I33" s="89" t="s">
        <v>93</v>
      </c>
      <c r="J33" s="14"/>
      <c r="K33" s="149">
        <v>2</v>
      </c>
      <c r="L33" s="150" t="s">
        <v>34</v>
      </c>
    </row>
    <row r="34" spans="1:12" ht="36.75" customHeight="1">
      <c r="A34" s="308"/>
      <c r="B34" s="305"/>
      <c r="C34" s="185"/>
      <c r="D34" s="186">
        <v>5000</v>
      </c>
      <c r="E34" s="174">
        <f t="shared" si="6"/>
        <v>0</v>
      </c>
      <c r="F34" s="29">
        <v>0</v>
      </c>
      <c r="G34" s="75"/>
      <c r="H34" s="75">
        <v>738</v>
      </c>
      <c r="I34" s="90" t="s">
        <v>63</v>
      </c>
      <c r="J34" s="14"/>
      <c r="K34" s="127">
        <v>2</v>
      </c>
      <c r="L34" s="151" t="s">
        <v>34</v>
      </c>
    </row>
    <row r="35" spans="1:12" ht="43.5" customHeight="1">
      <c r="A35" s="308"/>
      <c r="B35" s="305"/>
      <c r="C35" s="185"/>
      <c r="D35" s="239">
        <v>21250</v>
      </c>
      <c r="E35" s="174">
        <f t="shared" si="6"/>
        <v>0</v>
      </c>
      <c r="F35" s="32">
        <v>0</v>
      </c>
      <c r="G35" s="166"/>
      <c r="H35" s="166">
        <v>14214</v>
      </c>
      <c r="I35" s="91" t="s">
        <v>64</v>
      </c>
      <c r="J35" s="14"/>
      <c r="K35" s="127">
        <v>2</v>
      </c>
      <c r="L35" s="151" t="s">
        <v>34</v>
      </c>
    </row>
    <row r="36" spans="1:12" ht="25.5">
      <c r="A36" s="308"/>
      <c r="B36" s="305"/>
      <c r="C36" s="187"/>
      <c r="D36" s="239">
        <v>16250</v>
      </c>
      <c r="E36" s="174">
        <f t="shared" si="6"/>
        <v>0</v>
      </c>
      <c r="F36" s="31">
        <v>0</v>
      </c>
      <c r="G36" s="167"/>
      <c r="H36" s="167"/>
      <c r="I36" s="92" t="s">
        <v>95</v>
      </c>
      <c r="J36" s="14"/>
      <c r="K36" s="127">
        <v>2</v>
      </c>
      <c r="L36" s="151" t="s">
        <v>34</v>
      </c>
    </row>
    <row r="37" spans="1:12" ht="25.5">
      <c r="A37" s="308"/>
      <c r="B37" s="305"/>
      <c r="C37" s="185"/>
      <c r="D37" s="186"/>
      <c r="E37" s="174" t="e">
        <f t="shared" si="6"/>
        <v>#DIV/0!</v>
      </c>
      <c r="F37" s="31">
        <v>0</v>
      </c>
      <c r="G37" s="167"/>
      <c r="H37" s="167"/>
      <c r="I37" s="90" t="s">
        <v>94</v>
      </c>
      <c r="J37" s="14"/>
      <c r="K37" s="127">
        <v>2</v>
      </c>
      <c r="L37" s="151" t="s">
        <v>34</v>
      </c>
    </row>
    <row r="38" spans="1:12" ht="26.25" customHeight="1">
      <c r="A38" s="308"/>
      <c r="B38" s="305"/>
      <c r="C38" s="185"/>
      <c r="D38" s="239">
        <v>32000</v>
      </c>
      <c r="E38" s="174">
        <f>F38/D38</f>
        <v>0</v>
      </c>
      <c r="F38" s="31"/>
      <c r="G38" s="167"/>
      <c r="H38" s="167"/>
      <c r="I38" s="90" t="s">
        <v>65</v>
      </c>
      <c r="J38" s="14"/>
      <c r="K38" s="127">
        <v>2</v>
      </c>
      <c r="L38" s="151" t="s">
        <v>34</v>
      </c>
    </row>
    <row r="39" spans="1:12" ht="36.75" customHeight="1">
      <c r="A39" s="308"/>
      <c r="B39" s="305"/>
      <c r="C39" s="263">
        <v>6000</v>
      </c>
      <c r="D39" s="177"/>
      <c r="E39" s="181">
        <f t="shared" ref="E39:E42" si="7">F39/C39</f>
        <v>0</v>
      </c>
      <c r="F39" s="29">
        <v>0</v>
      </c>
      <c r="G39" s="75"/>
      <c r="H39" s="75"/>
      <c r="I39" s="78" t="s">
        <v>104</v>
      </c>
      <c r="J39" s="14"/>
      <c r="K39" s="127">
        <v>2</v>
      </c>
      <c r="L39" s="151" t="s">
        <v>34</v>
      </c>
    </row>
    <row r="40" spans="1:12" ht="44.25" customHeight="1">
      <c r="A40" s="308"/>
      <c r="B40" s="305"/>
      <c r="C40" s="263">
        <v>7000</v>
      </c>
      <c r="D40" s="177"/>
      <c r="E40" s="181">
        <f t="shared" si="7"/>
        <v>0</v>
      </c>
      <c r="F40" s="29">
        <v>0</v>
      </c>
      <c r="G40" s="75"/>
      <c r="H40" s="75"/>
      <c r="I40" s="78" t="s">
        <v>103</v>
      </c>
      <c r="J40" s="14"/>
      <c r="K40" s="127">
        <v>2</v>
      </c>
      <c r="L40" s="151" t="s">
        <v>34</v>
      </c>
    </row>
    <row r="41" spans="1:12" ht="29.25" customHeight="1">
      <c r="A41" s="308"/>
      <c r="B41" s="305"/>
      <c r="C41" s="267">
        <v>10500</v>
      </c>
      <c r="D41" s="188"/>
      <c r="E41" s="181">
        <f t="shared" si="7"/>
        <v>0.75423047619047623</v>
      </c>
      <c r="F41" s="199">
        <v>7919.42</v>
      </c>
      <c r="G41" s="75"/>
      <c r="H41" s="168"/>
      <c r="I41" s="93" t="s">
        <v>66</v>
      </c>
      <c r="J41" s="14"/>
      <c r="K41" s="127">
        <v>2</v>
      </c>
      <c r="L41" s="151" t="s">
        <v>34</v>
      </c>
    </row>
    <row r="42" spans="1:12" ht="29.25" customHeight="1">
      <c r="A42" s="308"/>
      <c r="B42" s="305"/>
      <c r="C42" s="263">
        <v>80000</v>
      </c>
      <c r="D42" s="189"/>
      <c r="E42" s="181">
        <f t="shared" si="7"/>
        <v>0</v>
      </c>
      <c r="F42" s="87"/>
      <c r="G42" s="75"/>
      <c r="H42" s="168"/>
      <c r="I42" s="78" t="s">
        <v>67</v>
      </c>
      <c r="J42" s="14"/>
      <c r="K42" s="127">
        <v>2</v>
      </c>
      <c r="L42" s="151" t="s">
        <v>34</v>
      </c>
    </row>
    <row r="43" spans="1:12" ht="29.25" customHeight="1">
      <c r="A43" s="308"/>
      <c r="B43" s="305"/>
      <c r="C43" s="269">
        <v>20000</v>
      </c>
      <c r="D43" s="189"/>
      <c r="E43" s="181">
        <f>F43/C43</f>
        <v>0.30231199999999997</v>
      </c>
      <c r="F43" s="205">
        <v>6046.24</v>
      </c>
      <c r="G43" s="75"/>
      <c r="H43" s="168"/>
      <c r="I43" s="92" t="s">
        <v>68</v>
      </c>
      <c r="J43" s="14"/>
      <c r="K43" s="127">
        <v>2</v>
      </c>
      <c r="L43" s="151" t="s">
        <v>34</v>
      </c>
    </row>
    <row r="44" spans="1:12" s="176" customFormat="1" ht="29.25" customHeight="1">
      <c r="A44" s="308"/>
      <c r="B44" s="305"/>
      <c r="C44" s="270">
        <v>10000</v>
      </c>
      <c r="D44" s="271"/>
      <c r="E44" s="181">
        <f t="shared" ref="E44:E45" si="8">F44/C44</f>
        <v>0</v>
      </c>
      <c r="F44" s="205"/>
      <c r="G44" s="272"/>
      <c r="H44" s="273"/>
      <c r="I44" s="274" t="s">
        <v>102</v>
      </c>
      <c r="J44" s="14"/>
      <c r="K44" s="275"/>
      <c r="L44" s="159"/>
    </row>
    <row r="45" spans="1:12" s="176" customFormat="1" ht="29.25" customHeight="1">
      <c r="A45" s="308"/>
      <c r="B45" s="305"/>
      <c r="C45" s="270">
        <v>30000</v>
      </c>
      <c r="D45" s="271"/>
      <c r="E45" s="181">
        <f t="shared" si="8"/>
        <v>0</v>
      </c>
      <c r="F45" s="205"/>
      <c r="G45" s="272"/>
      <c r="H45" s="273"/>
      <c r="I45" s="274" t="s">
        <v>106</v>
      </c>
      <c r="J45" s="14"/>
      <c r="K45" s="275"/>
      <c r="L45" s="159"/>
    </row>
    <row r="46" spans="1:12" ht="29.25" customHeight="1" thickBot="1">
      <c r="A46" s="308"/>
      <c r="B46" s="306"/>
      <c r="C46" s="190"/>
      <c r="D46" s="191">
        <v>38600</v>
      </c>
      <c r="E46" s="181">
        <f>F46/D46</f>
        <v>0</v>
      </c>
      <c r="F46" s="94"/>
      <c r="G46" s="169"/>
      <c r="H46" s="169"/>
      <c r="I46" s="95" t="s">
        <v>69</v>
      </c>
      <c r="J46" s="14"/>
      <c r="K46" s="152">
        <v>2</v>
      </c>
      <c r="L46" s="153" t="s">
        <v>34</v>
      </c>
    </row>
    <row r="47" spans="1:12" ht="26.25" customHeight="1" thickBot="1">
      <c r="A47" s="284" t="s">
        <v>36</v>
      </c>
      <c r="B47" s="285"/>
      <c r="C47" s="82">
        <f>SUM(C33:C46)</f>
        <v>163500</v>
      </c>
      <c r="D47" s="82">
        <f>SUM(D33:D46)</f>
        <v>138100</v>
      </c>
      <c r="E47" s="133"/>
      <c r="F47" s="100">
        <f>SUM(F33:F46)</f>
        <v>13965.66</v>
      </c>
      <c r="G47" s="100">
        <f t="shared" ref="G47:H47" si="9">SUM(G33:G46)</f>
        <v>0</v>
      </c>
      <c r="H47" s="100">
        <f t="shared" si="9"/>
        <v>19434</v>
      </c>
      <c r="I47" s="101"/>
      <c r="J47" s="14"/>
      <c r="K47" s="147">
        <v>2</v>
      </c>
      <c r="L47" s="148" t="s">
        <v>34</v>
      </c>
    </row>
    <row r="48" spans="1:12" s="16" customFormat="1" ht="16.5" thickBot="1">
      <c r="A48" s="12"/>
      <c r="B48" s="14"/>
      <c r="C48" s="33"/>
      <c r="D48" s="34"/>
      <c r="E48" s="13"/>
      <c r="F48" s="35"/>
      <c r="G48" s="35"/>
      <c r="H48" s="35"/>
      <c r="I48" s="57"/>
      <c r="J48" s="14"/>
      <c r="K48" s="15"/>
      <c r="L48" s="15"/>
    </row>
    <row r="49" spans="1:13" ht="25.5" customHeight="1" thickBot="1">
      <c r="A49" s="282" t="s">
        <v>1</v>
      </c>
      <c r="B49" s="283"/>
      <c r="C49" s="102">
        <f>C47+C32+C29+C20</f>
        <v>634600</v>
      </c>
      <c r="D49" s="102">
        <f>D47+D32+D29+D20</f>
        <v>138100</v>
      </c>
      <c r="E49" s="133"/>
      <c r="F49" s="102">
        <f>F47+F32+F29+F20</f>
        <v>101178.01000000001</v>
      </c>
      <c r="G49" s="102">
        <f>G47+G32+G29+G20</f>
        <v>26569</v>
      </c>
      <c r="H49" s="102">
        <f>H47+H32+H29+H20</f>
        <v>19434</v>
      </c>
      <c r="I49" s="103"/>
      <c r="J49" s="56"/>
      <c r="K49" s="24"/>
      <c r="L49" s="24"/>
      <c r="M49" s="16"/>
    </row>
    <row r="50" spans="1:13" ht="16.5" thickBot="1">
      <c r="A50" s="17"/>
      <c r="B50" s="18"/>
      <c r="C50" s="36"/>
      <c r="D50" s="37"/>
      <c r="E50" s="38"/>
      <c r="F50" s="39"/>
      <c r="G50" s="39"/>
      <c r="H50" s="39"/>
      <c r="I50" s="58"/>
      <c r="J50" s="24"/>
      <c r="K50" s="24"/>
      <c r="L50" s="24"/>
      <c r="M50" s="16"/>
    </row>
    <row r="51" spans="1:13" ht="23.25" customHeight="1" thickBot="1">
      <c r="A51" s="280" t="s">
        <v>38</v>
      </c>
      <c r="B51" s="281"/>
      <c r="C51" s="104">
        <f>C49*0.07</f>
        <v>44422.000000000007</v>
      </c>
      <c r="D51" s="104">
        <f>D49*0.07</f>
        <v>9667.0000000000018</v>
      </c>
      <c r="E51" s="233"/>
      <c r="F51" s="232">
        <v>5523.28</v>
      </c>
      <c r="G51" s="232"/>
      <c r="H51" s="232">
        <v>1360.38</v>
      </c>
      <c r="I51" s="231"/>
      <c r="J51" s="24"/>
      <c r="K51" s="24"/>
      <c r="L51" s="24"/>
      <c r="M51" s="16"/>
    </row>
    <row r="52" spans="1:13" ht="16.5" thickBot="1">
      <c r="A52" s="19"/>
      <c r="B52" s="20"/>
      <c r="C52" s="40"/>
      <c r="D52" s="41"/>
      <c r="E52" s="42"/>
      <c r="F52" s="43"/>
      <c r="G52" s="43"/>
      <c r="H52" s="43"/>
      <c r="I52" s="59"/>
      <c r="J52" s="24"/>
      <c r="K52" s="24"/>
      <c r="L52" s="24"/>
      <c r="M52" s="16"/>
    </row>
    <row r="53" spans="1:13" ht="25.5" customHeight="1" thickBot="1">
      <c r="A53" s="292" t="s">
        <v>39</v>
      </c>
      <c r="B53" s="293"/>
      <c r="C53" s="53">
        <f>SUM(C49:C51)</f>
        <v>679022</v>
      </c>
      <c r="D53" s="234">
        <f t="shared" ref="D53" si="10">SUM(D49:D51)</f>
        <v>147767</v>
      </c>
      <c r="E53" s="236"/>
      <c r="F53" s="235">
        <f>SUM(F49:F51)</f>
        <v>106701.29000000001</v>
      </c>
      <c r="G53" s="207">
        <f t="shared" ref="G53:H53" si="11">SUM(G49:G51)</f>
        <v>26569</v>
      </c>
      <c r="H53" s="207">
        <f t="shared" si="11"/>
        <v>20794.38</v>
      </c>
      <c r="I53" s="105"/>
      <c r="J53" s="24"/>
      <c r="K53" s="24"/>
      <c r="L53" s="24"/>
      <c r="M53" s="16"/>
    </row>
    <row r="54" spans="1:13" ht="16.5" thickBot="1">
      <c r="C54" s="44" t="s">
        <v>37</v>
      </c>
      <c r="D54" s="44" t="s">
        <v>35</v>
      </c>
      <c r="E54" s="45"/>
      <c r="F54" s="46"/>
      <c r="G54" s="46"/>
      <c r="H54" s="46"/>
      <c r="I54" s="16"/>
      <c r="J54" s="24"/>
      <c r="K54" s="16"/>
    </row>
    <row r="55" spans="1:13" ht="16.5" thickBot="1">
      <c r="B55" s="262">
        <f>C55-C49</f>
        <v>-634600</v>
      </c>
      <c r="C55" s="37"/>
      <c r="D55" s="37"/>
      <c r="F55" s="237">
        <f>F53</f>
        <v>106701.29000000001</v>
      </c>
      <c r="G55" s="238">
        <f>G53</f>
        <v>26569</v>
      </c>
      <c r="H55" s="238">
        <f>H53</f>
        <v>20794.38</v>
      </c>
      <c r="I55" s="16"/>
      <c r="J55" s="24"/>
      <c r="K55" s="16"/>
    </row>
    <row r="56" spans="1:13" ht="16.5" thickBot="1">
      <c r="C56" s="54" t="s">
        <v>45</v>
      </c>
      <c r="D56" s="241">
        <f>(H53+F53+G53)/(C53+D53)</f>
        <v>0.18634097696026436</v>
      </c>
      <c r="E56" s="38"/>
      <c r="F56" s="9" t="s">
        <v>37</v>
      </c>
      <c r="G56" s="9" t="s">
        <v>109</v>
      </c>
      <c r="H56" s="9" t="s">
        <v>35</v>
      </c>
      <c r="K56" s="16"/>
    </row>
    <row r="57" spans="1:13">
      <c r="C57" s="47"/>
      <c r="D57" s="47"/>
      <c r="E57" s="48"/>
      <c r="F57" s="46"/>
      <c r="G57" s="46"/>
      <c r="H57" s="46"/>
      <c r="I57" s="16"/>
      <c r="J57" s="24"/>
      <c r="K57" s="49"/>
      <c r="L57" s="21"/>
    </row>
    <row r="58" spans="1:13">
      <c r="A58" t="s">
        <v>83</v>
      </c>
      <c r="B58" s="276" t="s">
        <v>78</v>
      </c>
      <c r="C58" s="276"/>
      <c r="D58" s="44"/>
      <c r="E58" s="45"/>
      <c r="F58" s="46"/>
      <c r="G58" s="46"/>
      <c r="H58" s="46"/>
      <c r="I58" s="16"/>
      <c r="J58" s="24"/>
      <c r="K58" s="16"/>
    </row>
    <row r="59" spans="1:13">
      <c r="B59" t="s">
        <v>79</v>
      </c>
      <c r="C59" s="44"/>
      <c r="D59" s="44"/>
      <c r="E59" s="45"/>
      <c r="F59" s="45"/>
      <c r="G59" s="45"/>
      <c r="H59" s="45"/>
      <c r="K59" s="16"/>
    </row>
    <row r="60" spans="1:13">
      <c r="B60" t="s">
        <v>92</v>
      </c>
      <c r="C60" s="44"/>
      <c r="D60" s="44"/>
      <c r="E60" s="45"/>
      <c r="F60" s="45"/>
      <c r="G60" s="45"/>
      <c r="H60" s="45"/>
      <c r="K60" s="16"/>
    </row>
    <row r="61" spans="1:13">
      <c r="C61" s="44"/>
      <c r="D61" s="44"/>
      <c r="E61" s="45"/>
      <c r="F61" s="45"/>
      <c r="G61" s="45"/>
      <c r="H61" s="45"/>
      <c r="K61" s="16"/>
    </row>
    <row r="62" spans="1:13">
      <c r="C62" s="44"/>
      <c r="D62" s="44"/>
      <c r="E62" s="45"/>
      <c r="F62" s="45"/>
      <c r="G62" s="45"/>
      <c r="H62" s="45"/>
      <c r="K62" s="16"/>
    </row>
    <row r="63" spans="1:13">
      <c r="C63" s="44"/>
      <c r="D63" s="44"/>
      <c r="E63" s="45"/>
      <c r="F63" s="45"/>
      <c r="G63" s="45"/>
      <c r="H63" s="45"/>
      <c r="K63" s="16"/>
    </row>
    <row r="64" spans="1:13">
      <c r="C64" s="44"/>
      <c r="D64" s="44"/>
      <c r="E64" s="45"/>
      <c r="F64" s="45"/>
      <c r="G64" s="45"/>
      <c r="H64" s="45"/>
      <c r="K64" s="16"/>
    </row>
    <row r="65" spans="3:11">
      <c r="C65" s="44"/>
      <c r="D65" s="44"/>
      <c r="E65" s="45"/>
      <c r="F65" s="45"/>
      <c r="G65" s="45"/>
      <c r="H65" s="45"/>
      <c r="K65" s="16"/>
    </row>
    <row r="66" spans="3:11">
      <c r="C66" s="44"/>
      <c r="D66" s="44"/>
      <c r="E66" s="45"/>
      <c r="F66" s="45"/>
      <c r="G66" s="45"/>
      <c r="H66" s="45"/>
      <c r="K66" s="16"/>
    </row>
    <row r="67" spans="3:11">
      <c r="C67" s="44"/>
      <c r="D67" s="44"/>
      <c r="E67" s="45"/>
      <c r="F67" s="45"/>
      <c r="G67" s="45"/>
      <c r="H67" s="45"/>
      <c r="K67" s="16"/>
    </row>
    <row r="68" spans="3:11">
      <c r="C68" s="44"/>
      <c r="D68" s="44"/>
      <c r="E68" s="45"/>
      <c r="F68" s="45"/>
      <c r="G68" s="45"/>
      <c r="H68" s="45"/>
      <c r="K68" s="16"/>
    </row>
    <row r="69" spans="3:11">
      <c r="C69" s="44"/>
      <c r="D69" s="44"/>
      <c r="E69" s="45"/>
      <c r="F69" s="45"/>
      <c r="G69" s="45"/>
      <c r="H69" s="45"/>
      <c r="K69" s="16"/>
    </row>
    <row r="70" spans="3:11">
      <c r="C70" s="44"/>
      <c r="D70" s="44"/>
      <c r="E70" s="45"/>
      <c r="F70" s="45"/>
      <c r="G70" s="45"/>
      <c r="H70" s="45"/>
      <c r="K70" s="16"/>
    </row>
    <row r="71" spans="3:11">
      <c r="C71" s="44"/>
      <c r="D71" s="44"/>
      <c r="E71" s="45"/>
      <c r="F71" s="45"/>
      <c r="G71" s="45"/>
      <c r="H71" s="45"/>
      <c r="K71" s="16"/>
    </row>
    <row r="72" spans="3:11">
      <c r="C72" s="44"/>
      <c r="D72" s="44"/>
      <c r="E72" s="45"/>
      <c r="F72" s="45"/>
      <c r="G72" s="45"/>
      <c r="H72" s="45"/>
      <c r="K72" s="16"/>
    </row>
    <row r="73" spans="3:11">
      <c r="C73" s="44"/>
      <c r="D73" s="44"/>
      <c r="E73" s="45"/>
      <c r="F73" s="45"/>
      <c r="G73" s="45"/>
      <c r="H73" s="45"/>
      <c r="K73" s="16"/>
    </row>
    <row r="74" spans="3:11">
      <c r="C74" s="44"/>
      <c r="D74" s="44"/>
      <c r="E74" s="45"/>
      <c r="F74" s="45"/>
      <c r="G74" s="45"/>
      <c r="H74" s="45"/>
      <c r="K74" s="16"/>
    </row>
    <row r="75" spans="3:11">
      <c r="C75" s="44"/>
      <c r="D75" s="44"/>
      <c r="E75" s="45"/>
      <c r="F75" s="45"/>
      <c r="G75" s="45"/>
      <c r="H75" s="45"/>
      <c r="K75" s="16"/>
    </row>
    <row r="76" spans="3:11">
      <c r="C76" s="44"/>
      <c r="D76" s="44"/>
      <c r="E76" s="45"/>
      <c r="F76" s="45"/>
      <c r="G76" s="45"/>
      <c r="H76" s="45"/>
      <c r="K76" s="16"/>
    </row>
    <row r="77" spans="3:11">
      <c r="C77" s="44"/>
      <c r="D77" s="44"/>
      <c r="E77" s="45"/>
      <c r="F77" s="45"/>
      <c r="G77" s="45"/>
      <c r="H77" s="45"/>
      <c r="K77" s="16"/>
    </row>
    <row r="78" spans="3:11">
      <c r="C78" s="44"/>
      <c r="D78" s="44"/>
      <c r="E78" s="45"/>
      <c r="F78" s="45"/>
      <c r="G78" s="45"/>
      <c r="H78" s="45"/>
      <c r="K78" s="16"/>
    </row>
    <row r="79" spans="3:11">
      <c r="C79" s="44"/>
      <c r="D79" s="44"/>
      <c r="E79" s="45"/>
      <c r="F79" s="45"/>
      <c r="G79" s="45"/>
      <c r="H79" s="45"/>
      <c r="K79" s="16"/>
    </row>
    <row r="80" spans="3:11">
      <c r="C80" s="44"/>
      <c r="D80" s="44"/>
      <c r="E80" s="45"/>
      <c r="F80" s="45"/>
      <c r="G80" s="45"/>
      <c r="H80" s="45"/>
      <c r="K80" s="16"/>
    </row>
    <row r="81" spans="3:11">
      <c r="C81" s="44"/>
      <c r="D81" s="44"/>
      <c r="E81" s="45"/>
      <c r="F81" s="45"/>
      <c r="G81" s="45"/>
      <c r="H81" s="45"/>
      <c r="K81" s="16"/>
    </row>
    <row r="82" spans="3:11">
      <c r="C82" s="44"/>
      <c r="D82" s="44"/>
      <c r="E82" s="45"/>
      <c r="F82" s="45"/>
      <c r="G82" s="45"/>
      <c r="H82" s="45"/>
      <c r="K82" s="16"/>
    </row>
    <row r="83" spans="3:11">
      <c r="C83" s="44"/>
      <c r="D83" s="44"/>
      <c r="E83" s="45"/>
      <c r="F83" s="45"/>
      <c r="G83" s="45"/>
      <c r="H83" s="45"/>
      <c r="K83" s="16"/>
    </row>
    <row r="84" spans="3:11">
      <c r="C84" s="44"/>
      <c r="D84" s="44"/>
      <c r="E84" s="45"/>
      <c r="F84" s="45"/>
      <c r="G84" s="45"/>
      <c r="H84" s="45"/>
      <c r="K84" s="16"/>
    </row>
    <row r="85" spans="3:11">
      <c r="C85" s="44"/>
      <c r="D85" s="44"/>
      <c r="E85" s="45"/>
      <c r="F85" s="45"/>
      <c r="G85" s="45"/>
      <c r="H85" s="45"/>
      <c r="K85" s="16"/>
    </row>
    <row r="86" spans="3:11">
      <c r="C86" s="44"/>
      <c r="D86" s="44"/>
      <c r="E86" s="45"/>
      <c r="F86" s="45"/>
      <c r="G86" s="45"/>
      <c r="H86" s="45"/>
      <c r="K86" s="16"/>
    </row>
    <row r="87" spans="3:11">
      <c r="C87" s="44"/>
      <c r="D87" s="44"/>
      <c r="E87" s="45"/>
      <c r="F87" s="45"/>
      <c r="G87" s="45"/>
      <c r="H87" s="45"/>
      <c r="K87" s="16"/>
    </row>
    <row r="88" spans="3:11">
      <c r="C88" s="44"/>
      <c r="D88" s="44"/>
      <c r="E88" s="45"/>
      <c r="F88" s="45"/>
      <c r="G88" s="45"/>
      <c r="H88" s="45"/>
      <c r="K88" s="16"/>
    </row>
    <row r="89" spans="3:11">
      <c r="C89" s="44"/>
      <c r="D89" s="44"/>
      <c r="E89" s="45"/>
      <c r="F89" s="45"/>
      <c r="G89" s="45"/>
      <c r="H89" s="45"/>
      <c r="K89" s="16"/>
    </row>
    <row r="90" spans="3:11">
      <c r="C90" s="44"/>
      <c r="D90" s="44"/>
      <c r="E90" s="45"/>
      <c r="F90" s="45"/>
      <c r="G90" s="45"/>
      <c r="H90" s="45"/>
      <c r="K90" s="16"/>
    </row>
    <row r="91" spans="3:11">
      <c r="C91" s="44"/>
      <c r="D91" s="44"/>
      <c r="E91" s="45"/>
      <c r="F91" s="45"/>
      <c r="G91" s="45"/>
      <c r="H91" s="45"/>
      <c r="K91" s="16"/>
    </row>
    <row r="92" spans="3:11">
      <c r="C92" s="44"/>
      <c r="D92" s="44"/>
      <c r="E92" s="45"/>
      <c r="F92" s="45"/>
      <c r="G92" s="45"/>
      <c r="H92" s="45"/>
      <c r="K92" s="16"/>
    </row>
    <row r="93" spans="3:11">
      <c r="C93" s="44"/>
      <c r="D93" s="44"/>
      <c r="E93" s="45"/>
      <c r="F93" s="45"/>
      <c r="G93" s="45"/>
      <c r="H93" s="45"/>
      <c r="K93" s="16"/>
    </row>
    <row r="94" spans="3:11">
      <c r="C94" s="44"/>
      <c r="D94" s="44"/>
      <c r="E94" s="45"/>
      <c r="F94" s="45"/>
      <c r="G94" s="45"/>
      <c r="H94" s="45"/>
      <c r="K94" s="16"/>
    </row>
    <row r="95" spans="3:11">
      <c r="C95" s="44"/>
      <c r="D95" s="44"/>
      <c r="E95" s="45"/>
      <c r="F95" s="45"/>
      <c r="G95" s="45"/>
      <c r="H95" s="45"/>
      <c r="K95" s="16"/>
    </row>
    <row r="96" spans="3:11">
      <c r="C96" s="44"/>
      <c r="D96" s="44"/>
      <c r="E96" s="45"/>
      <c r="F96" s="45"/>
      <c r="G96" s="45"/>
      <c r="H96" s="45"/>
      <c r="K96" s="16"/>
    </row>
    <row r="97" spans="3:11">
      <c r="C97" s="44"/>
      <c r="D97" s="44"/>
      <c r="E97" s="45"/>
      <c r="F97" s="45"/>
      <c r="G97" s="45"/>
      <c r="H97" s="45"/>
      <c r="K97" s="16"/>
    </row>
    <row r="98" spans="3:11">
      <c r="C98" s="44"/>
      <c r="D98" s="44"/>
      <c r="E98" s="45"/>
      <c r="F98" s="45"/>
      <c r="G98" s="45"/>
      <c r="H98" s="45"/>
      <c r="K98" s="16"/>
    </row>
    <row r="99" spans="3:11">
      <c r="C99" s="44"/>
      <c r="D99" s="44"/>
      <c r="E99" s="45"/>
      <c r="F99" s="45"/>
      <c r="G99" s="45"/>
      <c r="H99" s="45"/>
      <c r="K99" s="16"/>
    </row>
    <row r="100" spans="3:11">
      <c r="C100" s="44"/>
      <c r="D100" s="44"/>
      <c r="E100" s="45"/>
      <c r="F100" s="45"/>
      <c r="G100" s="45"/>
      <c r="H100" s="45"/>
      <c r="K100" s="16"/>
    </row>
    <row r="101" spans="3:11">
      <c r="C101" s="44"/>
      <c r="D101" s="44"/>
      <c r="E101" s="45"/>
      <c r="F101" s="45"/>
      <c r="G101" s="45"/>
      <c r="H101" s="45"/>
      <c r="K101" s="16"/>
    </row>
    <row r="102" spans="3:11">
      <c r="C102" s="44"/>
      <c r="D102" s="44"/>
      <c r="E102" s="45"/>
      <c r="F102" s="45"/>
      <c r="G102" s="45"/>
      <c r="H102" s="45"/>
      <c r="K102" s="16"/>
    </row>
    <row r="103" spans="3:11">
      <c r="C103" s="44"/>
      <c r="D103" s="44"/>
      <c r="E103" s="45"/>
      <c r="F103" s="45"/>
      <c r="G103" s="45"/>
      <c r="H103" s="45"/>
      <c r="K103" s="16"/>
    </row>
    <row r="104" spans="3:11">
      <c r="C104" s="44"/>
      <c r="D104" s="44"/>
      <c r="E104" s="45"/>
      <c r="F104" s="45"/>
      <c r="G104" s="45"/>
      <c r="H104" s="45"/>
      <c r="K104" s="16"/>
    </row>
    <row r="105" spans="3:11">
      <c r="C105" s="44"/>
      <c r="D105" s="44"/>
      <c r="E105" s="45"/>
      <c r="F105" s="45"/>
      <c r="G105" s="45"/>
      <c r="H105" s="45"/>
      <c r="K105" s="16"/>
    </row>
    <row r="106" spans="3:11">
      <c r="C106" s="44"/>
      <c r="D106" s="44"/>
      <c r="E106" s="45"/>
      <c r="F106" s="45"/>
      <c r="G106" s="45"/>
      <c r="H106" s="45"/>
      <c r="K106" s="16"/>
    </row>
    <row r="107" spans="3:11">
      <c r="C107" s="44"/>
      <c r="D107" s="44"/>
      <c r="E107" s="45"/>
      <c r="F107" s="45"/>
      <c r="G107" s="45"/>
      <c r="H107" s="45"/>
      <c r="K107" s="16"/>
    </row>
    <row r="108" spans="3:11">
      <c r="C108" s="44"/>
      <c r="D108" s="44"/>
      <c r="E108" s="45"/>
      <c r="F108" s="45"/>
      <c r="G108" s="45"/>
      <c r="H108" s="45"/>
      <c r="K108" s="16"/>
    </row>
    <row r="109" spans="3:11">
      <c r="C109" s="44"/>
      <c r="D109" s="44"/>
      <c r="E109" s="45"/>
      <c r="F109" s="45"/>
      <c r="G109" s="45"/>
      <c r="H109" s="45"/>
      <c r="K109" s="16"/>
    </row>
    <row r="110" spans="3:11">
      <c r="C110" s="44"/>
      <c r="D110" s="44"/>
      <c r="E110" s="45"/>
      <c r="F110" s="45"/>
      <c r="G110" s="45"/>
      <c r="H110" s="45"/>
      <c r="K110" s="16"/>
    </row>
    <row r="111" spans="3:11">
      <c r="C111" s="44"/>
      <c r="D111" s="44"/>
      <c r="E111" s="45"/>
      <c r="F111" s="45"/>
      <c r="G111" s="45"/>
      <c r="H111" s="45"/>
      <c r="K111" s="16"/>
    </row>
    <row r="112" spans="3:11">
      <c r="C112" s="44"/>
      <c r="D112" s="44"/>
      <c r="E112" s="45"/>
      <c r="F112" s="45"/>
      <c r="G112" s="45"/>
      <c r="H112" s="45"/>
      <c r="K112" s="16"/>
    </row>
    <row r="113" spans="3:11">
      <c r="C113" s="44"/>
      <c r="D113" s="44"/>
      <c r="E113" s="45"/>
      <c r="F113" s="45"/>
      <c r="G113" s="45"/>
      <c r="H113" s="45"/>
      <c r="K113" s="16"/>
    </row>
    <row r="114" spans="3:11">
      <c r="C114" s="44"/>
      <c r="D114" s="44"/>
      <c r="E114" s="45"/>
      <c r="F114" s="45"/>
      <c r="G114" s="45"/>
      <c r="H114" s="45"/>
      <c r="K114" s="16"/>
    </row>
    <row r="115" spans="3:11">
      <c r="C115" s="44"/>
      <c r="D115" s="44"/>
      <c r="E115" s="45"/>
      <c r="F115" s="45"/>
      <c r="G115" s="45"/>
      <c r="H115" s="45"/>
      <c r="K115" s="16"/>
    </row>
    <row r="116" spans="3:11">
      <c r="C116" s="44"/>
      <c r="D116" s="44"/>
      <c r="E116" s="45"/>
      <c r="F116" s="45"/>
      <c r="G116" s="45"/>
      <c r="H116" s="45"/>
      <c r="K116" s="16"/>
    </row>
    <row r="117" spans="3:11">
      <c r="C117" s="44"/>
      <c r="D117" s="44"/>
      <c r="E117" s="45"/>
      <c r="F117" s="45"/>
      <c r="G117" s="45"/>
      <c r="H117" s="45"/>
      <c r="K117" s="16"/>
    </row>
    <row r="118" spans="3:11">
      <c r="C118" s="44"/>
      <c r="D118" s="44"/>
      <c r="E118" s="45"/>
      <c r="F118" s="45"/>
      <c r="G118" s="45"/>
      <c r="H118" s="45"/>
      <c r="K118" s="16"/>
    </row>
    <row r="119" spans="3:11">
      <c r="C119" s="44"/>
      <c r="D119" s="44"/>
      <c r="E119" s="45"/>
      <c r="F119" s="45"/>
      <c r="G119" s="45"/>
      <c r="H119" s="45"/>
      <c r="K119" s="16"/>
    </row>
    <row r="120" spans="3:11">
      <c r="C120" s="44"/>
      <c r="D120" s="44"/>
      <c r="E120" s="45"/>
      <c r="F120" s="45"/>
      <c r="G120" s="45"/>
      <c r="H120" s="45"/>
      <c r="K120" s="16"/>
    </row>
    <row r="121" spans="3:11">
      <c r="C121" s="44"/>
      <c r="D121" s="44"/>
      <c r="E121" s="45"/>
      <c r="F121" s="45"/>
      <c r="G121" s="45"/>
      <c r="H121" s="45"/>
      <c r="K121" s="16"/>
    </row>
    <row r="122" spans="3:11">
      <c r="C122" s="44"/>
      <c r="D122" s="44"/>
      <c r="E122" s="45"/>
      <c r="F122" s="45"/>
      <c r="G122" s="45"/>
      <c r="H122" s="45"/>
      <c r="K122" s="16"/>
    </row>
    <row r="123" spans="3:11">
      <c r="C123" s="44"/>
      <c r="D123" s="44"/>
      <c r="E123" s="45"/>
      <c r="F123" s="45"/>
      <c r="G123" s="45"/>
      <c r="H123" s="45"/>
      <c r="K123" s="16"/>
    </row>
    <row r="124" spans="3:11">
      <c r="C124" s="44"/>
      <c r="D124" s="44"/>
      <c r="E124" s="45"/>
      <c r="F124" s="45"/>
      <c r="G124" s="45"/>
      <c r="H124" s="45"/>
      <c r="K124" s="16"/>
    </row>
    <row r="125" spans="3:11">
      <c r="C125" s="44"/>
      <c r="D125" s="44"/>
      <c r="E125" s="45"/>
      <c r="F125" s="45"/>
      <c r="G125" s="45"/>
      <c r="H125" s="45"/>
      <c r="K125" s="16"/>
    </row>
    <row r="126" spans="3:11">
      <c r="C126" s="44"/>
      <c r="D126" s="44"/>
      <c r="E126" s="45"/>
      <c r="F126" s="45"/>
      <c r="G126" s="45"/>
      <c r="H126" s="45"/>
      <c r="K126" s="16"/>
    </row>
    <row r="127" spans="3:11">
      <c r="C127" s="44"/>
      <c r="D127" s="44"/>
      <c r="E127" s="45"/>
      <c r="F127" s="45"/>
      <c r="G127" s="45"/>
      <c r="H127" s="45"/>
      <c r="K127" s="16"/>
    </row>
    <row r="128" spans="3:11">
      <c r="C128" s="44"/>
      <c r="D128" s="44"/>
      <c r="E128" s="45"/>
      <c r="F128" s="45"/>
      <c r="G128" s="45"/>
      <c r="H128" s="45"/>
      <c r="K128" s="16"/>
    </row>
    <row r="129" spans="3:11">
      <c r="C129" s="44"/>
      <c r="D129" s="44"/>
      <c r="E129" s="45"/>
      <c r="F129" s="45"/>
      <c r="G129" s="45"/>
      <c r="H129" s="45"/>
      <c r="K129" s="16"/>
    </row>
    <row r="130" spans="3:11">
      <c r="C130" s="44"/>
      <c r="D130" s="44"/>
      <c r="E130" s="45"/>
      <c r="F130" s="45"/>
      <c r="G130" s="45"/>
      <c r="H130" s="45"/>
      <c r="K130" s="16"/>
    </row>
    <row r="131" spans="3:11">
      <c r="C131" s="44"/>
      <c r="D131" s="44"/>
      <c r="E131" s="45"/>
      <c r="F131" s="45"/>
      <c r="G131" s="45"/>
      <c r="H131" s="45"/>
      <c r="K131" s="16"/>
    </row>
    <row r="132" spans="3:11">
      <c r="C132" s="44"/>
      <c r="D132" s="44"/>
      <c r="E132" s="45"/>
      <c r="F132" s="45"/>
      <c r="G132" s="45"/>
      <c r="H132" s="45"/>
      <c r="K132" s="16"/>
    </row>
    <row r="133" spans="3:11">
      <c r="C133" s="44"/>
      <c r="D133" s="44"/>
      <c r="E133" s="45"/>
      <c r="F133" s="45"/>
      <c r="G133" s="45"/>
      <c r="H133" s="45"/>
      <c r="K133" s="16"/>
    </row>
    <row r="134" spans="3:11">
      <c r="C134" s="44"/>
      <c r="D134" s="44"/>
      <c r="E134" s="45"/>
      <c r="F134" s="45"/>
      <c r="G134" s="45"/>
      <c r="H134" s="45"/>
      <c r="K134" s="16"/>
    </row>
    <row r="135" spans="3:11">
      <c r="C135" s="44"/>
      <c r="D135" s="44"/>
      <c r="E135" s="45"/>
      <c r="F135" s="45"/>
      <c r="G135" s="45"/>
      <c r="H135" s="45"/>
      <c r="K135" s="16"/>
    </row>
    <row r="136" spans="3:11">
      <c r="C136" s="44"/>
      <c r="D136" s="44"/>
      <c r="E136" s="45"/>
      <c r="F136" s="45"/>
      <c r="G136" s="45"/>
      <c r="H136" s="45"/>
      <c r="K136" s="16"/>
    </row>
    <row r="137" spans="3:11">
      <c r="C137" s="44"/>
      <c r="D137" s="44"/>
      <c r="E137" s="45"/>
      <c r="F137" s="45"/>
      <c r="G137" s="45"/>
      <c r="H137" s="45"/>
      <c r="K137" s="16"/>
    </row>
    <row r="138" spans="3:11">
      <c r="C138" s="44"/>
      <c r="D138" s="44"/>
      <c r="E138" s="45"/>
      <c r="F138" s="45"/>
      <c r="G138" s="45"/>
      <c r="H138" s="45"/>
      <c r="K138" s="16"/>
    </row>
    <row r="139" spans="3:11">
      <c r="C139" s="44"/>
      <c r="D139" s="44"/>
      <c r="E139" s="45"/>
      <c r="F139" s="45"/>
      <c r="G139" s="45"/>
      <c r="H139" s="45"/>
      <c r="K139" s="16"/>
    </row>
    <row r="140" spans="3:11">
      <c r="C140" s="44"/>
      <c r="D140" s="44"/>
      <c r="E140" s="45"/>
      <c r="F140" s="45"/>
      <c r="G140" s="45"/>
      <c r="H140" s="45"/>
      <c r="K140" s="16"/>
    </row>
    <row r="141" spans="3:11">
      <c r="C141" s="44"/>
      <c r="D141" s="44"/>
      <c r="E141" s="45"/>
      <c r="F141" s="45"/>
      <c r="G141" s="45"/>
      <c r="H141" s="45"/>
      <c r="K141" s="16"/>
    </row>
    <row r="142" spans="3:11">
      <c r="C142" s="44"/>
      <c r="D142" s="44"/>
      <c r="E142" s="45"/>
      <c r="F142" s="45"/>
      <c r="G142" s="45"/>
      <c r="H142" s="45"/>
      <c r="K142" s="16"/>
    </row>
    <row r="143" spans="3:11">
      <c r="C143" s="44"/>
      <c r="D143" s="44"/>
      <c r="E143" s="45"/>
      <c r="F143" s="45"/>
      <c r="G143" s="45"/>
      <c r="H143" s="45"/>
      <c r="K143" s="16"/>
    </row>
    <row r="144" spans="3:11">
      <c r="C144" s="44"/>
      <c r="D144" s="44"/>
      <c r="E144" s="45"/>
      <c r="F144" s="45"/>
      <c r="G144" s="45"/>
      <c r="H144" s="45"/>
      <c r="K144" s="16"/>
    </row>
    <row r="145" spans="3:11">
      <c r="C145" s="44"/>
      <c r="D145" s="44"/>
      <c r="E145" s="45"/>
      <c r="F145" s="45"/>
      <c r="G145" s="45"/>
      <c r="H145" s="45"/>
      <c r="K145" s="16"/>
    </row>
    <row r="146" spans="3:11">
      <c r="C146" s="44"/>
      <c r="D146" s="44"/>
      <c r="E146" s="45"/>
      <c r="F146" s="45"/>
      <c r="G146" s="45"/>
      <c r="H146" s="45"/>
      <c r="K146" s="16"/>
    </row>
    <row r="147" spans="3:11">
      <c r="C147" s="44"/>
      <c r="D147" s="44"/>
      <c r="E147" s="45"/>
      <c r="F147" s="45"/>
      <c r="G147" s="45"/>
      <c r="H147" s="45"/>
      <c r="K147" s="16"/>
    </row>
    <row r="148" spans="3:11">
      <c r="C148" s="44"/>
      <c r="D148" s="44"/>
      <c r="E148" s="45"/>
      <c r="F148" s="45"/>
      <c r="G148" s="45"/>
      <c r="H148" s="45"/>
      <c r="K148" s="16"/>
    </row>
    <row r="149" spans="3:11">
      <c r="C149" s="44"/>
      <c r="D149" s="44"/>
      <c r="E149" s="45"/>
      <c r="F149" s="45"/>
      <c r="G149" s="45"/>
      <c r="H149" s="45"/>
      <c r="K149" s="16"/>
    </row>
    <row r="150" spans="3:11">
      <c r="C150" s="44"/>
      <c r="D150" s="44"/>
      <c r="E150" s="45"/>
      <c r="F150" s="45"/>
      <c r="G150" s="45"/>
      <c r="H150" s="45"/>
      <c r="K150" s="16"/>
    </row>
    <row r="151" spans="3:11">
      <c r="C151" s="44"/>
      <c r="D151" s="44"/>
      <c r="E151" s="45"/>
      <c r="F151" s="45"/>
      <c r="G151" s="45"/>
      <c r="H151" s="45"/>
      <c r="K151" s="16"/>
    </row>
    <row r="152" spans="3:11">
      <c r="C152" s="44"/>
      <c r="D152" s="44"/>
      <c r="E152" s="45"/>
      <c r="F152" s="45"/>
      <c r="G152" s="45"/>
      <c r="H152" s="45"/>
      <c r="K152" s="16"/>
    </row>
    <row r="153" spans="3:11">
      <c r="C153" s="44"/>
      <c r="D153" s="44"/>
      <c r="E153" s="45"/>
      <c r="F153" s="45"/>
      <c r="G153" s="45"/>
      <c r="H153" s="45"/>
      <c r="K153" s="16"/>
    </row>
    <row r="154" spans="3:11">
      <c r="C154" s="44"/>
      <c r="D154" s="44"/>
      <c r="E154" s="45"/>
      <c r="F154" s="45"/>
      <c r="G154" s="45"/>
      <c r="H154" s="45"/>
      <c r="K154" s="16"/>
    </row>
    <row r="155" spans="3:11">
      <c r="C155" s="44"/>
      <c r="D155" s="44"/>
      <c r="E155" s="45"/>
      <c r="F155" s="45"/>
      <c r="G155" s="45"/>
      <c r="H155" s="45"/>
      <c r="K155" s="16"/>
    </row>
    <row r="156" spans="3:11">
      <c r="C156" s="44"/>
      <c r="D156" s="44"/>
      <c r="E156" s="45"/>
      <c r="F156" s="45"/>
      <c r="G156" s="45"/>
      <c r="H156" s="45"/>
      <c r="K156" s="16"/>
    </row>
    <row r="157" spans="3:11">
      <c r="C157" s="44"/>
      <c r="D157" s="44"/>
      <c r="E157" s="45"/>
      <c r="F157" s="45"/>
      <c r="G157" s="45"/>
      <c r="H157" s="45"/>
      <c r="K157" s="16"/>
    </row>
    <row r="158" spans="3:11">
      <c r="C158" s="44"/>
      <c r="D158" s="44"/>
      <c r="E158" s="45"/>
      <c r="F158" s="45"/>
      <c r="G158" s="45"/>
      <c r="H158" s="45"/>
      <c r="K158" s="16"/>
    </row>
    <row r="159" spans="3:11">
      <c r="C159" s="44"/>
      <c r="D159" s="44"/>
      <c r="E159" s="45"/>
      <c r="F159" s="45"/>
      <c r="G159" s="45"/>
      <c r="H159" s="45"/>
      <c r="K159" s="16"/>
    </row>
    <row r="160" spans="3:11">
      <c r="C160" s="44"/>
      <c r="D160" s="44"/>
      <c r="E160" s="45"/>
      <c r="F160" s="45"/>
      <c r="G160" s="45"/>
      <c r="H160" s="45"/>
      <c r="K160" s="16"/>
    </row>
    <row r="161" spans="3:11">
      <c r="C161" s="44"/>
      <c r="D161" s="44"/>
      <c r="E161" s="45"/>
      <c r="F161" s="45"/>
      <c r="G161" s="45"/>
      <c r="H161" s="45"/>
      <c r="K161" s="16"/>
    </row>
    <row r="162" spans="3:11">
      <c r="C162" s="44"/>
      <c r="D162" s="44"/>
      <c r="E162" s="45"/>
      <c r="F162" s="45"/>
      <c r="G162" s="45"/>
      <c r="H162" s="45"/>
      <c r="K162" s="16"/>
    </row>
    <row r="163" spans="3:11">
      <c r="C163" s="44"/>
      <c r="D163" s="44"/>
      <c r="E163" s="45"/>
      <c r="F163" s="45"/>
      <c r="G163" s="45"/>
      <c r="H163" s="45"/>
      <c r="K163" s="16"/>
    </row>
    <row r="164" spans="3:11">
      <c r="C164" s="44"/>
      <c r="D164" s="44"/>
      <c r="E164" s="45"/>
      <c r="F164" s="45"/>
      <c r="G164" s="45"/>
      <c r="H164" s="45"/>
      <c r="K164" s="16"/>
    </row>
    <row r="165" spans="3:11">
      <c r="C165" s="44"/>
      <c r="D165" s="44"/>
      <c r="E165" s="45"/>
      <c r="F165" s="45"/>
      <c r="G165" s="45"/>
      <c r="H165" s="45"/>
      <c r="K165" s="16"/>
    </row>
    <row r="166" spans="3:11">
      <c r="C166" s="44"/>
      <c r="D166" s="44"/>
      <c r="E166" s="45"/>
      <c r="F166" s="45"/>
      <c r="G166" s="45"/>
      <c r="H166" s="45"/>
      <c r="K166" s="16"/>
    </row>
    <row r="167" spans="3:11">
      <c r="C167" s="44"/>
      <c r="D167" s="44"/>
      <c r="E167" s="45"/>
      <c r="F167" s="45"/>
      <c r="G167" s="45"/>
      <c r="H167" s="45"/>
      <c r="K167" s="16"/>
    </row>
    <row r="168" spans="3:11">
      <c r="C168" s="44"/>
      <c r="D168" s="44"/>
      <c r="E168" s="45"/>
      <c r="F168" s="45"/>
      <c r="G168" s="45"/>
      <c r="H168" s="45"/>
      <c r="K168" s="16"/>
    </row>
    <row r="169" spans="3:11">
      <c r="C169" s="44"/>
      <c r="D169" s="44"/>
      <c r="E169" s="45"/>
      <c r="F169" s="45"/>
      <c r="G169" s="45"/>
      <c r="H169" s="45"/>
      <c r="K169" s="16"/>
    </row>
    <row r="170" spans="3:11">
      <c r="C170" s="44"/>
      <c r="D170" s="44"/>
      <c r="E170" s="45"/>
      <c r="F170" s="45"/>
      <c r="G170" s="45"/>
      <c r="H170" s="45"/>
      <c r="K170" s="16"/>
    </row>
    <row r="171" spans="3:11">
      <c r="C171" s="44"/>
      <c r="D171" s="44"/>
      <c r="E171" s="45"/>
      <c r="F171" s="45"/>
      <c r="G171" s="45"/>
      <c r="H171" s="45"/>
      <c r="K171" s="16"/>
    </row>
    <row r="172" spans="3:11">
      <c r="C172" s="44"/>
      <c r="D172" s="44"/>
      <c r="E172" s="45"/>
      <c r="F172" s="45"/>
      <c r="G172" s="45"/>
      <c r="H172" s="45"/>
      <c r="K172" s="16"/>
    </row>
    <row r="173" spans="3:11">
      <c r="C173" s="44"/>
      <c r="D173" s="44"/>
      <c r="E173" s="45"/>
      <c r="F173" s="45"/>
      <c r="G173" s="45"/>
      <c r="H173" s="45"/>
      <c r="K173" s="16"/>
    </row>
    <row r="174" spans="3:11">
      <c r="C174" s="44"/>
      <c r="D174" s="44"/>
      <c r="E174" s="45"/>
      <c r="F174" s="45"/>
      <c r="G174" s="45"/>
      <c r="H174" s="45"/>
      <c r="K174" s="16"/>
    </row>
    <row r="175" spans="3:11">
      <c r="C175" s="44"/>
      <c r="D175" s="44"/>
      <c r="E175" s="45"/>
      <c r="F175" s="45"/>
      <c r="G175" s="45"/>
      <c r="H175" s="45"/>
      <c r="K175" s="16"/>
    </row>
    <row r="176" spans="3:11">
      <c r="C176" s="44"/>
      <c r="D176" s="44"/>
      <c r="E176" s="45"/>
      <c r="F176" s="45"/>
      <c r="G176" s="45"/>
      <c r="H176" s="45"/>
      <c r="K176" s="16"/>
    </row>
    <row r="177" spans="3:11">
      <c r="C177" s="44"/>
      <c r="D177" s="44"/>
      <c r="E177" s="45"/>
      <c r="F177" s="45"/>
      <c r="G177" s="45"/>
      <c r="H177" s="45"/>
      <c r="K177" s="16"/>
    </row>
    <row r="178" spans="3:11">
      <c r="C178" s="44"/>
      <c r="D178" s="44"/>
      <c r="E178" s="45"/>
      <c r="F178" s="45"/>
      <c r="G178" s="45"/>
      <c r="H178" s="45"/>
      <c r="K178" s="16"/>
    </row>
    <row r="179" spans="3:11">
      <c r="C179" s="44"/>
      <c r="D179" s="44"/>
      <c r="E179" s="45"/>
      <c r="F179" s="45"/>
      <c r="G179" s="45"/>
      <c r="H179" s="45"/>
      <c r="K179" s="16"/>
    </row>
    <row r="180" spans="3:11">
      <c r="C180" s="44"/>
      <c r="D180" s="44"/>
      <c r="E180" s="45"/>
      <c r="F180" s="45"/>
      <c r="G180" s="45"/>
      <c r="H180" s="45"/>
      <c r="K180" s="16"/>
    </row>
    <row r="181" spans="3:11">
      <c r="C181" s="44"/>
      <c r="D181" s="44"/>
      <c r="E181" s="45"/>
      <c r="F181" s="45"/>
      <c r="G181" s="45"/>
      <c r="H181" s="45"/>
      <c r="K181" s="16"/>
    </row>
    <row r="182" spans="3:11">
      <c r="C182" s="44"/>
      <c r="D182" s="44"/>
      <c r="E182" s="45"/>
      <c r="F182" s="45"/>
      <c r="G182" s="45"/>
      <c r="H182" s="45"/>
      <c r="K182" s="16"/>
    </row>
    <row r="183" spans="3:11">
      <c r="C183" s="44"/>
      <c r="D183" s="44"/>
      <c r="E183" s="45"/>
      <c r="F183" s="45"/>
      <c r="G183" s="45"/>
      <c r="H183" s="45"/>
      <c r="K183" s="16"/>
    </row>
    <row r="184" spans="3:11">
      <c r="C184" s="44"/>
      <c r="D184" s="44"/>
      <c r="E184" s="45"/>
      <c r="F184" s="45"/>
      <c r="G184" s="45"/>
      <c r="H184" s="45"/>
      <c r="K184" s="16"/>
    </row>
    <row r="185" spans="3:11">
      <c r="C185" s="44"/>
      <c r="D185" s="44"/>
      <c r="E185" s="45"/>
      <c r="F185" s="45"/>
      <c r="G185" s="45"/>
      <c r="H185" s="45"/>
      <c r="K185" s="16"/>
    </row>
    <row r="186" spans="3:11">
      <c r="C186" s="44"/>
      <c r="D186" s="44"/>
      <c r="E186" s="45"/>
      <c r="F186" s="45"/>
      <c r="G186" s="45"/>
      <c r="H186" s="45"/>
      <c r="K186" s="16"/>
    </row>
    <row r="187" spans="3:11">
      <c r="C187" s="44"/>
      <c r="D187" s="44"/>
      <c r="E187" s="45"/>
      <c r="F187" s="45"/>
      <c r="G187" s="45"/>
      <c r="H187" s="45"/>
      <c r="K187" s="16"/>
    </row>
    <row r="188" spans="3:11">
      <c r="C188" s="44"/>
      <c r="D188" s="44"/>
      <c r="E188" s="45"/>
      <c r="F188" s="45"/>
      <c r="G188" s="45"/>
      <c r="H188" s="45"/>
      <c r="K188" s="16"/>
    </row>
    <row r="189" spans="3:11">
      <c r="C189" s="44"/>
      <c r="D189" s="44"/>
      <c r="E189" s="45"/>
      <c r="F189" s="45"/>
      <c r="G189" s="45"/>
      <c r="H189" s="45"/>
      <c r="K189" s="16"/>
    </row>
    <row r="190" spans="3:11">
      <c r="C190" s="44"/>
      <c r="D190" s="44"/>
      <c r="E190" s="45"/>
      <c r="F190" s="45"/>
      <c r="G190" s="45"/>
      <c r="H190" s="45"/>
      <c r="K190" s="16"/>
    </row>
    <row r="191" spans="3:11">
      <c r="C191" s="44"/>
      <c r="D191" s="44"/>
      <c r="E191" s="45"/>
      <c r="F191" s="45"/>
      <c r="G191" s="45"/>
      <c r="H191" s="45"/>
      <c r="K191" s="16"/>
    </row>
    <row r="192" spans="3:11">
      <c r="C192" s="44"/>
      <c r="D192" s="44"/>
      <c r="E192" s="45"/>
      <c r="F192" s="45"/>
      <c r="G192" s="45"/>
      <c r="H192" s="45"/>
      <c r="K192" s="16"/>
    </row>
    <row r="193" spans="3:11">
      <c r="C193" s="44"/>
      <c r="D193" s="44"/>
      <c r="E193" s="45"/>
      <c r="F193" s="45"/>
      <c r="G193" s="45"/>
      <c r="H193" s="45"/>
      <c r="K193" s="16"/>
    </row>
    <row r="194" spans="3:11">
      <c r="C194" s="44"/>
      <c r="D194" s="44"/>
      <c r="E194" s="45"/>
      <c r="F194" s="45"/>
      <c r="G194" s="45"/>
      <c r="H194" s="45"/>
      <c r="K194" s="16"/>
    </row>
    <row r="195" spans="3:11">
      <c r="C195" s="44"/>
      <c r="D195" s="44"/>
      <c r="E195" s="45"/>
      <c r="F195" s="45"/>
      <c r="G195" s="45"/>
      <c r="H195" s="45"/>
      <c r="K195" s="16"/>
    </row>
    <row r="196" spans="3:11">
      <c r="C196" s="44"/>
      <c r="D196" s="44"/>
      <c r="E196" s="45"/>
      <c r="F196" s="45"/>
      <c r="G196" s="45"/>
      <c r="H196" s="45"/>
      <c r="K196" s="16"/>
    </row>
    <row r="197" spans="3:11">
      <c r="C197" s="44"/>
      <c r="D197" s="44"/>
      <c r="E197" s="45"/>
      <c r="F197" s="45"/>
      <c r="G197" s="45"/>
      <c r="H197" s="45"/>
      <c r="K197" s="16"/>
    </row>
    <row r="198" spans="3:11">
      <c r="C198" s="44"/>
      <c r="D198" s="44"/>
      <c r="E198" s="45"/>
      <c r="F198" s="45"/>
      <c r="G198" s="45"/>
      <c r="H198" s="45"/>
      <c r="K198" s="16"/>
    </row>
    <row r="199" spans="3:11">
      <c r="C199" s="44"/>
      <c r="D199" s="44"/>
      <c r="E199" s="45"/>
      <c r="F199" s="45"/>
      <c r="G199" s="45"/>
      <c r="H199" s="45"/>
      <c r="K199" s="16"/>
    </row>
    <row r="200" spans="3:11">
      <c r="C200" s="44"/>
      <c r="D200" s="44"/>
      <c r="E200" s="45"/>
      <c r="F200" s="45"/>
      <c r="G200" s="45"/>
      <c r="H200" s="45"/>
      <c r="K200" s="16"/>
    </row>
    <row r="201" spans="3:11">
      <c r="C201" s="44"/>
      <c r="D201" s="44"/>
      <c r="E201" s="45"/>
      <c r="F201" s="45"/>
      <c r="G201" s="45"/>
      <c r="H201" s="45"/>
      <c r="K201" s="16"/>
    </row>
    <row r="202" spans="3:11">
      <c r="C202" s="44"/>
      <c r="D202" s="44"/>
      <c r="E202" s="45"/>
      <c r="F202" s="45"/>
      <c r="G202" s="45"/>
      <c r="H202" s="45"/>
      <c r="K202" s="16"/>
    </row>
    <row r="203" spans="3:11">
      <c r="C203" s="44"/>
      <c r="D203" s="44"/>
      <c r="E203" s="45"/>
      <c r="F203" s="45"/>
      <c r="G203" s="45"/>
      <c r="H203" s="45"/>
      <c r="K203" s="16"/>
    </row>
    <row r="204" spans="3:11">
      <c r="C204" s="44"/>
      <c r="D204" s="44"/>
      <c r="E204" s="45"/>
      <c r="F204" s="45"/>
      <c r="G204" s="45"/>
      <c r="H204" s="45"/>
      <c r="K204" s="16"/>
    </row>
    <row r="205" spans="3:11">
      <c r="C205" s="44"/>
      <c r="D205" s="44"/>
      <c r="E205" s="45"/>
      <c r="F205" s="45"/>
      <c r="G205" s="45"/>
      <c r="H205" s="45"/>
      <c r="K205" s="16"/>
    </row>
    <row r="206" spans="3:11">
      <c r="C206" s="44"/>
      <c r="D206" s="44"/>
      <c r="E206" s="45"/>
      <c r="F206" s="45"/>
      <c r="G206" s="45"/>
      <c r="H206" s="45"/>
      <c r="K206" s="16"/>
    </row>
    <row r="207" spans="3:11">
      <c r="C207" s="44"/>
      <c r="D207" s="44"/>
      <c r="E207" s="45"/>
      <c r="F207" s="45"/>
      <c r="G207" s="45"/>
      <c r="H207" s="45"/>
      <c r="K207" s="16"/>
    </row>
    <row r="208" spans="3:11">
      <c r="C208" s="44"/>
      <c r="D208" s="44"/>
      <c r="E208" s="45"/>
      <c r="F208" s="45"/>
      <c r="G208" s="45"/>
      <c r="H208" s="45"/>
      <c r="K208" s="16"/>
    </row>
    <row r="209" spans="3:11">
      <c r="C209" s="44"/>
      <c r="D209" s="44"/>
      <c r="E209" s="45"/>
      <c r="F209" s="45"/>
      <c r="G209" s="45"/>
      <c r="H209" s="45"/>
      <c r="K209" s="16"/>
    </row>
    <row r="210" spans="3:11">
      <c r="C210" s="44"/>
      <c r="D210" s="44"/>
      <c r="E210" s="45"/>
      <c r="F210" s="45"/>
      <c r="G210" s="45"/>
      <c r="H210" s="45"/>
      <c r="K210" s="16"/>
    </row>
    <row r="211" spans="3:11">
      <c r="C211" s="44"/>
      <c r="D211" s="44"/>
      <c r="E211" s="45"/>
      <c r="F211" s="45"/>
      <c r="G211" s="45"/>
      <c r="H211" s="45"/>
      <c r="K211" s="16"/>
    </row>
    <row r="212" spans="3:11">
      <c r="C212" s="44"/>
      <c r="D212" s="44"/>
      <c r="E212" s="45"/>
      <c r="F212" s="45"/>
      <c r="G212" s="45"/>
      <c r="H212" s="45"/>
      <c r="K212" s="16"/>
    </row>
    <row r="213" spans="3:11">
      <c r="C213" s="44"/>
      <c r="D213" s="44"/>
      <c r="E213" s="45"/>
      <c r="F213" s="45"/>
      <c r="G213" s="45"/>
      <c r="H213" s="45"/>
      <c r="K213" s="16"/>
    </row>
    <row r="214" spans="3:11">
      <c r="C214" s="44"/>
      <c r="D214" s="44"/>
      <c r="E214" s="45"/>
      <c r="F214" s="45"/>
      <c r="G214" s="45"/>
      <c r="H214" s="45"/>
      <c r="K214" s="16"/>
    </row>
    <row r="215" spans="3:11">
      <c r="C215" s="44"/>
      <c r="D215" s="44"/>
      <c r="E215" s="45"/>
      <c r="F215" s="45"/>
      <c r="G215" s="45"/>
      <c r="H215" s="45"/>
      <c r="K215" s="16"/>
    </row>
    <row r="216" spans="3:11">
      <c r="C216" s="44"/>
      <c r="D216" s="44"/>
      <c r="E216" s="45"/>
      <c r="F216" s="45"/>
      <c r="G216" s="45"/>
      <c r="H216" s="45"/>
      <c r="K216" s="16"/>
    </row>
    <row r="217" spans="3:11">
      <c r="C217" s="44"/>
      <c r="D217" s="44"/>
      <c r="E217" s="45"/>
      <c r="F217" s="45"/>
      <c r="G217" s="45"/>
      <c r="H217" s="45"/>
      <c r="K217" s="16"/>
    </row>
    <row r="218" spans="3:11">
      <c r="C218" s="44"/>
      <c r="D218" s="44"/>
      <c r="E218" s="45"/>
      <c r="F218" s="45"/>
      <c r="G218" s="45"/>
      <c r="H218" s="45"/>
      <c r="K218" s="16"/>
    </row>
    <row r="219" spans="3:11">
      <c r="C219" s="44"/>
      <c r="D219" s="44"/>
      <c r="E219" s="45"/>
      <c r="F219" s="45"/>
      <c r="G219" s="45"/>
      <c r="H219" s="45"/>
      <c r="K219" s="16"/>
    </row>
    <row r="220" spans="3:11">
      <c r="C220" s="44"/>
      <c r="D220" s="44"/>
      <c r="E220" s="45"/>
      <c r="F220" s="45"/>
      <c r="G220" s="45"/>
      <c r="H220" s="45"/>
      <c r="K220" s="16"/>
    </row>
    <row r="221" spans="3:11">
      <c r="C221" s="44"/>
      <c r="D221" s="44"/>
      <c r="E221" s="45"/>
      <c r="F221" s="45"/>
      <c r="G221" s="45"/>
      <c r="H221" s="45"/>
      <c r="K221" s="16"/>
    </row>
    <row r="222" spans="3:11">
      <c r="C222" s="44"/>
      <c r="D222" s="44"/>
      <c r="E222" s="45"/>
      <c r="F222" s="45"/>
      <c r="G222" s="45"/>
      <c r="H222" s="45"/>
      <c r="K222" s="16"/>
    </row>
    <row r="223" spans="3:11">
      <c r="C223" s="44"/>
      <c r="D223" s="44"/>
      <c r="E223" s="45"/>
      <c r="F223" s="45"/>
      <c r="G223" s="45"/>
      <c r="H223" s="45"/>
      <c r="K223" s="16"/>
    </row>
    <row r="224" spans="3:11">
      <c r="C224" s="44"/>
      <c r="D224" s="44"/>
      <c r="E224" s="45"/>
      <c r="F224" s="45"/>
      <c r="G224" s="45"/>
      <c r="H224" s="45"/>
      <c r="K224" s="16"/>
    </row>
    <row r="225" spans="3:11">
      <c r="C225" s="44"/>
      <c r="D225" s="44"/>
      <c r="E225" s="45"/>
      <c r="F225" s="45"/>
      <c r="G225" s="45"/>
      <c r="H225" s="45"/>
      <c r="K225" s="16"/>
    </row>
    <row r="226" spans="3:11">
      <c r="C226" s="44"/>
      <c r="D226" s="44"/>
      <c r="E226" s="45"/>
      <c r="F226" s="45"/>
      <c r="G226" s="45"/>
      <c r="H226" s="45"/>
      <c r="K226" s="16"/>
    </row>
    <row r="227" spans="3:11">
      <c r="C227" s="44"/>
      <c r="D227" s="44"/>
      <c r="E227" s="45"/>
      <c r="F227" s="45"/>
      <c r="G227" s="45"/>
      <c r="H227" s="45"/>
      <c r="K227" s="16"/>
    </row>
    <row r="228" spans="3:11">
      <c r="C228" s="44"/>
      <c r="D228" s="44"/>
      <c r="E228" s="45"/>
      <c r="F228" s="45"/>
      <c r="G228" s="45"/>
      <c r="H228" s="45"/>
      <c r="K228" s="16"/>
    </row>
    <row r="229" spans="3:11">
      <c r="C229" s="44"/>
      <c r="D229" s="44"/>
      <c r="E229" s="45"/>
      <c r="F229" s="45"/>
      <c r="G229" s="45"/>
      <c r="H229" s="45"/>
      <c r="K229" s="16"/>
    </row>
    <row r="230" spans="3:11">
      <c r="C230" s="44"/>
      <c r="D230" s="44"/>
      <c r="E230" s="45"/>
      <c r="F230" s="45"/>
      <c r="G230" s="45"/>
      <c r="H230" s="45"/>
      <c r="K230" s="16"/>
    </row>
    <row r="231" spans="3:11">
      <c r="C231" s="44"/>
      <c r="D231" s="44"/>
      <c r="E231" s="45"/>
      <c r="F231" s="45"/>
      <c r="G231" s="45"/>
      <c r="H231" s="45"/>
      <c r="K231" s="16"/>
    </row>
    <row r="232" spans="3:11">
      <c r="C232" s="44"/>
      <c r="D232" s="44"/>
      <c r="E232" s="45"/>
      <c r="F232" s="45"/>
      <c r="G232" s="45"/>
      <c r="H232" s="45"/>
      <c r="K232" s="16"/>
    </row>
    <row r="233" spans="3:11">
      <c r="C233" s="44"/>
      <c r="D233" s="44"/>
      <c r="E233" s="45"/>
      <c r="F233" s="45"/>
      <c r="G233" s="45"/>
      <c r="H233" s="45"/>
      <c r="K233" s="16"/>
    </row>
    <row r="234" spans="3:11">
      <c r="C234" s="44"/>
      <c r="D234" s="44"/>
      <c r="E234" s="45"/>
      <c r="F234" s="45"/>
      <c r="G234" s="45"/>
      <c r="H234" s="45"/>
      <c r="K234" s="16"/>
    </row>
    <row r="235" spans="3:11">
      <c r="C235" s="44"/>
      <c r="D235" s="44"/>
      <c r="E235" s="45"/>
      <c r="F235" s="45"/>
      <c r="G235" s="45"/>
      <c r="H235" s="45"/>
      <c r="K235" s="16"/>
    </row>
    <row r="236" spans="3:11">
      <c r="C236" s="44"/>
      <c r="D236" s="44"/>
      <c r="E236" s="45"/>
      <c r="F236" s="45"/>
      <c r="G236" s="45"/>
      <c r="H236" s="45"/>
      <c r="K236" s="16"/>
    </row>
    <row r="237" spans="3:11">
      <c r="C237" s="44"/>
      <c r="D237" s="44"/>
      <c r="E237" s="45"/>
      <c r="F237" s="45"/>
      <c r="G237" s="45"/>
      <c r="H237" s="45"/>
      <c r="K237" s="16"/>
    </row>
    <row r="238" spans="3:11">
      <c r="C238" s="44"/>
      <c r="D238" s="44"/>
      <c r="E238" s="45"/>
      <c r="F238" s="45"/>
      <c r="G238" s="45"/>
      <c r="H238" s="45"/>
      <c r="K238" s="16"/>
    </row>
    <row r="239" spans="3:11">
      <c r="C239" s="44"/>
      <c r="D239" s="44"/>
      <c r="E239" s="45"/>
      <c r="F239" s="45"/>
      <c r="G239" s="45"/>
      <c r="H239" s="45"/>
      <c r="K239" s="16"/>
    </row>
    <row r="240" spans="3:11">
      <c r="C240" s="44"/>
      <c r="D240" s="44"/>
      <c r="E240" s="45"/>
      <c r="F240" s="45"/>
      <c r="G240" s="45"/>
      <c r="H240" s="45"/>
      <c r="K240" s="16"/>
    </row>
    <row r="241" spans="3:11">
      <c r="C241" s="44"/>
      <c r="D241" s="44"/>
      <c r="E241" s="45"/>
      <c r="F241" s="45"/>
      <c r="G241" s="45"/>
      <c r="H241" s="45"/>
      <c r="K241" s="16"/>
    </row>
    <row r="242" spans="3:11">
      <c r="C242" s="44"/>
      <c r="D242" s="44"/>
      <c r="E242" s="45"/>
      <c r="F242" s="45"/>
      <c r="G242" s="45"/>
      <c r="H242" s="45"/>
      <c r="K242" s="16"/>
    </row>
    <row r="243" spans="3:11">
      <c r="C243" s="44"/>
      <c r="D243" s="44"/>
      <c r="E243" s="45"/>
      <c r="F243" s="45"/>
      <c r="G243" s="45"/>
      <c r="H243" s="45"/>
      <c r="K243" s="16"/>
    </row>
    <row r="244" spans="3:11">
      <c r="C244" s="44"/>
      <c r="D244" s="44"/>
      <c r="E244" s="45"/>
      <c r="F244" s="45"/>
      <c r="G244" s="45"/>
      <c r="H244" s="45"/>
      <c r="K244" s="16"/>
    </row>
    <row r="245" spans="3:11">
      <c r="C245" s="44"/>
      <c r="D245" s="44"/>
      <c r="E245" s="45"/>
      <c r="F245" s="45"/>
      <c r="G245" s="45"/>
      <c r="H245" s="45"/>
      <c r="K245" s="16"/>
    </row>
    <row r="246" spans="3:11">
      <c r="C246" s="44"/>
      <c r="D246" s="44"/>
      <c r="E246" s="45"/>
      <c r="F246" s="45"/>
      <c r="G246" s="45"/>
      <c r="H246" s="45"/>
      <c r="K246" s="16"/>
    </row>
    <row r="247" spans="3:11">
      <c r="C247" s="44"/>
      <c r="D247" s="44"/>
      <c r="E247" s="45"/>
      <c r="F247" s="45"/>
      <c r="G247" s="45"/>
      <c r="H247" s="45"/>
      <c r="K247" s="16"/>
    </row>
    <row r="248" spans="3:11">
      <c r="C248" s="44"/>
      <c r="D248" s="44"/>
      <c r="E248" s="45"/>
      <c r="F248" s="45"/>
      <c r="G248" s="45"/>
      <c r="H248" s="45"/>
      <c r="K248" s="16"/>
    </row>
    <row r="249" spans="3:11">
      <c r="C249" s="44"/>
      <c r="D249" s="44"/>
      <c r="E249" s="45"/>
      <c r="F249" s="45"/>
      <c r="G249" s="45"/>
      <c r="H249" s="45"/>
      <c r="K249" s="16"/>
    </row>
    <row r="250" spans="3:11">
      <c r="C250" s="44"/>
      <c r="D250" s="44"/>
      <c r="E250" s="45"/>
      <c r="F250" s="45"/>
      <c r="G250" s="45"/>
      <c r="H250" s="45"/>
      <c r="K250" s="16"/>
    </row>
    <row r="251" spans="3:11">
      <c r="C251" s="44"/>
      <c r="D251" s="44"/>
      <c r="E251" s="45"/>
      <c r="F251" s="45"/>
      <c r="G251" s="45"/>
      <c r="H251" s="45"/>
      <c r="K251" s="16"/>
    </row>
    <row r="252" spans="3:11">
      <c r="C252" s="44"/>
      <c r="D252" s="44"/>
      <c r="E252" s="45"/>
      <c r="F252" s="45"/>
      <c r="G252" s="45"/>
      <c r="H252" s="45"/>
      <c r="K252" s="16"/>
    </row>
    <row r="253" spans="3:11">
      <c r="C253" s="44"/>
      <c r="D253" s="44"/>
      <c r="E253" s="45"/>
      <c r="F253" s="45"/>
      <c r="G253" s="45"/>
      <c r="H253" s="45"/>
      <c r="K253" s="16"/>
    </row>
    <row r="254" spans="3:11">
      <c r="C254" s="44"/>
      <c r="D254" s="44"/>
      <c r="E254" s="45"/>
      <c r="F254" s="45"/>
      <c r="G254" s="45"/>
      <c r="H254" s="45"/>
      <c r="K254" s="16"/>
    </row>
    <row r="255" spans="3:11">
      <c r="C255" s="44"/>
      <c r="D255" s="44"/>
      <c r="E255" s="45"/>
      <c r="F255" s="45"/>
      <c r="G255" s="45"/>
      <c r="H255" s="45"/>
      <c r="K255" s="16"/>
    </row>
    <row r="256" spans="3:11">
      <c r="C256" s="44"/>
      <c r="D256" s="44"/>
      <c r="E256" s="45"/>
      <c r="F256" s="45"/>
      <c r="G256" s="45"/>
      <c r="H256" s="45"/>
      <c r="K256" s="16"/>
    </row>
    <row r="257" spans="3:11">
      <c r="C257" s="44"/>
      <c r="D257" s="44"/>
      <c r="E257" s="45"/>
      <c r="F257" s="45"/>
      <c r="G257" s="45"/>
      <c r="H257" s="45"/>
      <c r="K257" s="16"/>
    </row>
    <row r="258" spans="3:11">
      <c r="C258" s="44"/>
      <c r="D258" s="44"/>
      <c r="E258" s="45"/>
      <c r="F258" s="45"/>
      <c r="G258" s="45"/>
      <c r="H258" s="45"/>
      <c r="K258" s="16"/>
    </row>
    <row r="259" spans="3:11">
      <c r="C259" s="44"/>
      <c r="D259" s="44"/>
      <c r="E259" s="45"/>
      <c r="F259" s="45"/>
      <c r="G259" s="45"/>
      <c r="H259" s="45"/>
      <c r="K259" s="16"/>
    </row>
    <row r="260" spans="3:11">
      <c r="C260" s="44"/>
      <c r="D260" s="44"/>
      <c r="E260" s="45"/>
      <c r="F260" s="45"/>
      <c r="G260" s="45"/>
      <c r="H260" s="45"/>
      <c r="K260" s="16"/>
    </row>
    <row r="261" spans="3:11">
      <c r="C261" s="44"/>
      <c r="D261" s="44"/>
      <c r="E261" s="45"/>
      <c r="F261" s="45"/>
      <c r="G261" s="45"/>
      <c r="H261" s="45"/>
      <c r="K261" s="16"/>
    </row>
    <row r="262" spans="3:11">
      <c r="C262" s="44"/>
      <c r="D262" s="44"/>
      <c r="E262" s="45"/>
      <c r="F262" s="45"/>
      <c r="G262" s="45"/>
      <c r="H262" s="45"/>
      <c r="K262" s="16"/>
    </row>
    <row r="263" spans="3:11">
      <c r="C263" s="44"/>
      <c r="D263" s="44"/>
      <c r="E263" s="45"/>
      <c r="F263" s="45"/>
      <c r="G263" s="45"/>
      <c r="H263" s="45"/>
      <c r="K263" s="16"/>
    </row>
    <row r="264" spans="3:11">
      <c r="C264" s="44"/>
      <c r="D264" s="44"/>
      <c r="E264" s="45"/>
      <c r="F264" s="45"/>
      <c r="G264" s="45"/>
      <c r="H264" s="45"/>
      <c r="K264" s="16"/>
    </row>
    <row r="265" spans="3:11">
      <c r="C265" s="44"/>
      <c r="D265" s="44"/>
      <c r="E265" s="45"/>
      <c r="F265" s="45"/>
      <c r="G265" s="45"/>
      <c r="H265" s="45"/>
      <c r="K265" s="16"/>
    </row>
    <row r="266" spans="3:11">
      <c r="C266" s="44"/>
      <c r="D266" s="44"/>
      <c r="E266" s="45"/>
      <c r="F266" s="45"/>
      <c r="G266" s="45"/>
      <c r="H266" s="45"/>
      <c r="K266" s="16"/>
    </row>
    <row r="267" spans="3:11">
      <c r="C267" s="44"/>
      <c r="D267" s="44"/>
      <c r="E267" s="45"/>
      <c r="F267" s="45"/>
      <c r="G267" s="45"/>
      <c r="H267" s="45"/>
      <c r="K267" s="16"/>
    </row>
    <row r="268" spans="3:11">
      <c r="C268" s="44"/>
      <c r="D268" s="44"/>
      <c r="E268" s="45"/>
      <c r="F268" s="45"/>
      <c r="G268" s="45"/>
      <c r="H268" s="45"/>
      <c r="K268" s="16"/>
    </row>
    <row r="269" spans="3:11">
      <c r="C269" s="44"/>
      <c r="D269" s="44"/>
      <c r="E269" s="45"/>
      <c r="F269" s="45"/>
      <c r="G269" s="45"/>
      <c r="H269" s="45"/>
      <c r="K269" s="16"/>
    </row>
    <row r="270" spans="3:11">
      <c r="C270" s="44"/>
      <c r="D270" s="44"/>
      <c r="E270" s="45"/>
      <c r="F270" s="45"/>
      <c r="G270" s="45"/>
      <c r="H270" s="45"/>
      <c r="K270" s="16"/>
    </row>
    <row r="271" spans="3:11">
      <c r="C271" s="44"/>
      <c r="D271" s="44"/>
      <c r="E271" s="45"/>
      <c r="F271" s="45"/>
      <c r="G271" s="45"/>
      <c r="H271" s="45"/>
      <c r="K271" s="16"/>
    </row>
    <row r="272" spans="3:11">
      <c r="C272" s="44"/>
      <c r="D272" s="44"/>
      <c r="E272" s="45"/>
      <c r="F272" s="45"/>
      <c r="G272" s="45"/>
      <c r="H272" s="45"/>
      <c r="K272" s="16"/>
    </row>
    <row r="273" spans="3:11">
      <c r="C273" s="44"/>
      <c r="D273" s="44"/>
      <c r="E273" s="45"/>
      <c r="F273" s="45"/>
      <c r="G273" s="45"/>
      <c r="H273" s="45"/>
      <c r="K273" s="16"/>
    </row>
    <row r="274" spans="3:11">
      <c r="C274" s="44"/>
      <c r="D274" s="44"/>
      <c r="E274" s="45"/>
      <c r="F274" s="45"/>
      <c r="G274" s="45"/>
      <c r="H274" s="45"/>
      <c r="K274" s="16"/>
    </row>
    <row r="275" spans="3:11">
      <c r="C275" s="44"/>
      <c r="D275" s="44"/>
      <c r="E275" s="45"/>
      <c r="F275" s="45"/>
      <c r="G275" s="45"/>
      <c r="H275" s="45"/>
      <c r="K275" s="16"/>
    </row>
    <row r="276" spans="3:11">
      <c r="C276" s="44"/>
      <c r="D276" s="44"/>
      <c r="E276" s="45"/>
      <c r="F276" s="45"/>
      <c r="G276" s="45"/>
      <c r="H276" s="45"/>
      <c r="K276" s="16"/>
    </row>
    <row r="277" spans="3:11">
      <c r="C277" s="44"/>
      <c r="D277" s="44"/>
      <c r="E277" s="45"/>
      <c r="F277" s="45"/>
      <c r="G277" s="45"/>
      <c r="H277" s="45"/>
      <c r="K277" s="16"/>
    </row>
    <row r="278" spans="3:11">
      <c r="C278" s="44"/>
      <c r="D278" s="44"/>
      <c r="E278" s="45"/>
      <c r="F278" s="45"/>
      <c r="G278" s="45"/>
      <c r="H278" s="45"/>
      <c r="K278" s="16"/>
    </row>
    <row r="279" spans="3:11">
      <c r="C279" s="44"/>
      <c r="D279" s="44"/>
      <c r="E279" s="45"/>
      <c r="F279" s="45"/>
      <c r="G279" s="45"/>
      <c r="H279" s="45"/>
      <c r="K279" s="16"/>
    </row>
    <row r="280" spans="3:11">
      <c r="C280" s="44"/>
      <c r="D280" s="44"/>
      <c r="E280" s="45"/>
      <c r="F280" s="45"/>
      <c r="G280" s="45"/>
      <c r="H280" s="45"/>
      <c r="K280" s="16"/>
    </row>
    <row r="281" spans="3:11">
      <c r="C281" s="44"/>
      <c r="D281" s="44"/>
      <c r="E281" s="45"/>
      <c r="F281" s="45"/>
      <c r="G281" s="45"/>
      <c r="H281" s="45"/>
      <c r="K281" s="16"/>
    </row>
    <row r="282" spans="3:11">
      <c r="C282" s="44"/>
      <c r="D282" s="44"/>
      <c r="E282" s="45"/>
      <c r="F282" s="45"/>
      <c r="G282" s="45"/>
      <c r="H282" s="45"/>
      <c r="K282" s="16"/>
    </row>
    <row r="283" spans="3:11">
      <c r="C283" s="44"/>
      <c r="D283" s="44"/>
      <c r="E283" s="45"/>
      <c r="F283" s="45"/>
      <c r="G283" s="45"/>
      <c r="H283" s="45"/>
      <c r="K283" s="16"/>
    </row>
    <row r="284" spans="3:11">
      <c r="C284" s="44"/>
      <c r="D284" s="44"/>
      <c r="E284" s="45"/>
      <c r="F284" s="45"/>
      <c r="G284" s="45"/>
      <c r="H284" s="45"/>
      <c r="K284" s="16"/>
    </row>
    <row r="285" spans="3:11">
      <c r="C285" s="44"/>
      <c r="D285" s="44"/>
      <c r="E285" s="45"/>
      <c r="F285" s="45"/>
      <c r="G285" s="45"/>
      <c r="H285" s="45"/>
      <c r="K285" s="16"/>
    </row>
    <row r="286" spans="3:11">
      <c r="C286" s="44"/>
      <c r="D286" s="44"/>
      <c r="E286" s="45"/>
      <c r="F286" s="45"/>
      <c r="G286" s="45"/>
      <c r="H286" s="45"/>
      <c r="K286" s="16"/>
    </row>
    <row r="287" spans="3:11">
      <c r="C287" s="44"/>
      <c r="D287" s="44"/>
      <c r="E287" s="45"/>
      <c r="F287" s="45"/>
      <c r="G287" s="45"/>
      <c r="H287" s="45"/>
      <c r="K287" s="16"/>
    </row>
    <row r="288" spans="3:11">
      <c r="C288" s="44"/>
      <c r="D288" s="44"/>
      <c r="E288" s="45"/>
      <c r="F288" s="45"/>
      <c r="G288" s="45"/>
      <c r="H288" s="45"/>
      <c r="K288" s="16"/>
    </row>
    <row r="289" spans="3:11">
      <c r="C289" s="44"/>
      <c r="D289" s="44"/>
      <c r="E289" s="45"/>
      <c r="F289" s="45"/>
      <c r="G289" s="45"/>
      <c r="H289" s="45"/>
      <c r="K289" s="16"/>
    </row>
    <row r="290" spans="3:11">
      <c r="C290" s="44"/>
      <c r="D290" s="44"/>
      <c r="E290" s="45"/>
      <c r="F290" s="45"/>
      <c r="G290" s="45"/>
      <c r="H290" s="45"/>
      <c r="K290" s="16"/>
    </row>
    <row r="291" spans="3:11">
      <c r="C291" s="44"/>
      <c r="D291" s="44"/>
      <c r="E291" s="45"/>
      <c r="F291" s="45"/>
      <c r="G291" s="45"/>
      <c r="H291" s="45"/>
      <c r="K291" s="16"/>
    </row>
    <row r="292" spans="3:11">
      <c r="C292" s="44"/>
      <c r="D292" s="44"/>
      <c r="E292" s="45"/>
      <c r="F292" s="45"/>
      <c r="G292" s="45"/>
      <c r="H292" s="45"/>
      <c r="K292" s="16"/>
    </row>
    <row r="293" spans="3:11">
      <c r="C293" s="44"/>
      <c r="D293" s="44"/>
      <c r="E293" s="45"/>
      <c r="F293" s="45"/>
      <c r="G293" s="45"/>
      <c r="H293" s="45"/>
      <c r="K293" s="16"/>
    </row>
    <row r="294" spans="3:11">
      <c r="C294" s="44"/>
      <c r="D294" s="44"/>
      <c r="E294" s="45"/>
      <c r="F294" s="45"/>
      <c r="G294" s="45"/>
      <c r="H294" s="45"/>
      <c r="K294" s="16"/>
    </row>
    <row r="295" spans="3:11">
      <c r="C295" s="44"/>
      <c r="D295" s="44"/>
      <c r="E295" s="45"/>
      <c r="F295" s="45"/>
      <c r="G295" s="45"/>
      <c r="H295" s="45"/>
      <c r="K295" s="16"/>
    </row>
    <row r="296" spans="3:11">
      <c r="C296" s="44"/>
      <c r="D296" s="44"/>
      <c r="E296" s="45"/>
      <c r="F296" s="45"/>
      <c r="G296" s="45"/>
      <c r="H296" s="45"/>
      <c r="K296" s="16"/>
    </row>
    <row r="297" spans="3:11">
      <c r="C297" s="44"/>
      <c r="D297" s="44"/>
      <c r="E297" s="45"/>
      <c r="F297" s="45"/>
      <c r="G297" s="45"/>
      <c r="H297" s="45"/>
      <c r="K297" s="16"/>
    </row>
    <row r="298" spans="3:11">
      <c r="C298" s="44"/>
      <c r="D298" s="44"/>
      <c r="E298" s="45"/>
      <c r="F298" s="45"/>
      <c r="G298" s="45"/>
      <c r="H298" s="45"/>
      <c r="K298" s="16"/>
    </row>
    <row r="299" spans="3:11">
      <c r="C299" s="44"/>
      <c r="D299" s="44"/>
      <c r="E299" s="45"/>
      <c r="F299" s="45"/>
      <c r="G299" s="45"/>
      <c r="H299" s="45"/>
      <c r="K299" s="16"/>
    </row>
    <row r="300" spans="3:11">
      <c r="C300" s="44"/>
      <c r="D300" s="44"/>
      <c r="E300" s="45"/>
      <c r="F300" s="45"/>
      <c r="G300" s="45"/>
      <c r="H300" s="45"/>
      <c r="K300" s="16"/>
    </row>
    <row r="301" spans="3:11">
      <c r="C301" s="44"/>
      <c r="D301" s="44"/>
      <c r="E301" s="45"/>
      <c r="F301" s="45"/>
      <c r="G301" s="45"/>
      <c r="H301" s="45"/>
      <c r="K301" s="16"/>
    </row>
    <row r="302" spans="3:11">
      <c r="C302" s="44"/>
      <c r="D302" s="44"/>
      <c r="E302" s="45"/>
      <c r="F302" s="45"/>
      <c r="G302" s="45"/>
      <c r="H302" s="45"/>
      <c r="K302" s="16"/>
    </row>
    <row r="303" spans="3:11">
      <c r="C303" s="44"/>
      <c r="D303" s="44"/>
      <c r="E303" s="45"/>
      <c r="F303" s="45"/>
      <c r="G303" s="45"/>
      <c r="H303" s="45"/>
      <c r="K303" s="16"/>
    </row>
    <row r="304" spans="3:11">
      <c r="C304" s="44"/>
      <c r="D304" s="44"/>
      <c r="E304" s="45"/>
      <c r="F304" s="45"/>
      <c r="G304" s="45"/>
      <c r="H304" s="45"/>
      <c r="K304" s="16"/>
    </row>
    <row r="305" spans="3:11">
      <c r="C305" s="44"/>
      <c r="D305" s="44"/>
      <c r="E305" s="45"/>
      <c r="F305" s="45"/>
      <c r="G305" s="45"/>
      <c r="H305" s="45"/>
      <c r="K305" s="16"/>
    </row>
    <row r="306" spans="3:11">
      <c r="C306" s="44"/>
      <c r="D306" s="44"/>
      <c r="E306" s="45"/>
      <c r="F306" s="45"/>
      <c r="G306" s="45"/>
      <c r="H306" s="45"/>
      <c r="K306" s="16"/>
    </row>
    <row r="307" spans="3:11">
      <c r="C307" s="44"/>
      <c r="D307" s="44"/>
      <c r="E307" s="45"/>
      <c r="F307" s="45"/>
      <c r="G307" s="45"/>
      <c r="H307" s="45"/>
      <c r="K307" s="16"/>
    </row>
    <row r="308" spans="3:11">
      <c r="C308" s="44"/>
      <c r="D308" s="44"/>
      <c r="E308" s="45"/>
      <c r="F308" s="45"/>
      <c r="G308" s="45"/>
      <c r="H308" s="45"/>
      <c r="K308" s="16"/>
    </row>
    <row r="309" spans="3:11">
      <c r="C309" s="44"/>
      <c r="D309" s="44"/>
      <c r="E309" s="45"/>
      <c r="F309" s="45"/>
      <c r="G309" s="45"/>
      <c r="H309" s="45"/>
      <c r="K309" s="16"/>
    </row>
    <row r="310" spans="3:11">
      <c r="C310" s="44"/>
      <c r="D310" s="44"/>
      <c r="E310" s="45"/>
      <c r="F310" s="45"/>
      <c r="G310" s="45"/>
      <c r="H310" s="45"/>
      <c r="K310" s="16"/>
    </row>
    <row r="311" spans="3:11">
      <c r="C311" s="44"/>
      <c r="D311" s="44"/>
      <c r="E311" s="45"/>
      <c r="F311" s="45"/>
      <c r="G311" s="45"/>
      <c r="H311" s="45"/>
      <c r="K311" s="16"/>
    </row>
    <row r="312" spans="3:11">
      <c r="C312" s="44"/>
      <c r="D312" s="44"/>
      <c r="E312" s="45"/>
      <c r="F312" s="45"/>
      <c r="G312" s="45"/>
      <c r="H312" s="45"/>
      <c r="K312" s="16"/>
    </row>
    <row r="313" spans="3:11">
      <c r="C313" s="44"/>
      <c r="D313" s="44"/>
      <c r="E313" s="45"/>
      <c r="F313" s="45"/>
      <c r="G313" s="45"/>
      <c r="H313" s="45"/>
      <c r="K313" s="16"/>
    </row>
    <row r="314" spans="3:11">
      <c r="C314" s="44"/>
      <c r="D314" s="44"/>
      <c r="E314" s="45"/>
      <c r="F314" s="45"/>
      <c r="G314" s="45"/>
      <c r="H314" s="45"/>
      <c r="K314" s="16"/>
    </row>
    <row r="315" spans="3:11">
      <c r="C315" s="44"/>
      <c r="D315" s="44"/>
      <c r="E315" s="45"/>
      <c r="F315" s="45"/>
      <c r="G315" s="45"/>
      <c r="H315" s="45"/>
      <c r="K315" s="16"/>
    </row>
    <row r="316" spans="3:11">
      <c r="C316" s="44"/>
      <c r="D316" s="44"/>
      <c r="E316" s="45"/>
      <c r="F316" s="45"/>
      <c r="G316" s="45"/>
      <c r="H316" s="45"/>
      <c r="K316" s="16"/>
    </row>
    <row r="317" spans="3:11">
      <c r="C317" s="44"/>
      <c r="D317" s="44"/>
      <c r="E317" s="45"/>
      <c r="F317" s="45"/>
      <c r="G317" s="45"/>
      <c r="H317" s="45"/>
      <c r="K317" s="16"/>
    </row>
    <row r="318" spans="3:11">
      <c r="C318" s="44"/>
      <c r="D318" s="44"/>
      <c r="E318" s="45"/>
      <c r="F318" s="45"/>
      <c r="G318" s="45"/>
      <c r="H318" s="45"/>
      <c r="K318" s="16"/>
    </row>
    <row r="319" spans="3:11">
      <c r="C319" s="44"/>
      <c r="D319" s="44"/>
      <c r="E319" s="45"/>
      <c r="F319" s="45"/>
      <c r="G319" s="45"/>
      <c r="H319" s="45"/>
      <c r="K319" s="16"/>
    </row>
    <row r="320" spans="3:11">
      <c r="C320" s="44"/>
      <c r="D320" s="44"/>
      <c r="E320" s="45"/>
      <c r="F320" s="45"/>
      <c r="G320" s="45"/>
      <c r="H320" s="45"/>
      <c r="K320" s="16"/>
    </row>
    <row r="321" spans="3:11">
      <c r="C321" s="44"/>
      <c r="D321" s="44"/>
      <c r="E321" s="45"/>
      <c r="F321" s="45"/>
      <c r="G321" s="45"/>
      <c r="H321" s="45"/>
      <c r="K321" s="16"/>
    </row>
    <row r="322" spans="3:11">
      <c r="C322" s="44"/>
      <c r="D322" s="44"/>
      <c r="E322" s="45"/>
      <c r="F322" s="45"/>
      <c r="G322" s="45"/>
      <c r="H322" s="45"/>
      <c r="K322" s="16"/>
    </row>
    <row r="323" spans="3:11">
      <c r="C323" s="44"/>
      <c r="D323" s="44"/>
      <c r="E323" s="45"/>
      <c r="F323" s="45"/>
      <c r="G323" s="45"/>
      <c r="H323" s="45"/>
      <c r="K323" s="16"/>
    </row>
    <row r="324" spans="3:11">
      <c r="C324" s="44"/>
      <c r="D324" s="44"/>
      <c r="E324" s="45"/>
      <c r="F324" s="45"/>
      <c r="G324" s="45"/>
      <c r="H324" s="45"/>
      <c r="K324" s="16"/>
    </row>
    <row r="325" spans="3:11">
      <c r="C325" s="44"/>
      <c r="D325" s="44"/>
      <c r="E325" s="45"/>
      <c r="F325" s="45"/>
      <c r="G325" s="45"/>
      <c r="H325" s="45"/>
      <c r="K325" s="16"/>
    </row>
    <row r="326" spans="3:11">
      <c r="C326" s="44"/>
      <c r="D326" s="44"/>
      <c r="E326" s="45"/>
      <c r="F326" s="45"/>
      <c r="G326" s="45"/>
      <c r="H326" s="45"/>
      <c r="K326" s="16"/>
    </row>
    <row r="327" spans="3:11">
      <c r="C327" s="44"/>
      <c r="D327" s="44"/>
      <c r="E327" s="45"/>
      <c r="F327" s="45"/>
      <c r="G327" s="45"/>
      <c r="H327" s="45"/>
      <c r="K327" s="16"/>
    </row>
    <row r="328" spans="3:11">
      <c r="C328" s="44"/>
      <c r="D328" s="44"/>
      <c r="E328" s="45"/>
      <c r="F328" s="45"/>
      <c r="G328" s="45"/>
      <c r="H328" s="45"/>
      <c r="K328" s="16"/>
    </row>
    <row r="329" spans="3:11">
      <c r="C329" s="44"/>
      <c r="D329" s="44"/>
      <c r="E329" s="45"/>
      <c r="F329" s="45"/>
      <c r="G329" s="45"/>
      <c r="H329" s="45"/>
      <c r="K329" s="16"/>
    </row>
    <row r="330" spans="3:11">
      <c r="C330" s="44"/>
      <c r="D330" s="44"/>
      <c r="E330" s="45"/>
      <c r="F330" s="45"/>
      <c r="G330" s="45"/>
      <c r="H330" s="45"/>
      <c r="K330" s="16"/>
    </row>
    <row r="331" spans="3:11">
      <c r="C331" s="44"/>
      <c r="D331" s="44"/>
      <c r="E331" s="45"/>
      <c r="F331" s="45"/>
      <c r="G331" s="45"/>
      <c r="H331" s="45"/>
      <c r="K331" s="16"/>
    </row>
    <row r="332" spans="3:11">
      <c r="C332" s="44"/>
      <c r="D332" s="44"/>
      <c r="E332" s="45"/>
      <c r="F332" s="45"/>
      <c r="G332" s="45"/>
      <c r="H332" s="45"/>
      <c r="K332" s="16"/>
    </row>
    <row r="333" spans="3:11">
      <c r="C333" s="44"/>
      <c r="D333" s="44"/>
      <c r="E333" s="45"/>
      <c r="F333" s="45"/>
      <c r="G333" s="45"/>
      <c r="H333" s="45"/>
      <c r="K333" s="16"/>
    </row>
    <row r="334" spans="3:11">
      <c r="C334" s="44"/>
      <c r="D334" s="44"/>
      <c r="E334" s="45"/>
      <c r="F334" s="45"/>
      <c r="G334" s="45"/>
      <c r="H334" s="45"/>
      <c r="K334" s="16"/>
    </row>
    <row r="335" spans="3:11">
      <c r="C335" s="44"/>
      <c r="D335" s="44"/>
      <c r="E335" s="45"/>
      <c r="F335" s="45"/>
      <c r="G335" s="45"/>
      <c r="H335" s="45"/>
      <c r="K335" s="16"/>
    </row>
    <row r="336" spans="3:11">
      <c r="C336" s="44"/>
      <c r="D336" s="44"/>
      <c r="E336" s="45"/>
      <c r="F336" s="45"/>
      <c r="G336" s="45"/>
      <c r="H336" s="45"/>
      <c r="K336" s="16"/>
    </row>
    <row r="337" spans="3:11">
      <c r="C337" s="44"/>
      <c r="D337" s="44"/>
      <c r="E337" s="45"/>
      <c r="F337" s="45"/>
      <c r="G337" s="45"/>
      <c r="H337" s="45"/>
      <c r="K337" s="16"/>
    </row>
    <row r="338" spans="3:11">
      <c r="C338" s="44"/>
      <c r="D338" s="44"/>
      <c r="E338" s="45"/>
      <c r="F338" s="45"/>
      <c r="G338" s="45"/>
      <c r="H338" s="45"/>
      <c r="K338" s="16"/>
    </row>
    <row r="339" spans="3:11">
      <c r="C339" s="44"/>
      <c r="D339" s="44"/>
      <c r="E339" s="45"/>
      <c r="F339" s="45"/>
      <c r="G339" s="45"/>
      <c r="H339" s="45"/>
      <c r="K339" s="16"/>
    </row>
    <row r="340" spans="3:11">
      <c r="C340" s="44"/>
      <c r="D340" s="44"/>
      <c r="E340" s="45"/>
      <c r="F340" s="45"/>
      <c r="G340" s="45"/>
      <c r="H340" s="45"/>
      <c r="K340" s="16"/>
    </row>
    <row r="341" spans="3:11">
      <c r="C341" s="44"/>
      <c r="D341" s="44"/>
      <c r="E341" s="45"/>
      <c r="F341" s="45"/>
      <c r="G341" s="45"/>
      <c r="H341" s="45"/>
      <c r="K341" s="16"/>
    </row>
    <row r="342" spans="3:11">
      <c r="C342" s="44"/>
      <c r="D342" s="44"/>
      <c r="E342" s="45"/>
      <c r="F342" s="45"/>
      <c r="G342" s="45"/>
      <c r="H342" s="45"/>
      <c r="K342" s="16"/>
    </row>
    <row r="343" spans="3:11">
      <c r="C343" s="44"/>
      <c r="D343" s="44"/>
      <c r="E343" s="45"/>
      <c r="F343" s="45"/>
      <c r="G343" s="45"/>
      <c r="H343" s="45"/>
      <c r="K343" s="16"/>
    </row>
    <row r="344" spans="3:11">
      <c r="C344" s="44"/>
      <c r="D344" s="44"/>
      <c r="E344" s="45"/>
      <c r="F344" s="45"/>
      <c r="G344" s="45"/>
      <c r="H344" s="45"/>
      <c r="K344" s="16"/>
    </row>
    <row r="345" spans="3:11">
      <c r="C345" s="44"/>
      <c r="D345" s="44"/>
      <c r="E345" s="45"/>
      <c r="F345" s="45"/>
      <c r="G345" s="45"/>
      <c r="H345" s="45"/>
      <c r="K345" s="16"/>
    </row>
    <row r="346" spans="3:11">
      <c r="C346" s="44"/>
      <c r="D346" s="44"/>
      <c r="E346" s="45"/>
      <c r="F346" s="45"/>
      <c r="G346" s="45"/>
      <c r="H346" s="45"/>
      <c r="K346" s="16"/>
    </row>
    <row r="347" spans="3:11">
      <c r="C347" s="44"/>
      <c r="D347" s="44"/>
      <c r="E347" s="45"/>
      <c r="F347" s="45"/>
      <c r="G347" s="45"/>
      <c r="H347" s="45"/>
      <c r="K347" s="16"/>
    </row>
    <row r="348" spans="3:11">
      <c r="C348" s="44"/>
      <c r="D348" s="44"/>
      <c r="E348" s="45"/>
      <c r="F348" s="45"/>
      <c r="G348" s="45"/>
      <c r="H348" s="45"/>
      <c r="K348" s="16"/>
    </row>
    <row r="349" spans="3:11">
      <c r="C349" s="44"/>
      <c r="D349" s="44"/>
      <c r="E349" s="45"/>
      <c r="F349" s="45"/>
      <c r="G349" s="45"/>
      <c r="H349" s="45"/>
      <c r="K349" s="16"/>
    </row>
    <row r="350" spans="3:11">
      <c r="C350" s="44"/>
      <c r="D350" s="44"/>
      <c r="E350" s="45"/>
      <c r="F350" s="45"/>
      <c r="G350" s="45"/>
      <c r="H350" s="45"/>
      <c r="K350" s="16"/>
    </row>
    <row r="351" spans="3:11">
      <c r="C351" s="44"/>
      <c r="D351" s="44"/>
      <c r="E351" s="45"/>
      <c r="F351" s="45"/>
      <c r="G351" s="45"/>
      <c r="H351" s="45"/>
      <c r="K351" s="16"/>
    </row>
    <row r="352" spans="3:11">
      <c r="C352" s="44"/>
      <c r="D352" s="44"/>
      <c r="E352" s="45"/>
      <c r="F352" s="45"/>
      <c r="G352" s="45"/>
      <c r="H352" s="45"/>
      <c r="K352" s="16"/>
    </row>
    <row r="353" spans="3:11">
      <c r="C353" s="44"/>
      <c r="D353" s="44"/>
      <c r="E353" s="45"/>
      <c r="F353" s="45"/>
      <c r="G353" s="45"/>
      <c r="H353" s="45"/>
      <c r="K353" s="16"/>
    </row>
    <row r="354" spans="3:11">
      <c r="C354" s="44"/>
      <c r="D354" s="44"/>
      <c r="E354" s="45"/>
      <c r="F354" s="45"/>
      <c r="G354" s="45"/>
      <c r="H354" s="45"/>
      <c r="K354" s="16"/>
    </row>
    <row r="355" spans="3:11">
      <c r="C355" s="44"/>
      <c r="D355" s="44"/>
      <c r="E355" s="45"/>
      <c r="F355" s="45"/>
      <c r="G355" s="45"/>
      <c r="H355" s="45"/>
      <c r="K355" s="16"/>
    </row>
    <row r="356" spans="3:11">
      <c r="C356" s="44"/>
      <c r="D356" s="44"/>
      <c r="E356" s="45"/>
      <c r="F356" s="45"/>
      <c r="G356" s="45"/>
      <c r="H356" s="45"/>
      <c r="K356" s="16"/>
    </row>
    <row r="357" spans="3:11">
      <c r="C357" s="44"/>
      <c r="D357" s="44"/>
      <c r="E357" s="45"/>
      <c r="F357" s="45"/>
      <c r="G357" s="45"/>
      <c r="H357" s="45"/>
      <c r="K357" s="16"/>
    </row>
    <row r="358" spans="3:11">
      <c r="C358" s="44"/>
      <c r="D358" s="44"/>
      <c r="E358" s="45"/>
      <c r="F358" s="45"/>
      <c r="G358" s="45"/>
      <c r="H358" s="45"/>
      <c r="K358" s="16"/>
    </row>
    <row r="359" spans="3:11">
      <c r="C359" s="44"/>
      <c r="D359" s="44"/>
      <c r="E359" s="45"/>
      <c r="F359" s="45"/>
      <c r="G359" s="45"/>
      <c r="H359" s="45"/>
      <c r="K359" s="16"/>
    </row>
    <row r="360" spans="3:11">
      <c r="C360" s="44"/>
      <c r="D360" s="44"/>
      <c r="E360" s="45"/>
      <c r="F360" s="45"/>
      <c r="G360" s="45"/>
      <c r="H360" s="45"/>
      <c r="K360" s="16"/>
    </row>
    <row r="361" spans="3:11">
      <c r="C361" s="44"/>
      <c r="D361" s="44"/>
      <c r="E361" s="45"/>
      <c r="F361" s="45"/>
      <c r="G361" s="45"/>
      <c r="H361" s="45"/>
      <c r="K361" s="16"/>
    </row>
    <row r="362" spans="3:11">
      <c r="C362" s="44"/>
      <c r="D362" s="44"/>
      <c r="E362" s="45"/>
      <c r="F362" s="45"/>
      <c r="G362" s="45"/>
      <c r="H362" s="45"/>
      <c r="K362" s="16"/>
    </row>
    <row r="363" spans="3:11">
      <c r="C363" s="44"/>
      <c r="D363" s="44"/>
      <c r="E363" s="45"/>
      <c r="F363" s="45"/>
      <c r="G363" s="45"/>
      <c r="H363" s="45"/>
      <c r="K363" s="16"/>
    </row>
    <row r="364" spans="3:11">
      <c r="C364" s="44"/>
      <c r="D364" s="44"/>
      <c r="E364" s="45"/>
      <c r="F364" s="45"/>
      <c r="G364" s="45"/>
      <c r="H364" s="45"/>
      <c r="K364" s="16"/>
    </row>
    <row r="365" spans="3:11">
      <c r="C365" s="44"/>
      <c r="D365" s="44"/>
      <c r="E365" s="45"/>
      <c r="F365" s="45"/>
      <c r="G365" s="45"/>
      <c r="H365" s="45"/>
      <c r="K365" s="16"/>
    </row>
    <row r="366" spans="3:11">
      <c r="C366" s="44"/>
      <c r="D366" s="44"/>
      <c r="E366" s="45"/>
      <c r="F366" s="45"/>
      <c r="G366" s="45"/>
      <c r="H366" s="45"/>
      <c r="K366" s="16"/>
    </row>
    <row r="367" spans="3:11">
      <c r="C367" s="44"/>
      <c r="D367" s="44"/>
      <c r="E367" s="45"/>
      <c r="F367" s="45"/>
      <c r="G367" s="45"/>
      <c r="H367" s="45"/>
      <c r="K367" s="16"/>
    </row>
    <row r="368" spans="3:11">
      <c r="C368" s="44"/>
      <c r="D368" s="44"/>
      <c r="E368" s="45"/>
      <c r="F368" s="45"/>
      <c r="G368" s="45"/>
      <c r="H368" s="45"/>
      <c r="K368" s="16"/>
    </row>
    <row r="369" spans="3:11">
      <c r="C369" s="44"/>
      <c r="D369" s="44"/>
      <c r="E369" s="45"/>
      <c r="F369" s="45"/>
      <c r="G369" s="45"/>
      <c r="H369" s="45"/>
      <c r="K369" s="16"/>
    </row>
    <row r="370" spans="3:11">
      <c r="C370" s="44"/>
      <c r="D370" s="44"/>
      <c r="E370" s="45"/>
      <c r="F370" s="45"/>
      <c r="G370" s="45"/>
      <c r="H370" s="45"/>
      <c r="K370" s="16"/>
    </row>
    <row r="371" spans="3:11">
      <c r="C371" s="44"/>
      <c r="D371" s="44"/>
      <c r="E371" s="45"/>
      <c r="F371" s="45"/>
      <c r="G371" s="45"/>
      <c r="H371" s="45"/>
      <c r="K371" s="16"/>
    </row>
    <row r="372" spans="3:11">
      <c r="C372" s="44"/>
      <c r="D372" s="44"/>
      <c r="E372" s="45"/>
      <c r="F372" s="45"/>
      <c r="G372" s="45"/>
      <c r="H372" s="45"/>
      <c r="K372" s="16"/>
    </row>
    <row r="373" spans="3:11">
      <c r="C373" s="44"/>
      <c r="D373" s="44"/>
      <c r="E373" s="45"/>
      <c r="F373" s="45"/>
      <c r="G373" s="45"/>
      <c r="H373" s="45"/>
      <c r="K373" s="16"/>
    </row>
    <row r="374" spans="3:11">
      <c r="C374" s="44"/>
      <c r="D374" s="44"/>
      <c r="E374" s="45"/>
      <c r="F374" s="45"/>
      <c r="G374" s="45"/>
      <c r="H374" s="45"/>
      <c r="K374" s="16"/>
    </row>
    <row r="375" spans="3:11">
      <c r="C375" s="44"/>
      <c r="D375" s="44"/>
      <c r="E375" s="45"/>
      <c r="F375" s="45"/>
      <c r="G375" s="45"/>
      <c r="H375" s="45"/>
      <c r="K375" s="16"/>
    </row>
    <row r="376" spans="3:11">
      <c r="C376" s="44"/>
      <c r="D376" s="44"/>
      <c r="E376" s="45"/>
      <c r="F376" s="45"/>
      <c r="G376" s="45"/>
      <c r="H376" s="45"/>
      <c r="K376" s="16"/>
    </row>
    <row r="377" spans="3:11">
      <c r="C377" s="44"/>
      <c r="D377" s="44"/>
      <c r="E377" s="45"/>
      <c r="F377" s="45"/>
      <c r="G377" s="45"/>
      <c r="H377" s="45"/>
      <c r="K377" s="16"/>
    </row>
    <row r="378" spans="3:11">
      <c r="C378" s="44"/>
      <c r="D378" s="44"/>
      <c r="E378" s="45"/>
      <c r="F378" s="45"/>
      <c r="G378" s="45"/>
      <c r="H378" s="45"/>
      <c r="K378" s="16"/>
    </row>
    <row r="379" spans="3:11">
      <c r="C379" s="44"/>
      <c r="D379" s="44"/>
      <c r="E379" s="45"/>
      <c r="F379" s="45"/>
      <c r="G379" s="45"/>
      <c r="H379" s="45"/>
      <c r="K379" s="16"/>
    </row>
    <row r="380" spans="3:11">
      <c r="C380" s="44"/>
      <c r="D380" s="44"/>
      <c r="E380" s="45"/>
      <c r="F380" s="45"/>
      <c r="G380" s="45"/>
      <c r="H380" s="45"/>
      <c r="K380" s="16"/>
    </row>
    <row r="381" spans="3:11">
      <c r="C381" s="44"/>
      <c r="D381" s="44"/>
      <c r="E381" s="45"/>
      <c r="F381" s="45"/>
      <c r="G381" s="45"/>
      <c r="H381" s="45"/>
      <c r="K381" s="16"/>
    </row>
    <row r="382" spans="3:11">
      <c r="C382" s="44"/>
      <c r="D382" s="44"/>
      <c r="E382" s="45"/>
      <c r="F382" s="45"/>
      <c r="G382" s="45"/>
      <c r="H382" s="45"/>
      <c r="K382" s="16"/>
    </row>
    <row r="383" spans="3:11">
      <c r="C383" s="44"/>
      <c r="D383" s="44"/>
      <c r="E383" s="45"/>
      <c r="F383" s="45"/>
      <c r="G383" s="45"/>
      <c r="H383" s="45"/>
      <c r="K383" s="16"/>
    </row>
    <row r="384" spans="3:11">
      <c r="C384" s="44"/>
      <c r="D384" s="44"/>
      <c r="E384" s="45"/>
      <c r="F384" s="45"/>
      <c r="G384" s="45"/>
      <c r="H384" s="45"/>
      <c r="K384" s="16"/>
    </row>
    <row r="385" spans="3:11">
      <c r="C385" s="44"/>
      <c r="D385" s="44"/>
      <c r="E385" s="45"/>
      <c r="F385" s="45"/>
      <c r="G385" s="45"/>
      <c r="H385" s="45"/>
      <c r="K385" s="16"/>
    </row>
    <row r="386" spans="3:11">
      <c r="C386" s="44"/>
      <c r="D386" s="44"/>
      <c r="E386" s="45"/>
      <c r="F386" s="45"/>
      <c r="G386" s="45"/>
      <c r="H386" s="45"/>
      <c r="K386" s="16"/>
    </row>
    <row r="387" spans="3:11">
      <c r="C387" s="44"/>
      <c r="D387" s="44"/>
      <c r="E387" s="45"/>
      <c r="F387" s="45"/>
      <c r="G387" s="45"/>
      <c r="H387" s="45"/>
      <c r="K387" s="16"/>
    </row>
    <row r="388" spans="3:11">
      <c r="C388" s="44"/>
      <c r="D388" s="44"/>
      <c r="E388" s="45"/>
      <c r="F388" s="45"/>
      <c r="G388" s="45"/>
      <c r="H388" s="45"/>
      <c r="K388" s="16"/>
    </row>
    <row r="389" spans="3:11">
      <c r="C389" s="44"/>
      <c r="D389" s="44"/>
      <c r="E389" s="45"/>
      <c r="F389" s="45"/>
      <c r="G389" s="45"/>
      <c r="H389" s="45"/>
      <c r="K389" s="16"/>
    </row>
    <row r="390" spans="3:11">
      <c r="C390" s="44"/>
      <c r="D390" s="44"/>
      <c r="E390" s="45"/>
      <c r="F390" s="45"/>
      <c r="G390" s="45"/>
      <c r="H390" s="45"/>
      <c r="K390" s="16"/>
    </row>
    <row r="391" spans="3:11">
      <c r="C391" s="44"/>
      <c r="D391" s="44"/>
      <c r="E391" s="45"/>
      <c r="F391" s="45"/>
      <c r="G391" s="45"/>
      <c r="H391" s="45"/>
      <c r="K391" s="16"/>
    </row>
    <row r="392" spans="3:11">
      <c r="C392" s="44"/>
      <c r="D392" s="44"/>
      <c r="E392" s="45"/>
      <c r="F392" s="45"/>
      <c r="G392" s="45"/>
      <c r="H392" s="45"/>
      <c r="K392" s="16"/>
    </row>
    <row r="393" spans="3:11">
      <c r="C393" s="44"/>
      <c r="D393" s="44"/>
      <c r="E393" s="45"/>
      <c r="F393" s="45"/>
      <c r="G393" s="45"/>
      <c r="H393" s="45"/>
      <c r="K393" s="16"/>
    </row>
    <row r="394" spans="3:11">
      <c r="C394" s="44"/>
      <c r="D394" s="44"/>
      <c r="E394" s="45"/>
      <c r="F394" s="45"/>
      <c r="G394" s="45"/>
      <c r="H394" s="45"/>
      <c r="K394" s="16"/>
    </row>
    <row r="395" spans="3:11">
      <c r="C395" s="44"/>
      <c r="D395" s="44"/>
      <c r="E395" s="45"/>
      <c r="F395" s="45"/>
      <c r="G395" s="45"/>
      <c r="H395" s="45"/>
      <c r="K395" s="16"/>
    </row>
    <row r="396" spans="3:11">
      <c r="C396" s="44"/>
      <c r="D396" s="44"/>
      <c r="E396" s="45"/>
      <c r="F396" s="45"/>
      <c r="G396" s="45"/>
      <c r="H396" s="45"/>
      <c r="K396" s="16"/>
    </row>
    <row r="397" spans="3:11">
      <c r="C397" s="44"/>
      <c r="D397" s="44"/>
      <c r="E397" s="45"/>
      <c r="F397" s="45"/>
      <c r="G397" s="45"/>
      <c r="H397" s="45"/>
      <c r="K397" s="16"/>
    </row>
    <row r="398" spans="3:11">
      <c r="C398" s="44"/>
      <c r="D398" s="44"/>
      <c r="E398" s="45"/>
      <c r="F398" s="45"/>
      <c r="G398" s="45"/>
      <c r="H398" s="45"/>
      <c r="K398" s="16"/>
    </row>
    <row r="399" spans="3:11">
      <c r="C399" s="44"/>
      <c r="D399" s="44"/>
      <c r="E399" s="45"/>
      <c r="F399" s="45"/>
      <c r="G399" s="45"/>
      <c r="H399" s="45"/>
      <c r="K399" s="16"/>
    </row>
    <row r="400" spans="3:11">
      <c r="C400" s="44"/>
      <c r="D400" s="44"/>
      <c r="E400" s="45"/>
      <c r="F400" s="45"/>
      <c r="G400" s="45"/>
      <c r="H400" s="45"/>
      <c r="K400" s="16"/>
    </row>
    <row r="401" spans="3:11">
      <c r="C401" s="44"/>
      <c r="D401" s="44"/>
      <c r="E401" s="45"/>
      <c r="F401" s="45"/>
      <c r="G401" s="45"/>
      <c r="H401" s="45"/>
      <c r="K401" s="16"/>
    </row>
    <row r="402" spans="3:11">
      <c r="C402" s="44"/>
      <c r="D402" s="44"/>
      <c r="E402" s="45"/>
      <c r="F402" s="45"/>
      <c r="G402" s="45"/>
      <c r="H402" s="45"/>
      <c r="K402" s="16"/>
    </row>
    <row r="403" spans="3:11">
      <c r="C403" s="44"/>
      <c r="D403" s="44"/>
      <c r="E403" s="45"/>
      <c r="F403" s="45"/>
      <c r="G403" s="45"/>
      <c r="H403" s="45"/>
      <c r="K403" s="16"/>
    </row>
    <row r="404" spans="3:11">
      <c r="C404" s="44"/>
      <c r="D404" s="44"/>
      <c r="E404" s="45"/>
      <c r="F404" s="45"/>
      <c r="G404" s="45"/>
      <c r="H404" s="45"/>
      <c r="K404" s="16"/>
    </row>
    <row r="405" spans="3:11">
      <c r="C405" s="44"/>
      <c r="D405" s="44"/>
      <c r="E405" s="45"/>
      <c r="F405" s="45"/>
      <c r="G405" s="45"/>
      <c r="H405" s="45"/>
      <c r="K405" s="16"/>
    </row>
    <row r="406" spans="3:11">
      <c r="C406" s="44"/>
      <c r="D406" s="44"/>
      <c r="E406" s="45"/>
      <c r="F406" s="45"/>
      <c r="G406" s="45"/>
      <c r="H406" s="45"/>
      <c r="K406" s="16"/>
    </row>
    <row r="407" spans="3:11">
      <c r="C407" s="44"/>
      <c r="D407" s="44"/>
      <c r="E407" s="45"/>
      <c r="F407" s="45"/>
      <c r="G407" s="45"/>
      <c r="H407" s="45"/>
      <c r="K407" s="16"/>
    </row>
    <row r="408" spans="3:11">
      <c r="C408" s="44"/>
      <c r="D408" s="44"/>
      <c r="E408" s="45"/>
      <c r="F408" s="45"/>
      <c r="G408" s="45"/>
      <c r="H408" s="45"/>
      <c r="K408" s="16"/>
    </row>
    <row r="409" spans="3:11">
      <c r="C409" s="44"/>
      <c r="D409" s="44"/>
      <c r="E409" s="45"/>
      <c r="F409" s="45"/>
      <c r="G409" s="45"/>
      <c r="H409" s="45"/>
      <c r="K409" s="16"/>
    </row>
    <row r="410" spans="3:11">
      <c r="C410" s="44"/>
      <c r="D410" s="44"/>
      <c r="E410" s="45"/>
      <c r="F410" s="45"/>
      <c r="G410" s="45"/>
      <c r="H410" s="45"/>
      <c r="K410" s="16"/>
    </row>
    <row r="411" spans="3:11">
      <c r="C411" s="44"/>
      <c r="D411" s="44"/>
      <c r="E411" s="45"/>
      <c r="F411" s="45"/>
      <c r="G411" s="45"/>
      <c r="H411" s="45"/>
      <c r="K411" s="16"/>
    </row>
    <row r="412" spans="3:11">
      <c r="C412" s="44"/>
      <c r="D412" s="44"/>
      <c r="E412" s="45"/>
      <c r="F412" s="45"/>
      <c r="G412" s="45"/>
      <c r="H412" s="45"/>
      <c r="K412" s="16"/>
    </row>
    <row r="413" spans="3:11">
      <c r="C413" s="44"/>
      <c r="D413" s="44"/>
      <c r="E413" s="45"/>
      <c r="F413" s="45"/>
      <c r="G413" s="45"/>
      <c r="H413" s="45"/>
      <c r="K413" s="16"/>
    </row>
    <row r="414" spans="3:11">
      <c r="C414" s="44"/>
      <c r="D414" s="44"/>
      <c r="E414" s="45"/>
      <c r="F414" s="45"/>
      <c r="G414" s="45"/>
      <c r="H414" s="45"/>
      <c r="K414" s="16"/>
    </row>
    <row r="415" spans="3:11">
      <c r="C415" s="44"/>
      <c r="D415" s="44"/>
      <c r="E415" s="45"/>
      <c r="F415" s="45"/>
      <c r="G415" s="45"/>
      <c r="H415" s="45"/>
      <c r="K415" s="16"/>
    </row>
    <row r="416" spans="3:11">
      <c r="C416" s="44"/>
      <c r="D416" s="44"/>
      <c r="E416" s="45"/>
      <c r="F416" s="45"/>
      <c r="G416" s="45"/>
      <c r="H416" s="45"/>
      <c r="K416" s="16"/>
    </row>
    <row r="417" spans="3:11">
      <c r="C417" s="44"/>
      <c r="D417" s="44"/>
      <c r="E417" s="45"/>
      <c r="F417" s="45"/>
      <c r="G417" s="45"/>
      <c r="H417" s="45"/>
      <c r="K417" s="16"/>
    </row>
    <row r="418" spans="3:11">
      <c r="C418" s="44"/>
      <c r="D418" s="44"/>
      <c r="E418" s="45"/>
      <c r="F418" s="45"/>
      <c r="G418" s="45"/>
      <c r="H418" s="45"/>
      <c r="K418" s="16"/>
    </row>
    <row r="419" spans="3:11">
      <c r="C419" s="44"/>
      <c r="D419" s="44"/>
      <c r="E419" s="45"/>
      <c r="F419" s="45"/>
      <c r="G419" s="45"/>
      <c r="H419" s="45"/>
      <c r="K419" s="16"/>
    </row>
    <row r="420" spans="3:11">
      <c r="C420" s="44"/>
      <c r="D420" s="44"/>
      <c r="E420" s="45"/>
      <c r="F420" s="45"/>
      <c r="G420" s="45"/>
      <c r="H420" s="45"/>
      <c r="K420" s="16"/>
    </row>
    <row r="421" spans="3:11">
      <c r="C421" s="44"/>
      <c r="D421" s="44"/>
      <c r="E421" s="45"/>
      <c r="F421" s="45"/>
      <c r="G421" s="45"/>
      <c r="H421" s="45"/>
      <c r="K421" s="16"/>
    </row>
    <row r="422" spans="3:11">
      <c r="C422" s="44"/>
      <c r="D422" s="44"/>
      <c r="E422" s="45"/>
      <c r="F422" s="45"/>
      <c r="G422" s="45"/>
      <c r="H422" s="45"/>
      <c r="K422" s="16"/>
    </row>
    <row r="423" spans="3:11">
      <c r="C423" s="44"/>
      <c r="D423" s="44"/>
      <c r="E423" s="45"/>
      <c r="F423" s="45"/>
      <c r="G423" s="45"/>
      <c r="H423" s="45"/>
      <c r="K423" s="16"/>
    </row>
    <row r="424" spans="3:11">
      <c r="C424" s="44"/>
      <c r="D424" s="44"/>
      <c r="E424" s="45"/>
      <c r="F424" s="45"/>
      <c r="G424" s="45"/>
      <c r="H424" s="45"/>
      <c r="K424" s="16"/>
    </row>
    <row r="425" spans="3:11">
      <c r="C425" s="44"/>
      <c r="D425" s="44"/>
      <c r="E425" s="45"/>
      <c r="F425" s="45"/>
      <c r="G425" s="45"/>
      <c r="H425" s="45"/>
      <c r="K425" s="16"/>
    </row>
    <row r="426" spans="3:11">
      <c r="C426" s="44"/>
      <c r="D426" s="44"/>
      <c r="E426" s="45"/>
      <c r="F426" s="45"/>
      <c r="G426" s="45"/>
      <c r="H426" s="45"/>
      <c r="K426" s="16"/>
    </row>
    <row r="427" spans="3:11">
      <c r="C427" s="44"/>
      <c r="D427" s="44"/>
      <c r="E427" s="45"/>
      <c r="F427" s="45"/>
      <c r="G427" s="45"/>
      <c r="H427" s="45"/>
      <c r="K427" s="16"/>
    </row>
    <row r="428" spans="3:11">
      <c r="C428" s="44"/>
      <c r="D428" s="44"/>
      <c r="E428" s="45"/>
      <c r="F428" s="45"/>
      <c r="G428" s="45"/>
      <c r="H428" s="45"/>
      <c r="K428" s="16"/>
    </row>
    <row r="429" spans="3:11">
      <c r="C429" s="44"/>
      <c r="D429" s="44"/>
      <c r="E429" s="45"/>
      <c r="F429" s="45"/>
      <c r="G429" s="45"/>
      <c r="H429" s="45"/>
      <c r="K429" s="16"/>
    </row>
    <row r="430" spans="3:11">
      <c r="C430" s="44"/>
      <c r="D430" s="44"/>
      <c r="E430" s="45"/>
      <c r="F430" s="45"/>
      <c r="G430" s="45"/>
      <c r="H430" s="45"/>
      <c r="K430" s="16"/>
    </row>
    <row r="431" spans="3:11">
      <c r="C431" s="44"/>
      <c r="D431" s="44"/>
      <c r="E431" s="45"/>
      <c r="F431" s="45"/>
      <c r="G431" s="45"/>
      <c r="H431" s="45"/>
      <c r="K431" s="16"/>
    </row>
    <row r="432" spans="3:11">
      <c r="C432" s="44"/>
      <c r="D432" s="44"/>
      <c r="E432" s="45"/>
      <c r="F432" s="45"/>
      <c r="G432" s="45"/>
      <c r="H432" s="45"/>
      <c r="K432" s="16"/>
    </row>
    <row r="433" spans="3:11">
      <c r="C433" s="44"/>
      <c r="D433" s="44"/>
      <c r="E433" s="45"/>
      <c r="F433" s="45"/>
      <c r="G433" s="45"/>
      <c r="H433" s="45"/>
      <c r="K433" s="16"/>
    </row>
    <row r="434" spans="3:11">
      <c r="C434" s="44"/>
      <c r="D434" s="44"/>
      <c r="E434" s="45"/>
      <c r="F434" s="45"/>
      <c r="G434" s="45"/>
      <c r="H434" s="45"/>
      <c r="K434" s="16"/>
    </row>
    <row r="435" spans="3:11">
      <c r="C435" s="44"/>
      <c r="D435" s="44"/>
      <c r="E435" s="45"/>
      <c r="F435" s="45"/>
      <c r="G435" s="45"/>
      <c r="H435" s="45"/>
      <c r="K435" s="16"/>
    </row>
    <row r="436" spans="3:11">
      <c r="C436" s="44"/>
      <c r="D436" s="44"/>
      <c r="E436" s="45"/>
      <c r="F436" s="45"/>
      <c r="G436" s="45"/>
      <c r="H436" s="45"/>
      <c r="K436" s="16"/>
    </row>
    <row r="437" spans="3:11">
      <c r="C437" s="44"/>
      <c r="D437" s="44"/>
      <c r="E437" s="45"/>
      <c r="F437" s="45"/>
      <c r="G437" s="45"/>
      <c r="H437" s="45"/>
      <c r="K437" s="16"/>
    </row>
    <row r="438" spans="3:11">
      <c r="C438" s="44"/>
      <c r="D438" s="44"/>
      <c r="E438" s="45"/>
      <c r="F438" s="45"/>
      <c r="G438" s="45"/>
      <c r="H438" s="45"/>
      <c r="K438" s="16"/>
    </row>
    <row r="439" spans="3:11">
      <c r="C439" s="44"/>
      <c r="D439" s="44"/>
      <c r="E439" s="45"/>
      <c r="F439" s="45"/>
      <c r="G439" s="45"/>
      <c r="H439" s="45"/>
      <c r="K439" s="16"/>
    </row>
    <row r="440" spans="3:11">
      <c r="C440" s="44"/>
      <c r="D440" s="44"/>
      <c r="E440" s="45"/>
      <c r="F440" s="45"/>
      <c r="G440" s="45"/>
      <c r="H440" s="45"/>
      <c r="K440" s="16"/>
    </row>
    <row r="441" spans="3:11">
      <c r="C441" s="44"/>
      <c r="D441" s="44"/>
      <c r="E441" s="45"/>
      <c r="F441" s="45"/>
      <c r="G441" s="45"/>
      <c r="H441" s="45"/>
      <c r="K441" s="16"/>
    </row>
    <row r="442" spans="3:11">
      <c r="C442" s="44"/>
      <c r="D442" s="44"/>
      <c r="E442" s="45"/>
      <c r="F442" s="45"/>
      <c r="G442" s="45"/>
      <c r="H442" s="45"/>
      <c r="K442" s="16"/>
    </row>
    <row r="443" spans="3:11">
      <c r="C443" s="44"/>
      <c r="D443" s="44"/>
      <c r="E443" s="45"/>
      <c r="F443" s="45"/>
      <c r="G443" s="45"/>
      <c r="H443" s="45"/>
      <c r="K443" s="16"/>
    </row>
    <row r="444" spans="3:11">
      <c r="C444" s="44"/>
      <c r="D444" s="44"/>
      <c r="E444" s="45"/>
      <c r="F444" s="45"/>
      <c r="G444" s="45"/>
      <c r="H444" s="45"/>
      <c r="K444" s="16"/>
    </row>
    <row r="445" spans="3:11">
      <c r="C445" s="44"/>
      <c r="D445" s="44"/>
      <c r="E445" s="45"/>
      <c r="F445" s="45"/>
      <c r="G445" s="45"/>
      <c r="H445" s="45"/>
      <c r="K445" s="16"/>
    </row>
    <row r="446" spans="3:11">
      <c r="C446" s="44"/>
      <c r="D446" s="44"/>
      <c r="E446" s="45"/>
      <c r="F446" s="45"/>
      <c r="G446" s="45"/>
      <c r="H446" s="45"/>
      <c r="K446" s="16"/>
    </row>
    <row r="447" spans="3:11">
      <c r="C447" s="44"/>
      <c r="D447" s="44"/>
      <c r="E447" s="45"/>
      <c r="F447" s="45"/>
      <c r="G447" s="45"/>
      <c r="H447" s="45"/>
      <c r="K447" s="16"/>
    </row>
    <row r="448" spans="3:11">
      <c r="C448" s="44"/>
      <c r="D448" s="44"/>
      <c r="E448" s="45"/>
      <c r="F448" s="45"/>
      <c r="G448" s="45"/>
      <c r="H448" s="45"/>
      <c r="K448" s="16"/>
    </row>
    <row r="449" spans="3:11">
      <c r="C449" s="44"/>
      <c r="D449" s="44"/>
      <c r="E449" s="45"/>
      <c r="F449" s="45"/>
      <c r="G449" s="45"/>
      <c r="H449" s="45"/>
      <c r="K449" s="16"/>
    </row>
    <row r="450" spans="3:11">
      <c r="C450" s="44"/>
      <c r="D450" s="44"/>
      <c r="E450" s="45"/>
      <c r="F450" s="45"/>
      <c r="G450" s="45"/>
      <c r="H450" s="45"/>
      <c r="K450" s="16"/>
    </row>
    <row r="451" spans="3:11">
      <c r="C451" s="44"/>
      <c r="D451" s="44"/>
      <c r="E451" s="45"/>
      <c r="F451" s="45"/>
      <c r="G451" s="45"/>
      <c r="H451" s="45"/>
      <c r="K451" s="16"/>
    </row>
    <row r="452" spans="3:11">
      <c r="C452" s="44"/>
      <c r="D452" s="44"/>
      <c r="E452" s="45"/>
      <c r="F452" s="45"/>
      <c r="G452" s="45"/>
      <c r="H452" s="45"/>
      <c r="K452" s="16"/>
    </row>
    <row r="453" spans="3:11">
      <c r="C453" s="44"/>
      <c r="D453" s="44"/>
      <c r="E453" s="45"/>
      <c r="F453" s="45"/>
      <c r="G453" s="45"/>
      <c r="H453" s="45"/>
      <c r="K453" s="16"/>
    </row>
    <row r="454" spans="3:11">
      <c r="C454" s="44"/>
      <c r="D454" s="44"/>
      <c r="E454" s="45"/>
      <c r="F454" s="45"/>
      <c r="G454" s="45"/>
      <c r="H454" s="45"/>
      <c r="K454" s="16"/>
    </row>
    <row r="455" spans="3:11">
      <c r="C455" s="44"/>
      <c r="D455" s="44"/>
      <c r="E455" s="45"/>
      <c r="F455" s="45"/>
      <c r="G455" s="45"/>
      <c r="H455" s="45"/>
      <c r="K455" s="16"/>
    </row>
    <row r="456" spans="3:11">
      <c r="C456" s="44"/>
      <c r="D456" s="44"/>
      <c r="E456" s="45"/>
      <c r="F456" s="45"/>
      <c r="G456" s="45"/>
      <c r="H456" s="45"/>
      <c r="K456" s="16"/>
    </row>
    <row r="457" spans="3:11">
      <c r="C457" s="44"/>
      <c r="D457" s="44"/>
      <c r="E457" s="45"/>
      <c r="F457" s="45"/>
      <c r="G457" s="45"/>
      <c r="H457" s="45"/>
      <c r="K457" s="16"/>
    </row>
    <row r="458" spans="3:11">
      <c r="C458" s="44"/>
      <c r="D458" s="44"/>
      <c r="E458" s="45"/>
      <c r="F458" s="45"/>
      <c r="G458" s="45"/>
      <c r="H458" s="45"/>
      <c r="K458" s="16"/>
    </row>
    <row r="459" spans="3:11">
      <c r="C459" s="44"/>
      <c r="D459" s="44"/>
      <c r="E459" s="45"/>
      <c r="F459" s="45"/>
      <c r="G459" s="45"/>
      <c r="H459" s="45"/>
      <c r="K459" s="16"/>
    </row>
    <row r="460" spans="3:11">
      <c r="C460" s="44"/>
      <c r="D460" s="44"/>
      <c r="E460" s="45"/>
      <c r="F460" s="45"/>
      <c r="G460" s="45"/>
      <c r="H460" s="45"/>
      <c r="K460" s="16"/>
    </row>
    <row r="461" spans="3:11">
      <c r="C461" s="44"/>
      <c r="D461" s="44"/>
      <c r="E461" s="45"/>
      <c r="F461" s="45"/>
      <c r="G461" s="45"/>
      <c r="H461" s="45"/>
      <c r="K461" s="16"/>
    </row>
    <row r="462" spans="3:11">
      <c r="C462" s="44"/>
      <c r="D462" s="44"/>
      <c r="E462" s="45"/>
      <c r="F462" s="45"/>
      <c r="G462" s="45"/>
      <c r="H462" s="45"/>
      <c r="K462" s="16"/>
    </row>
    <row r="463" spans="3:11">
      <c r="C463" s="44"/>
      <c r="D463" s="44"/>
      <c r="E463" s="45"/>
      <c r="F463" s="45"/>
      <c r="G463" s="45"/>
      <c r="H463" s="45"/>
      <c r="K463" s="16"/>
    </row>
    <row r="464" spans="3:11">
      <c r="C464" s="44"/>
      <c r="D464" s="44"/>
      <c r="E464" s="45"/>
      <c r="F464" s="45"/>
      <c r="G464" s="45"/>
      <c r="H464" s="45"/>
      <c r="K464" s="16"/>
    </row>
    <row r="465" spans="3:11">
      <c r="C465" s="44"/>
      <c r="D465" s="44"/>
      <c r="E465" s="45"/>
      <c r="F465" s="45"/>
      <c r="G465" s="45"/>
      <c r="H465" s="45"/>
      <c r="K465" s="16"/>
    </row>
    <row r="466" spans="3:11">
      <c r="C466" s="44"/>
      <c r="D466" s="44"/>
      <c r="E466" s="45"/>
      <c r="F466" s="45"/>
      <c r="G466" s="45"/>
      <c r="H466" s="45"/>
      <c r="K466" s="16"/>
    </row>
    <row r="467" spans="3:11">
      <c r="C467" s="44"/>
      <c r="D467" s="44"/>
      <c r="E467" s="45"/>
      <c r="F467" s="45"/>
      <c r="G467" s="45"/>
      <c r="H467" s="45"/>
      <c r="K467" s="16"/>
    </row>
    <row r="468" spans="3:11">
      <c r="C468" s="44"/>
      <c r="D468" s="44"/>
      <c r="E468" s="45"/>
      <c r="F468" s="45"/>
      <c r="G468" s="45"/>
      <c r="H468" s="45"/>
      <c r="K468" s="16"/>
    </row>
    <row r="469" spans="3:11">
      <c r="C469" s="44"/>
      <c r="D469" s="44"/>
      <c r="E469" s="45"/>
      <c r="F469" s="45"/>
      <c r="G469" s="45"/>
      <c r="H469" s="45"/>
      <c r="K469" s="16"/>
    </row>
    <row r="470" spans="3:11">
      <c r="C470" s="44"/>
      <c r="D470" s="44"/>
      <c r="E470" s="45"/>
      <c r="F470" s="45"/>
      <c r="G470" s="45"/>
      <c r="H470" s="45"/>
      <c r="K470" s="16"/>
    </row>
    <row r="471" spans="3:11">
      <c r="C471" s="44"/>
      <c r="D471" s="44"/>
      <c r="E471" s="45"/>
      <c r="F471" s="45"/>
      <c r="G471" s="45"/>
      <c r="H471" s="45"/>
      <c r="K471" s="16"/>
    </row>
    <row r="472" spans="3:11">
      <c r="C472" s="44"/>
      <c r="D472" s="44"/>
      <c r="E472" s="45"/>
      <c r="F472" s="45"/>
      <c r="G472" s="45"/>
      <c r="H472" s="45"/>
      <c r="K472" s="16"/>
    </row>
    <row r="473" spans="3:11">
      <c r="C473" s="44"/>
      <c r="D473" s="44"/>
      <c r="E473" s="45"/>
      <c r="F473" s="45"/>
      <c r="G473" s="45"/>
      <c r="H473" s="45"/>
      <c r="K473" s="16"/>
    </row>
    <row r="474" spans="3:11">
      <c r="C474" s="44"/>
      <c r="D474" s="44"/>
      <c r="E474" s="45"/>
      <c r="F474" s="45"/>
      <c r="G474" s="45"/>
      <c r="H474" s="45"/>
      <c r="K474" s="16"/>
    </row>
    <row r="475" spans="3:11">
      <c r="C475" s="44"/>
      <c r="D475" s="44"/>
      <c r="E475" s="45"/>
      <c r="F475" s="45"/>
      <c r="G475" s="45"/>
      <c r="H475" s="45"/>
      <c r="K475" s="16"/>
    </row>
    <row r="476" spans="3:11">
      <c r="C476" s="44"/>
      <c r="D476" s="44"/>
      <c r="E476" s="45"/>
      <c r="F476" s="45"/>
      <c r="G476" s="45"/>
      <c r="H476" s="45"/>
      <c r="K476" s="16"/>
    </row>
    <row r="477" spans="3:11">
      <c r="C477" s="44"/>
      <c r="D477" s="44"/>
      <c r="E477" s="45"/>
      <c r="F477" s="45"/>
      <c r="G477" s="45"/>
      <c r="H477" s="45"/>
      <c r="K477" s="16"/>
    </row>
    <row r="478" spans="3:11">
      <c r="C478" s="44"/>
      <c r="D478" s="44"/>
      <c r="E478" s="45"/>
      <c r="F478" s="45"/>
      <c r="G478" s="45"/>
      <c r="H478" s="45"/>
      <c r="K478" s="16"/>
    </row>
    <row r="479" spans="3:11">
      <c r="C479" s="44"/>
      <c r="D479" s="44"/>
      <c r="E479" s="45"/>
      <c r="F479" s="45"/>
      <c r="G479" s="45"/>
      <c r="H479" s="45"/>
      <c r="K479" s="16"/>
    </row>
    <row r="480" spans="3:11">
      <c r="C480" s="44"/>
      <c r="D480" s="44"/>
      <c r="E480" s="45"/>
      <c r="F480" s="45"/>
      <c r="G480" s="45"/>
      <c r="H480" s="45"/>
      <c r="K480" s="16"/>
    </row>
    <row r="481" spans="3:11">
      <c r="C481" s="44"/>
      <c r="D481" s="44"/>
      <c r="E481" s="45"/>
      <c r="F481" s="45"/>
      <c r="G481" s="45"/>
      <c r="H481" s="45"/>
      <c r="K481" s="16"/>
    </row>
    <row r="482" spans="3:11">
      <c r="C482" s="44"/>
      <c r="D482" s="44"/>
      <c r="E482" s="45"/>
      <c r="F482" s="45"/>
      <c r="G482" s="45"/>
      <c r="H482" s="45"/>
      <c r="K482" s="16"/>
    </row>
    <row r="483" spans="3:11">
      <c r="C483" s="44"/>
      <c r="D483" s="44"/>
      <c r="E483" s="45"/>
      <c r="F483" s="45"/>
      <c r="G483" s="45"/>
      <c r="H483" s="45"/>
      <c r="K483" s="16"/>
    </row>
    <row r="484" spans="3:11">
      <c r="C484" s="44"/>
      <c r="D484" s="44"/>
      <c r="E484" s="45"/>
      <c r="F484" s="45"/>
      <c r="G484" s="45"/>
      <c r="H484" s="45"/>
      <c r="K484" s="16"/>
    </row>
    <row r="485" spans="3:11">
      <c r="C485" s="44"/>
      <c r="D485" s="44"/>
      <c r="E485" s="45"/>
      <c r="F485" s="45"/>
      <c r="G485" s="45"/>
      <c r="H485" s="45"/>
      <c r="K485" s="16"/>
    </row>
    <row r="486" spans="3:11">
      <c r="C486" s="44"/>
      <c r="D486" s="44"/>
      <c r="E486" s="45"/>
      <c r="F486" s="45"/>
      <c r="G486" s="45"/>
      <c r="H486" s="45"/>
      <c r="K486" s="16"/>
    </row>
    <row r="487" spans="3:11">
      <c r="C487" s="44"/>
      <c r="D487" s="44"/>
      <c r="E487" s="45"/>
      <c r="F487" s="45"/>
      <c r="G487" s="45"/>
      <c r="H487" s="45"/>
      <c r="K487" s="16"/>
    </row>
    <row r="488" spans="3:11">
      <c r="C488" s="44"/>
      <c r="D488" s="44"/>
      <c r="E488" s="45"/>
      <c r="F488" s="45"/>
      <c r="G488" s="45"/>
      <c r="H488" s="45"/>
      <c r="K488" s="16"/>
    </row>
    <row r="489" spans="3:11">
      <c r="C489" s="44"/>
      <c r="D489" s="44"/>
      <c r="E489" s="45"/>
      <c r="F489" s="45"/>
      <c r="G489" s="45"/>
      <c r="H489" s="45"/>
      <c r="K489" s="16"/>
    </row>
    <row r="490" spans="3:11">
      <c r="C490" s="44"/>
      <c r="D490" s="44"/>
      <c r="E490" s="45"/>
      <c r="F490" s="45"/>
      <c r="G490" s="45"/>
      <c r="H490" s="45"/>
      <c r="K490" s="16"/>
    </row>
    <row r="491" spans="3:11">
      <c r="C491" s="44"/>
      <c r="D491" s="44"/>
      <c r="E491" s="45"/>
      <c r="F491" s="45"/>
      <c r="G491" s="45"/>
      <c r="H491" s="45"/>
      <c r="K491" s="16"/>
    </row>
    <row r="492" spans="3:11">
      <c r="C492" s="44"/>
      <c r="D492" s="44"/>
      <c r="E492" s="45"/>
      <c r="F492" s="45"/>
      <c r="G492" s="45"/>
      <c r="H492" s="45"/>
      <c r="K492" s="16"/>
    </row>
    <row r="493" spans="3:11">
      <c r="C493" s="44"/>
      <c r="D493" s="44"/>
      <c r="E493" s="45"/>
      <c r="F493" s="45"/>
      <c r="G493" s="45"/>
      <c r="H493" s="45"/>
      <c r="K493" s="16"/>
    </row>
    <row r="494" spans="3:11">
      <c r="C494" s="44"/>
      <c r="D494" s="44"/>
      <c r="E494" s="45"/>
      <c r="F494" s="45"/>
      <c r="G494" s="45"/>
      <c r="H494" s="45"/>
      <c r="K494" s="16"/>
    </row>
    <row r="495" spans="3:11">
      <c r="C495" s="44"/>
      <c r="D495" s="44"/>
      <c r="E495" s="45"/>
      <c r="F495" s="45"/>
      <c r="G495" s="45"/>
      <c r="H495" s="45"/>
      <c r="K495" s="16"/>
    </row>
    <row r="496" spans="3:11">
      <c r="C496" s="44"/>
      <c r="D496" s="44"/>
      <c r="E496" s="45"/>
      <c r="F496" s="45"/>
      <c r="G496" s="45"/>
      <c r="H496" s="45"/>
      <c r="K496" s="16"/>
    </row>
    <row r="497" spans="3:11">
      <c r="C497" s="44"/>
      <c r="D497" s="44"/>
      <c r="E497" s="45"/>
      <c r="F497" s="45"/>
      <c r="G497" s="45"/>
      <c r="H497" s="45"/>
      <c r="K497" s="16"/>
    </row>
    <row r="498" spans="3:11">
      <c r="C498" s="44"/>
      <c r="D498" s="44"/>
      <c r="E498" s="45"/>
      <c r="F498" s="45"/>
      <c r="G498" s="45"/>
      <c r="H498" s="45"/>
      <c r="K498" s="16"/>
    </row>
    <row r="499" spans="3:11">
      <c r="C499" s="44"/>
      <c r="D499" s="44"/>
      <c r="E499" s="45"/>
      <c r="F499" s="45"/>
      <c r="G499" s="45"/>
      <c r="H499" s="45"/>
      <c r="K499" s="16"/>
    </row>
    <row r="500" spans="3:11">
      <c r="C500" s="44"/>
      <c r="D500" s="44"/>
      <c r="E500" s="45"/>
      <c r="F500" s="45"/>
      <c r="G500" s="45"/>
      <c r="H500" s="45"/>
      <c r="K500" s="16"/>
    </row>
    <row r="501" spans="3:11">
      <c r="C501" s="44"/>
      <c r="D501" s="44"/>
      <c r="E501" s="45"/>
      <c r="F501" s="45"/>
      <c r="G501" s="45"/>
      <c r="H501" s="45"/>
      <c r="K501" s="16"/>
    </row>
    <row r="502" spans="3:11">
      <c r="C502" s="44"/>
      <c r="D502" s="44"/>
      <c r="E502" s="45"/>
      <c r="F502" s="45"/>
      <c r="G502" s="45"/>
      <c r="H502" s="45"/>
      <c r="K502" s="16"/>
    </row>
    <row r="503" spans="3:11">
      <c r="C503" s="44"/>
      <c r="D503" s="44"/>
      <c r="E503" s="45"/>
      <c r="F503" s="45"/>
      <c r="G503" s="45"/>
      <c r="H503" s="45"/>
      <c r="K503" s="16"/>
    </row>
    <row r="504" spans="3:11">
      <c r="C504" s="44"/>
      <c r="D504" s="44"/>
      <c r="E504" s="45"/>
      <c r="F504" s="45"/>
      <c r="G504" s="45"/>
      <c r="H504" s="45"/>
      <c r="K504" s="16"/>
    </row>
    <row r="505" spans="3:11">
      <c r="C505" s="44"/>
      <c r="D505" s="44"/>
      <c r="E505" s="45"/>
      <c r="F505" s="45"/>
      <c r="G505" s="45"/>
      <c r="H505" s="45"/>
      <c r="K505" s="16"/>
    </row>
    <row r="506" spans="3:11">
      <c r="C506" s="44"/>
      <c r="D506" s="44"/>
      <c r="E506" s="45"/>
      <c r="F506" s="45"/>
      <c r="G506" s="45"/>
      <c r="H506" s="45"/>
      <c r="K506" s="16"/>
    </row>
    <row r="507" spans="3:11">
      <c r="C507" s="44"/>
      <c r="D507" s="44"/>
      <c r="E507" s="45"/>
      <c r="F507" s="45"/>
      <c r="G507" s="45"/>
      <c r="H507" s="45"/>
      <c r="K507" s="16"/>
    </row>
    <row r="508" spans="3:11">
      <c r="C508" s="44"/>
      <c r="D508" s="44"/>
      <c r="E508" s="45"/>
      <c r="F508" s="45"/>
      <c r="G508" s="45"/>
      <c r="H508" s="45"/>
      <c r="K508" s="16"/>
    </row>
    <row r="509" spans="3:11">
      <c r="C509" s="44"/>
      <c r="D509" s="44"/>
      <c r="E509" s="45"/>
      <c r="F509" s="45"/>
      <c r="G509" s="45"/>
      <c r="H509" s="45"/>
      <c r="K509" s="16"/>
    </row>
    <row r="510" spans="3:11">
      <c r="C510" s="44"/>
      <c r="D510" s="44"/>
      <c r="E510" s="45"/>
      <c r="F510" s="45"/>
      <c r="G510" s="45"/>
      <c r="H510" s="45"/>
      <c r="K510" s="16"/>
    </row>
    <row r="511" spans="3:11">
      <c r="C511" s="44"/>
      <c r="D511" s="44"/>
      <c r="E511" s="45"/>
      <c r="F511" s="45"/>
      <c r="G511" s="45"/>
      <c r="H511" s="45"/>
      <c r="K511" s="16"/>
    </row>
    <row r="512" spans="3:11">
      <c r="C512" s="44"/>
      <c r="D512" s="44"/>
      <c r="E512" s="45"/>
      <c r="F512" s="45"/>
      <c r="G512" s="45"/>
      <c r="H512" s="45"/>
      <c r="K512" s="16"/>
    </row>
    <row r="513" spans="3:11">
      <c r="C513" s="44"/>
      <c r="D513" s="44"/>
      <c r="E513" s="45"/>
      <c r="F513" s="45"/>
      <c r="G513" s="45"/>
      <c r="H513" s="45"/>
      <c r="K513" s="16"/>
    </row>
    <row r="514" spans="3:11">
      <c r="C514" s="44"/>
      <c r="D514" s="44"/>
      <c r="E514" s="45"/>
      <c r="F514" s="45"/>
      <c r="G514" s="45"/>
      <c r="H514" s="45"/>
      <c r="K514" s="16"/>
    </row>
    <row r="515" spans="3:11">
      <c r="C515" s="44"/>
      <c r="D515" s="44"/>
      <c r="E515" s="45"/>
      <c r="F515" s="45"/>
      <c r="G515" s="45"/>
      <c r="H515" s="45"/>
      <c r="K515" s="16"/>
    </row>
    <row r="516" spans="3:11">
      <c r="C516" s="44"/>
      <c r="D516" s="44"/>
      <c r="E516" s="45"/>
      <c r="F516" s="45"/>
      <c r="G516" s="45"/>
      <c r="H516" s="45"/>
      <c r="K516" s="16"/>
    </row>
    <row r="517" spans="3:11">
      <c r="C517" s="44"/>
      <c r="D517" s="44"/>
      <c r="E517" s="45"/>
      <c r="F517" s="45"/>
      <c r="G517" s="45"/>
      <c r="H517" s="45"/>
      <c r="K517" s="16"/>
    </row>
    <row r="518" spans="3:11">
      <c r="C518" s="44"/>
      <c r="D518" s="44"/>
      <c r="E518" s="45"/>
      <c r="F518" s="45"/>
      <c r="G518" s="45"/>
      <c r="H518" s="45"/>
      <c r="K518" s="16"/>
    </row>
    <row r="519" spans="3:11">
      <c r="C519" s="44"/>
      <c r="D519" s="44"/>
      <c r="E519" s="45"/>
      <c r="F519" s="45"/>
      <c r="G519" s="45"/>
      <c r="H519" s="45"/>
      <c r="K519" s="16"/>
    </row>
    <row r="520" spans="3:11">
      <c r="C520" s="44"/>
      <c r="D520" s="44"/>
      <c r="E520" s="45"/>
      <c r="F520" s="45"/>
      <c r="G520" s="45"/>
      <c r="H520" s="45"/>
      <c r="K520" s="16"/>
    </row>
    <row r="521" spans="3:11">
      <c r="C521" s="44"/>
      <c r="D521" s="44"/>
      <c r="E521" s="45"/>
      <c r="F521" s="45"/>
      <c r="G521" s="45"/>
      <c r="H521" s="45"/>
      <c r="K521" s="16"/>
    </row>
    <row r="522" spans="3:11">
      <c r="C522" s="44"/>
      <c r="D522" s="44"/>
      <c r="E522" s="45"/>
      <c r="F522" s="45"/>
      <c r="G522" s="45"/>
      <c r="H522" s="45"/>
      <c r="K522" s="16"/>
    </row>
    <row r="523" spans="3:11">
      <c r="C523" s="44"/>
      <c r="D523" s="44"/>
      <c r="E523" s="45"/>
      <c r="F523" s="45"/>
      <c r="G523" s="45"/>
      <c r="H523" s="45"/>
      <c r="K523" s="16"/>
    </row>
    <row r="524" spans="3:11">
      <c r="C524" s="44"/>
      <c r="D524" s="44"/>
      <c r="E524" s="45"/>
      <c r="F524" s="45"/>
      <c r="G524" s="45"/>
      <c r="H524" s="45"/>
      <c r="K524" s="16"/>
    </row>
    <row r="525" spans="3:11">
      <c r="C525" s="44"/>
      <c r="D525" s="44"/>
      <c r="E525" s="45"/>
      <c r="F525" s="45"/>
      <c r="G525" s="45"/>
      <c r="H525" s="45"/>
      <c r="K525" s="16"/>
    </row>
    <row r="526" spans="3:11">
      <c r="C526" s="44"/>
      <c r="D526" s="44"/>
      <c r="E526" s="45"/>
      <c r="F526" s="45"/>
      <c r="G526" s="45"/>
      <c r="H526" s="45"/>
      <c r="K526" s="16"/>
    </row>
    <row r="527" spans="3:11">
      <c r="C527" s="44"/>
      <c r="D527" s="44"/>
      <c r="E527" s="45"/>
      <c r="F527" s="45"/>
      <c r="G527" s="45"/>
      <c r="H527" s="45"/>
      <c r="K527" s="16"/>
    </row>
    <row r="528" spans="3:11">
      <c r="C528" s="44"/>
      <c r="D528" s="44"/>
      <c r="E528" s="45"/>
      <c r="F528" s="45"/>
      <c r="G528" s="45"/>
      <c r="H528" s="45"/>
      <c r="K528" s="16"/>
    </row>
    <row r="529" spans="3:11">
      <c r="C529" s="44"/>
      <c r="D529" s="44"/>
      <c r="E529" s="45"/>
      <c r="F529" s="45"/>
      <c r="G529" s="45"/>
      <c r="H529" s="45"/>
      <c r="K529" s="16"/>
    </row>
    <row r="530" spans="3:11">
      <c r="C530" s="44"/>
      <c r="D530" s="44"/>
      <c r="E530" s="45"/>
      <c r="F530" s="45"/>
      <c r="G530" s="45"/>
      <c r="H530" s="45"/>
      <c r="K530" s="16"/>
    </row>
    <row r="531" spans="3:11">
      <c r="C531" s="44"/>
      <c r="D531" s="44"/>
      <c r="E531" s="45"/>
      <c r="F531" s="45"/>
      <c r="G531" s="45"/>
      <c r="H531" s="45"/>
      <c r="K531" s="16"/>
    </row>
    <row r="532" spans="3:11">
      <c r="C532" s="44"/>
      <c r="D532" s="44"/>
      <c r="E532" s="45"/>
      <c r="F532" s="45"/>
      <c r="G532" s="45"/>
      <c r="H532" s="45"/>
      <c r="K532" s="16"/>
    </row>
    <row r="533" spans="3:11">
      <c r="C533" s="44"/>
      <c r="D533" s="44"/>
      <c r="E533" s="45"/>
      <c r="F533" s="45"/>
      <c r="G533" s="45"/>
      <c r="H533" s="45"/>
      <c r="K533" s="16"/>
    </row>
    <row r="534" spans="3:11">
      <c r="C534" s="44"/>
      <c r="D534" s="44"/>
      <c r="E534" s="45"/>
      <c r="F534" s="45"/>
      <c r="G534" s="45"/>
      <c r="H534" s="45"/>
      <c r="K534" s="16"/>
    </row>
    <row r="535" spans="3:11">
      <c r="C535" s="44"/>
      <c r="D535" s="44"/>
      <c r="E535" s="45"/>
      <c r="F535" s="45"/>
      <c r="G535" s="45"/>
      <c r="H535" s="45"/>
      <c r="K535" s="16"/>
    </row>
    <row r="536" spans="3:11">
      <c r="C536" s="44"/>
      <c r="D536" s="44"/>
      <c r="E536" s="45"/>
      <c r="F536" s="45"/>
      <c r="G536" s="45"/>
      <c r="H536" s="45"/>
      <c r="K536" s="16"/>
    </row>
    <row r="537" spans="3:11">
      <c r="C537" s="44"/>
      <c r="D537" s="44"/>
      <c r="E537" s="45"/>
      <c r="F537" s="45"/>
      <c r="G537" s="45"/>
      <c r="H537" s="45"/>
      <c r="K537" s="16"/>
    </row>
    <row r="538" spans="3:11">
      <c r="C538" s="44"/>
      <c r="D538" s="44"/>
      <c r="E538" s="45"/>
      <c r="F538" s="45"/>
      <c r="G538" s="45"/>
      <c r="H538" s="45"/>
      <c r="K538" s="16"/>
    </row>
    <row r="539" spans="3:11">
      <c r="C539" s="44"/>
      <c r="D539" s="44"/>
      <c r="E539" s="45"/>
      <c r="F539" s="45"/>
      <c r="G539" s="45"/>
      <c r="H539" s="45"/>
      <c r="K539" s="16"/>
    </row>
    <row r="540" spans="3:11">
      <c r="C540" s="44"/>
      <c r="D540" s="44"/>
      <c r="E540" s="45"/>
      <c r="F540" s="45"/>
      <c r="G540" s="45"/>
      <c r="H540" s="45"/>
      <c r="K540" s="16"/>
    </row>
    <row r="541" spans="3:11">
      <c r="C541" s="44"/>
      <c r="D541" s="44"/>
      <c r="E541" s="45"/>
      <c r="F541" s="45"/>
      <c r="G541" s="45"/>
      <c r="H541" s="45"/>
      <c r="K541" s="16"/>
    </row>
    <row r="542" spans="3:11">
      <c r="C542" s="44"/>
      <c r="D542" s="44"/>
      <c r="E542" s="45"/>
      <c r="F542" s="45"/>
      <c r="G542" s="45"/>
      <c r="H542" s="45"/>
      <c r="K542" s="16"/>
    </row>
    <row r="543" spans="3:11">
      <c r="C543" s="44"/>
      <c r="D543" s="44"/>
      <c r="E543" s="45"/>
      <c r="F543" s="45"/>
      <c r="G543" s="45"/>
      <c r="H543" s="45"/>
      <c r="K543" s="16"/>
    </row>
    <row r="544" spans="3:11">
      <c r="C544" s="44"/>
      <c r="D544" s="44"/>
      <c r="E544" s="45"/>
      <c r="F544" s="45"/>
      <c r="G544" s="45"/>
      <c r="H544" s="45"/>
      <c r="K544" s="16"/>
    </row>
    <row r="545" spans="3:11">
      <c r="C545" s="44"/>
      <c r="D545" s="44"/>
      <c r="E545" s="45"/>
      <c r="F545" s="45"/>
      <c r="G545" s="45"/>
      <c r="H545" s="45"/>
      <c r="K545" s="16"/>
    </row>
    <row r="546" spans="3:11">
      <c r="C546" s="44"/>
      <c r="D546" s="44"/>
      <c r="E546" s="45"/>
      <c r="F546" s="45"/>
      <c r="G546" s="45"/>
      <c r="H546" s="45"/>
      <c r="K546" s="16"/>
    </row>
    <row r="547" spans="3:11">
      <c r="C547" s="44"/>
      <c r="D547" s="44"/>
      <c r="E547" s="45"/>
      <c r="F547" s="45"/>
      <c r="G547" s="45"/>
      <c r="H547" s="45"/>
      <c r="K547" s="16"/>
    </row>
    <row r="548" spans="3:11">
      <c r="C548" s="44"/>
      <c r="D548" s="44"/>
      <c r="E548" s="45"/>
      <c r="F548" s="45"/>
      <c r="G548" s="45"/>
      <c r="H548" s="45"/>
      <c r="K548" s="16"/>
    </row>
    <row r="549" spans="3:11">
      <c r="C549" s="44"/>
      <c r="D549" s="44"/>
      <c r="E549" s="45"/>
      <c r="F549" s="45"/>
      <c r="G549" s="45"/>
      <c r="H549" s="45"/>
      <c r="K549" s="16"/>
    </row>
    <row r="550" spans="3:11">
      <c r="C550" s="44"/>
      <c r="D550" s="44"/>
      <c r="E550" s="45"/>
      <c r="F550" s="45"/>
      <c r="G550" s="45"/>
      <c r="H550" s="45"/>
      <c r="K550" s="16"/>
    </row>
    <row r="551" spans="3:11">
      <c r="C551" s="44"/>
      <c r="D551" s="44"/>
      <c r="E551" s="45"/>
      <c r="F551" s="45"/>
      <c r="G551" s="45"/>
      <c r="H551" s="45"/>
      <c r="K551" s="16"/>
    </row>
    <row r="552" spans="3:11">
      <c r="C552" s="44"/>
      <c r="D552" s="44"/>
      <c r="E552" s="45"/>
      <c r="F552" s="45"/>
      <c r="G552" s="45"/>
      <c r="H552" s="45"/>
      <c r="K552" s="16"/>
    </row>
    <row r="553" spans="3:11">
      <c r="C553" s="44"/>
      <c r="D553" s="44"/>
      <c r="E553" s="45"/>
      <c r="F553" s="45"/>
      <c r="G553" s="45"/>
      <c r="H553" s="45"/>
      <c r="K553" s="16"/>
    </row>
    <row r="554" spans="3:11">
      <c r="C554" s="44"/>
      <c r="D554" s="44"/>
      <c r="E554" s="45"/>
      <c r="F554" s="45"/>
      <c r="G554" s="45"/>
      <c r="H554" s="45"/>
      <c r="K554" s="16"/>
    </row>
    <row r="555" spans="3:11">
      <c r="C555" s="44"/>
      <c r="D555" s="44"/>
      <c r="E555" s="45"/>
      <c r="F555" s="45"/>
      <c r="G555" s="45"/>
      <c r="H555" s="45"/>
      <c r="K555" s="16"/>
    </row>
    <row r="556" spans="3:11">
      <c r="C556" s="44"/>
      <c r="D556" s="44"/>
      <c r="E556" s="45"/>
      <c r="F556" s="45"/>
      <c r="G556" s="45"/>
      <c r="H556" s="45"/>
      <c r="K556" s="16"/>
    </row>
    <row r="557" spans="3:11">
      <c r="C557" s="44"/>
      <c r="D557" s="44"/>
      <c r="E557" s="45"/>
      <c r="F557" s="45"/>
      <c r="G557" s="45"/>
      <c r="H557" s="45"/>
      <c r="K557" s="16"/>
    </row>
    <row r="558" spans="3:11">
      <c r="C558" s="44"/>
      <c r="D558" s="44"/>
      <c r="E558" s="45"/>
      <c r="F558" s="45"/>
      <c r="G558" s="45"/>
      <c r="H558" s="45"/>
      <c r="K558" s="16"/>
    </row>
    <row r="559" spans="3:11">
      <c r="C559" s="44"/>
      <c r="D559" s="44"/>
      <c r="E559" s="45"/>
      <c r="F559" s="45"/>
      <c r="G559" s="45"/>
      <c r="H559" s="45"/>
      <c r="K559" s="16"/>
    </row>
    <row r="560" spans="3:11">
      <c r="C560" s="44"/>
      <c r="D560" s="44"/>
      <c r="E560" s="45"/>
      <c r="F560" s="45"/>
      <c r="G560" s="45"/>
      <c r="H560" s="45"/>
      <c r="K560" s="16"/>
    </row>
    <row r="561" spans="3:11">
      <c r="C561" s="44"/>
      <c r="D561" s="44"/>
      <c r="E561" s="45"/>
      <c r="F561" s="45"/>
      <c r="G561" s="45"/>
      <c r="H561" s="45"/>
      <c r="K561" s="16"/>
    </row>
    <row r="562" spans="3:11">
      <c r="C562" s="44"/>
      <c r="D562" s="44"/>
      <c r="E562" s="45"/>
      <c r="F562" s="45"/>
      <c r="G562" s="45"/>
      <c r="H562" s="45"/>
      <c r="K562" s="16"/>
    </row>
    <row r="563" spans="3:11">
      <c r="C563" s="44"/>
      <c r="D563" s="44"/>
      <c r="E563" s="45"/>
      <c r="F563" s="45"/>
      <c r="G563" s="45"/>
      <c r="H563" s="45"/>
      <c r="K563" s="16"/>
    </row>
    <row r="564" spans="3:11">
      <c r="C564" s="44"/>
      <c r="D564" s="44"/>
      <c r="E564" s="45"/>
      <c r="F564" s="45"/>
      <c r="G564" s="45"/>
      <c r="H564" s="45"/>
      <c r="K564" s="16"/>
    </row>
    <row r="565" spans="3:11">
      <c r="C565" s="44"/>
      <c r="D565" s="44"/>
      <c r="E565" s="45"/>
      <c r="F565" s="45"/>
      <c r="G565" s="45"/>
      <c r="H565" s="45"/>
      <c r="K565" s="16"/>
    </row>
    <row r="566" spans="3:11">
      <c r="C566" s="44"/>
      <c r="D566" s="44"/>
      <c r="E566" s="45"/>
      <c r="F566" s="45"/>
      <c r="G566" s="45"/>
      <c r="H566" s="45"/>
      <c r="K566" s="16"/>
    </row>
  </sheetData>
  <mergeCells count="16">
    <mergeCell ref="B58:C58"/>
    <mergeCell ref="A8:I8"/>
    <mergeCell ref="A51:B51"/>
    <mergeCell ref="A49:B49"/>
    <mergeCell ref="A47:B47"/>
    <mergeCell ref="A32:B32"/>
    <mergeCell ref="B9:B19"/>
    <mergeCell ref="B21:B28"/>
    <mergeCell ref="A53:B53"/>
    <mergeCell ref="A9:A19"/>
    <mergeCell ref="A20:B20"/>
    <mergeCell ref="A29:B29"/>
    <mergeCell ref="A21:A28"/>
    <mergeCell ref="A30:I30"/>
    <mergeCell ref="B33:B46"/>
    <mergeCell ref="A33:A46"/>
  </mergeCells>
  <pageMargins left="0.77" right="0.17" top="0.38" bottom="0.41" header="0.21" footer="0.27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44"/>
  <sheetViews>
    <sheetView tabSelected="1" topLeftCell="A24" workbookViewId="0">
      <selection activeCell="M32" sqref="M32"/>
    </sheetView>
  </sheetViews>
  <sheetFormatPr baseColWidth="10" defaultColWidth="9.140625" defaultRowHeight="15"/>
  <cols>
    <col min="1" max="1" width="21.7109375" customWidth="1"/>
    <col min="2" max="2" width="13.28515625" customWidth="1"/>
    <col min="3" max="3" width="12.28515625" customWidth="1"/>
    <col min="4" max="4" width="10.7109375" customWidth="1"/>
    <col min="5" max="5" width="12.85546875" customWidth="1"/>
    <col min="6" max="6" width="13.140625" customWidth="1"/>
    <col min="7" max="7" width="9.28515625" customWidth="1"/>
    <col min="8" max="8" width="13" customWidth="1"/>
    <col min="9" max="9" width="14.140625" customWidth="1"/>
    <col min="10" max="10" width="10.42578125" customWidth="1"/>
    <col min="11" max="11" width="11.85546875" customWidth="1"/>
    <col min="12" max="12" width="13.7109375" customWidth="1"/>
    <col min="13" max="13" width="12.5703125" customWidth="1"/>
    <col min="14" max="14" width="13.140625" customWidth="1"/>
  </cols>
  <sheetData>
    <row r="1" spans="1:7" ht="15.75">
      <c r="A1" s="1" t="s">
        <v>10</v>
      </c>
      <c r="B1" s="1"/>
      <c r="C1" s="1"/>
      <c r="D1" s="1"/>
    </row>
    <row r="2" spans="1:7">
      <c r="A2" s="3"/>
      <c r="B2" s="3"/>
      <c r="C2" s="3"/>
      <c r="D2" s="3"/>
    </row>
    <row r="3" spans="1:7">
      <c r="A3" s="3" t="s">
        <v>11</v>
      </c>
      <c r="B3" s="3"/>
      <c r="C3" s="3"/>
      <c r="D3" s="3"/>
    </row>
    <row r="4" spans="1:7" ht="15.75" thickBot="1"/>
    <row r="5" spans="1:7" ht="15.75" thickBot="1">
      <c r="A5" s="315" t="s">
        <v>0</v>
      </c>
      <c r="B5" s="317" t="s">
        <v>42</v>
      </c>
      <c r="C5" s="318"/>
      <c r="D5" s="319" t="s">
        <v>41</v>
      </c>
      <c r="E5" s="320"/>
      <c r="F5" s="315" t="s">
        <v>12</v>
      </c>
      <c r="G5" s="176"/>
    </row>
    <row r="6" spans="1:7" ht="22.5" customHeight="1" thickBot="1">
      <c r="A6" s="316"/>
      <c r="B6" s="2" t="s">
        <v>46</v>
      </c>
      <c r="C6" s="2" t="s">
        <v>85</v>
      </c>
      <c r="D6" s="219" t="s">
        <v>86</v>
      </c>
      <c r="E6" s="219" t="s">
        <v>85</v>
      </c>
      <c r="F6" s="316"/>
      <c r="G6" s="176"/>
    </row>
    <row r="7" spans="1:7" ht="25.5" customHeight="1" thickBot="1">
      <c r="A7" s="6" t="s">
        <v>13</v>
      </c>
      <c r="B7" s="62">
        <v>0</v>
      </c>
      <c r="C7" s="62"/>
      <c r="D7" s="220">
        <v>0</v>
      </c>
      <c r="E7" s="221">
        <v>0</v>
      </c>
      <c r="F7" s="64">
        <f>B7+D7</f>
        <v>0</v>
      </c>
      <c r="G7" s="113"/>
    </row>
    <row r="8" spans="1:7" ht="39" customHeight="1" thickBot="1">
      <c r="A8" s="107" t="s">
        <v>14</v>
      </c>
      <c r="B8" s="196">
        <v>6000</v>
      </c>
      <c r="C8" s="62"/>
      <c r="D8" s="214">
        <v>5000</v>
      </c>
      <c r="E8" s="222">
        <v>0</v>
      </c>
      <c r="F8" s="64">
        <f t="shared" ref="F8:F13" si="0">B8+D8</f>
        <v>11000</v>
      </c>
      <c r="G8" s="113"/>
    </row>
    <row r="9" spans="1:7" ht="54.75" customHeight="1" thickBot="1">
      <c r="A9" s="107" t="s">
        <v>15</v>
      </c>
      <c r="B9" s="171">
        <v>4000</v>
      </c>
      <c r="C9" s="62"/>
      <c r="D9" s="214">
        <v>0</v>
      </c>
      <c r="E9" s="223">
        <v>0</v>
      </c>
      <c r="F9" s="64">
        <f t="shared" si="0"/>
        <v>4000</v>
      </c>
      <c r="G9" s="113"/>
    </row>
    <row r="10" spans="1:7" ht="30.75" customHeight="1" thickBot="1">
      <c r="A10" s="107" t="s">
        <v>16</v>
      </c>
      <c r="B10" s="197">
        <v>405100</v>
      </c>
      <c r="C10" s="62"/>
      <c r="D10" s="214">
        <v>41250</v>
      </c>
      <c r="E10" s="224"/>
      <c r="F10" s="64">
        <f t="shared" si="0"/>
        <v>446350</v>
      </c>
      <c r="G10" s="113"/>
    </row>
    <row r="11" spans="1:7" ht="28.5" customHeight="1" thickBot="1">
      <c r="A11" s="107" t="s">
        <v>17</v>
      </c>
      <c r="B11" s="171">
        <v>84500</v>
      </c>
      <c r="C11" s="62"/>
      <c r="D11" s="215">
        <v>53250</v>
      </c>
      <c r="E11" s="225">
        <v>0</v>
      </c>
      <c r="F11" s="64">
        <f t="shared" si="0"/>
        <v>137750</v>
      </c>
      <c r="G11" s="113"/>
    </row>
    <row r="12" spans="1:7" ht="44.25" customHeight="1" thickBot="1">
      <c r="A12" s="107" t="s">
        <v>18</v>
      </c>
      <c r="B12" s="194"/>
      <c r="C12" s="62"/>
      <c r="D12" s="216">
        <v>0</v>
      </c>
      <c r="E12" s="226">
        <v>0</v>
      </c>
      <c r="F12" s="64">
        <f t="shared" si="0"/>
        <v>0</v>
      </c>
      <c r="G12" s="113"/>
    </row>
    <row r="13" spans="1:7" ht="45.75" customHeight="1" thickBot="1">
      <c r="A13" s="107" t="s">
        <v>19</v>
      </c>
      <c r="B13" s="195">
        <v>33000</v>
      </c>
      <c r="C13" s="62"/>
      <c r="D13" s="216">
        <v>38600</v>
      </c>
      <c r="E13" s="226">
        <v>0</v>
      </c>
      <c r="F13" s="64">
        <f t="shared" si="0"/>
        <v>71600</v>
      </c>
      <c r="G13" s="113"/>
    </row>
    <row r="14" spans="1:7" ht="23.25" customHeight="1" thickBot="1">
      <c r="A14" s="8" t="s">
        <v>20</v>
      </c>
      <c r="B14" s="63">
        <f>SUM(B7:B13)</f>
        <v>532600</v>
      </c>
      <c r="C14" s="63">
        <f>SUM(C7:C13)</f>
        <v>0</v>
      </c>
      <c r="D14" s="227">
        <f>SUM(D7:D13)</f>
        <v>138100</v>
      </c>
      <c r="E14" s="218">
        <f t="shared" ref="E14:F14" si="1">SUM(E7:E13)</f>
        <v>0</v>
      </c>
      <c r="F14" s="61">
        <f t="shared" si="1"/>
        <v>670700</v>
      </c>
      <c r="G14" s="137"/>
    </row>
    <row r="15" spans="1:7" ht="15.75" thickBot="1">
      <c r="A15" s="7" t="s">
        <v>21</v>
      </c>
      <c r="B15" s="62">
        <f>B14*0.07</f>
        <v>37282</v>
      </c>
      <c r="C15" s="62">
        <f>C14*0.07</f>
        <v>0</v>
      </c>
      <c r="D15" s="217">
        <f t="shared" ref="D15" si="2">D14*0.07</f>
        <v>9667.0000000000018</v>
      </c>
      <c r="E15" s="217">
        <f t="shared" ref="E15" si="3">E14*0.07</f>
        <v>0</v>
      </c>
      <c r="F15" s="60">
        <f t="shared" ref="F15" si="4">F14*0.07</f>
        <v>46949.000000000007</v>
      </c>
      <c r="G15" s="138"/>
    </row>
    <row r="16" spans="1:7" ht="26.25" customHeight="1" thickBot="1">
      <c r="A16" s="8" t="s">
        <v>1</v>
      </c>
      <c r="B16" s="198">
        <f>SUM(B14:B15)</f>
        <v>569882</v>
      </c>
      <c r="C16" s="66">
        <f>SUM(C14:C15)</f>
        <v>0</v>
      </c>
      <c r="D16" s="228">
        <f t="shared" ref="D16" si="5">SUM(D14:D15)</f>
        <v>147767</v>
      </c>
      <c r="E16" s="218">
        <f t="shared" ref="E16" si="6">SUM(E14:E15)</f>
        <v>0</v>
      </c>
      <c r="F16" s="65">
        <f t="shared" ref="F16" si="7">SUM(F14:F15)</f>
        <v>717649</v>
      </c>
      <c r="G16" s="139"/>
    </row>
    <row r="18" spans="1:14">
      <c r="B18" s="144"/>
      <c r="C18" s="144"/>
    </row>
    <row r="19" spans="1:14" ht="15.75" thickBot="1">
      <c r="A19" s="311" t="s">
        <v>51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ht="26.25" customHeight="1" thickBot="1">
      <c r="A20" s="309" t="s">
        <v>0</v>
      </c>
      <c r="B20" s="321" t="s">
        <v>42</v>
      </c>
      <c r="C20" s="322"/>
      <c r="D20" s="322"/>
      <c r="E20" s="323"/>
      <c r="F20" s="324" t="s">
        <v>41</v>
      </c>
      <c r="G20" s="325"/>
      <c r="H20" s="326"/>
      <c r="I20" s="136" t="s">
        <v>2</v>
      </c>
      <c r="J20" s="73" t="s">
        <v>3</v>
      </c>
      <c r="K20" s="309" t="s">
        <v>52</v>
      </c>
      <c r="L20" s="309" t="s">
        <v>80</v>
      </c>
      <c r="M20" s="313" t="s">
        <v>82</v>
      </c>
      <c r="N20" s="309" t="s">
        <v>81</v>
      </c>
    </row>
    <row r="21" spans="1:14" ht="26.25" thickBot="1">
      <c r="A21" s="310"/>
      <c r="B21" s="108" t="s">
        <v>46</v>
      </c>
      <c r="C21" s="135" t="s">
        <v>47</v>
      </c>
      <c r="D21" s="142" t="s">
        <v>74</v>
      </c>
      <c r="E21" s="68" t="s">
        <v>48</v>
      </c>
      <c r="F21" s="242" t="s">
        <v>46</v>
      </c>
      <c r="G21" s="243" t="s">
        <v>47</v>
      </c>
      <c r="H21" s="244" t="s">
        <v>40</v>
      </c>
      <c r="I21" s="140"/>
      <c r="J21" s="74"/>
      <c r="K21" s="310"/>
      <c r="L21" s="310"/>
      <c r="M21" s="314"/>
      <c r="N21" s="310"/>
    </row>
    <row r="22" spans="1:14" ht="26.25" thickBot="1">
      <c r="A22" s="107" t="s">
        <v>13</v>
      </c>
      <c r="B22" s="67">
        <v>0</v>
      </c>
      <c r="C22" s="109"/>
      <c r="D22" s="143"/>
      <c r="E22" s="110">
        <v>0</v>
      </c>
      <c r="F22" s="67">
        <v>0</v>
      </c>
      <c r="G22" s="67">
        <v>0</v>
      </c>
      <c r="H22" s="245"/>
      <c r="I22" s="261">
        <f t="shared" ref="I22:J28" si="8">B22+F22</f>
        <v>0</v>
      </c>
      <c r="J22" s="114">
        <f t="shared" si="8"/>
        <v>0</v>
      </c>
      <c r="K22" s="64">
        <f>D22+E22+H22</f>
        <v>0</v>
      </c>
      <c r="L22" s="257">
        <f>I22+J22</f>
        <v>0</v>
      </c>
      <c r="M22" s="71">
        <f>L22-K22</f>
        <v>0</v>
      </c>
      <c r="N22" s="141">
        <f>IF(L22=0,0,K22/L22)</f>
        <v>0</v>
      </c>
    </row>
    <row r="23" spans="1:14" ht="26.25" thickBot="1">
      <c r="A23" s="107" t="s">
        <v>14</v>
      </c>
      <c r="B23" s="196">
        <v>6000</v>
      </c>
      <c r="C23" s="131"/>
      <c r="D23" s="114"/>
      <c r="E23" s="115">
        <f>'RAPPORT SEMESTRIEL2 2018 DIALOG'!F9</f>
        <v>480.28</v>
      </c>
      <c r="F23" s="246">
        <v>5000</v>
      </c>
      <c r="G23" s="67">
        <v>0</v>
      </c>
      <c r="H23" s="247">
        <v>738</v>
      </c>
      <c r="I23" s="261">
        <f t="shared" si="8"/>
        <v>11000</v>
      </c>
      <c r="J23" s="64">
        <f t="shared" si="8"/>
        <v>0</v>
      </c>
      <c r="K23" s="64">
        <f>D23+E23+H23</f>
        <v>1218.28</v>
      </c>
      <c r="L23" s="257">
        <f>I23+J23</f>
        <v>11000</v>
      </c>
      <c r="M23" s="71">
        <f>L23-K23</f>
        <v>9781.7199999999993</v>
      </c>
      <c r="N23" s="141">
        <f t="shared" ref="N23:N31" si="9">IF(L23=0,0,K23/L23)</f>
        <v>0.11075272727272727</v>
      </c>
    </row>
    <row r="24" spans="1:14" ht="39" thickBot="1">
      <c r="A24" s="107" t="s">
        <v>15</v>
      </c>
      <c r="B24" s="171">
        <v>4000</v>
      </c>
      <c r="C24" s="64"/>
      <c r="D24" s="64"/>
      <c r="E24" s="64">
        <v>0</v>
      </c>
      <c r="F24" s="246">
        <v>0</v>
      </c>
      <c r="G24" s="248">
        <v>0</v>
      </c>
      <c r="H24" s="249"/>
      <c r="I24" s="261">
        <f t="shared" si="8"/>
        <v>4000</v>
      </c>
      <c r="J24" s="64">
        <f t="shared" si="8"/>
        <v>0</v>
      </c>
      <c r="K24" s="64">
        <f t="shared" ref="K24:K28" si="10">D24+E24+H24</f>
        <v>0</v>
      </c>
      <c r="L24" s="257">
        <f t="shared" ref="L24:L28" si="11">I24+J24</f>
        <v>4000</v>
      </c>
      <c r="M24" s="71">
        <f t="shared" ref="M24:M28" si="12">L24-K24</f>
        <v>4000</v>
      </c>
      <c r="N24" s="141">
        <f t="shared" si="9"/>
        <v>0</v>
      </c>
    </row>
    <row r="25" spans="1:14" ht="23.25" customHeight="1" thickBot="1">
      <c r="A25" s="107" t="s">
        <v>16</v>
      </c>
      <c r="B25" s="197">
        <v>507100</v>
      </c>
      <c r="C25" s="64"/>
      <c r="D25" s="64">
        <v>26569</v>
      </c>
      <c r="E25" s="64">
        <f>'RAPPORT SEMESTRIEL2 2018 DIALOG'!F12+'RAPPORT SEMESTRIEL2 2018 DIALOG'!F13+'RAPPORT SEMESTRIEL2 2018 DIALOG'!F14+'RAPPORT SEMESTRIEL2 2018 DIALOG'!F15+'RAPPORT SEMESTRIEL2 2018 DIALOG'!F21+'RAPPORT SEMESTRIEL2 2018 DIALOG'!F22+'RAPPORT SEMESTRIEL2 2018 DIALOG'!F42</f>
        <v>76732.070000000007</v>
      </c>
      <c r="F25" s="250">
        <v>41250</v>
      </c>
      <c r="G25" s="67"/>
      <c r="H25" s="249">
        <v>4482</v>
      </c>
      <c r="I25" s="261">
        <f t="shared" si="8"/>
        <v>548350</v>
      </c>
      <c r="J25" s="64">
        <f t="shared" si="8"/>
        <v>0</v>
      </c>
      <c r="K25" s="64">
        <f t="shared" si="10"/>
        <v>107783.07</v>
      </c>
      <c r="L25" s="257">
        <f t="shared" si="11"/>
        <v>548350</v>
      </c>
      <c r="M25" s="71">
        <f t="shared" si="12"/>
        <v>440566.93</v>
      </c>
      <c r="N25" s="141">
        <f t="shared" si="9"/>
        <v>0.19655889486641745</v>
      </c>
    </row>
    <row r="26" spans="1:14" ht="24.75" customHeight="1" thickBot="1">
      <c r="A26" s="107" t="s">
        <v>17</v>
      </c>
      <c r="B26" s="171">
        <v>84500</v>
      </c>
      <c r="C26" s="64"/>
      <c r="D26" s="134"/>
      <c r="E26" s="71">
        <f>'RAPPORT SEMESTRIEL2 2018 DIALOG'!F41+'RAPPORT SEMESTRIEL2 2018 DIALOG'!F18</f>
        <v>17919.419999999998</v>
      </c>
      <c r="F26" s="251">
        <v>53250</v>
      </c>
      <c r="G26" s="110">
        <v>0</v>
      </c>
      <c r="H26" s="249">
        <v>14214</v>
      </c>
      <c r="I26" s="261">
        <f t="shared" si="8"/>
        <v>137750</v>
      </c>
      <c r="J26" s="64">
        <f t="shared" si="8"/>
        <v>0</v>
      </c>
      <c r="K26" s="64">
        <f t="shared" si="10"/>
        <v>32133.42</v>
      </c>
      <c r="L26" s="257">
        <f t="shared" si="11"/>
        <v>137750</v>
      </c>
      <c r="M26" s="71">
        <f t="shared" si="12"/>
        <v>105616.58</v>
      </c>
      <c r="N26" s="141">
        <f t="shared" si="9"/>
        <v>0.23327346642468239</v>
      </c>
    </row>
    <row r="27" spans="1:14" ht="39" thickBot="1">
      <c r="A27" s="107" t="s">
        <v>18</v>
      </c>
      <c r="B27" s="194"/>
      <c r="C27" s="71"/>
      <c r="D27" s="114"/>
      <c r="E27" s="71">
        <v>0</v>
      </c>
      <c r="F27" s="251">
        <v>0</v>
      </c>
      <c r="G27" s="110">
        <v>0</v>
      </c>
      <c r="H27" s="249"/>
      <c r="I27" s="261">
        <f t="shared" si="8"/>
        <v>0</v>
      </c>
      <c r="J27" s="64">
        <f t="shared" si="8"/>
        <v>0</v>
      </c>
      <c r="K27" s="64">
        <f t="shared" si="10"/>
        <v>0</v>
      </c>
      <c r="L27" s="257">
        <f t="shared" si="11"/>
        <v>0</v>
      </c>
      <c r="M27" s="71">
        <f t="shared" si="12"/>
        <v>0</v>
      </c>
      <c r="N27" s="141">
        <f t="shared" si="9"/>
        <v>0</v>
      </c>
    </row>
    <row r="28" spans="1:14" ht="39" thickBot="1">
      <c r="A28" s="107" t="s">
        <v>19</v>
      </c>
      <c r="B28" s="195">
        <v>33000</v>
      </c>
      <c r="C28" s="64"/>
      <c r="D28" s="64"/>
      <c r="E28" s="64">
        <f>'RAPPORT SEMESTRIEL2 2018 DIALOG'!F43</f>
        <v>6046.24</v>
      </c>
      <c r="F28" s="246">
        <v>38600</v>
      </c>
      <c r="G28" s="67">
        <v>0</v>
      </c>
      <c r="H28" s="252">
        <v>0</v>
      </c>
      <c r="I28" s="261">
        <f t="shared" si="8"/>
        <v>71600</v>
      </c>
      <c r="J28" s="64">
        <f t="shared" si="8"/>
        <v>0</v>
      </c>
      <c r="K28" s="64">
        <f t="shared" si="10"/>
        <v>6046.24</v>
      </c>
      <c r="L28" s="257">
        <f t="shared" si="11"/>
        <v>71600</v>
      </c>
      <c r="M28" s="71">
        <f t="shared" si="12"/>
        <v>65553.759999999995</v>
      </c>
      <c r="N28" s="141">
        <f t="shared" si="9"/>
        <v>8.444469273743016E-2</v>
      </c>
    </row>
    <row r="29" spans="1:14" ht="15.75" thickBot="1">
      <c r="A29" s="8" t="s">
        <v>20</v>
      </c>
      <c r="B29" s="63">
        <f>SUM(B22:B28)</f>
        <v>634600</v>
      </c>
      <c r="C29" s="63">
        <f t="shared" ref="C29:D29" si="13">SUM(C23:C28)</f>
        <v>0</v>
      </c>
      <c r="D29" s="63">
        <f t="shared" si="13"/>
        <v>26569</v>
      </c>
      <c r="E29" s="63">
        <f>SUM(E23:E28)</f>
        <v>101178.01000000001</v>
      </c>
      <c r="F29" s="253">
        <f>SUM(F22:F28)</f>
        <v>138100</v>
      </c>
      <c r="G29" s="253">
        <f t="shared" ref="G29:L29" si="14">SUM(G22:G28)</f>
        <v>0</v>
      </c>
      <c r="H29" s="254">
        <v>19434</v>
      </c>
      <c r="I29" s="258">
        <f>SUM(I22:I28)</f>
        <v>772700</v>
      </c>
      <c r="J29" s="111">
        <f t="shared" si="14"/>
        <v>0</v>
      </c>
      <c r="K29" s="111">
        <f>SUM(K22:K28)</f>
        <v>147181.01</v>
      </c>
      <c r="L29" s="258">
        <f t="shared" si="14"/>
        <v>772700</v>
      </c>
      <c r="M29" s="111">
        <f>SUM(M22:M28)</f>
        <v>625518.99</v>
      </c>
      <c r="N29" s="229">
        <f t="shared" si="9"/>
        <v>0.19047626504464865</v>
      </c>
    </row>
    <row r="30" spans="1:14" ht="15.75" thickBot="1">
      <c r="A30" s="7" t="s">
        <v>21</v>
      </c>
      <c r="B30" s="62">
        <f>B29*0.07</f>
        <v>44422.000000000007</v>
      </c>
      <c r="C30" s="62">
        <f t="shared" ref="C30" si="15">C29*0.07</f>
        <v>0</v>
      </c>
      <c r="D30" s="255">
        <v>0</v>
      </c>
      <c r="E30" s="62">
        <v>5523.28</v>
      </c>
      <c r="F30" s="62">
        <f>F29*0.07</f>
        <v>9667.0000000000018</v>
      </c>
      <c r="G30" s="62">
        <f t="shared" ref="G30" si="16">G29*0.07</f>
        <v>0</v>
      </c>
      <c r="H30" s="256">
        <v>1360.38</v>
      </c>
      <c r="I30" s="259">
        <f t="shared" ref="I30:M30" si="17">I29*0.07</f>
        <v>54089.000000000007</v>
      </c>
      <c r="J30" s="60">
        <f t="shared" si="17"/>
        <v>0</v>
      </c>
      <c r="K30" s="60">
        <f>D30+E30+H30</f>
        <v>6883.66</v>
      </c>
      <c r="L30" s="259">
        <f t="shared" si="17"/>
        <v>54089.000000000007</v>
      </c>
      <c r="M30" s="60">
        <f t="shared" si="17"/>
        <v>43786.329300000005</v>
      </c>
      <c r="N30" s="141">
        <f t="shared" si="9"/>
        <v>0.12726543289763168</v>
      </c>
    </row>
    <row r="31" spans="1:14" ht="19.5" customHeight="1" thickBot="1">
      <c r="A31" s="8" t="s">
        <v>1</v>
      </c>
      <c r="B31" s="66">
        <f>SUM(B29:B30)</f>
        <v>679022</v>
      </c>
      <c r="C31" s="66">
        <f t="shared" ref="C31:D31" si="18">SUM(C29:C30)</f>
        <v>0</v>
      </c>
      <c r="D31" s="132">
        <f t="shared" si="18"/>
        <v>26569</v>
      </c>
      <c r="E31" s="63">
        <f>SUM(E29:E30)</f>
        <v>106701.29000000001</v>
      </c>
      <c r="F31" s="253">
        <f t="shared" ref="F31:M31" si="19">SUM(F29:F30)</f>
        <v>147767</v>
      </c>
      <c r="G31" s="63">
        <f t="shared" ref="G31" si="20">SUM(G29:G30)</f>
        <v>0</v>
      </c>
      <c r="H31" s="253">
        <v>20794.38</v>
      </c>
      <c r="I31" s="260">
        <f>SUM(I29:I30)</f>
        <v>826789</v>
      </c>
      <c r="J31" s="65">
        <f t="shared" si="19"/>
        <v>0</v>
      </c>
      <c r="K31" s="61">
        <f>SUM(K29:K30)</f>
        <v>154064.67000000001</v>
      </c>
      <c r="L31" s="260">
        <f>SUM(L29:L30)</f>
        <v>826789</v>
      </c>
      <c r="M31" s="112">
        <f t="shared" si="19"/>
        <v>669305.31929999997</v>
      </c>
      <c r="N31" s="141">
        <f t="shared" si="9"/>
        <v>0.18634097696026436</v>
      </c>
    </row>
    <row r="32" spans="1:14" ht="15.75" thickBot="1">
      <c r="D32" s="212"/>
      <c r="E32" s="213">
        <f>106701.29+D31</f>
        <v>133270.28999999998</v>
      </c>
    </row>
    <row r="33" spans="1:5" ht="15.75" thickBot="1">
      <c r="A33" t="s">
        <v>107</v>
      </c>
    </row>
    <row r="34" spans="1:5" ht="20.25" customHeight="1" thickBot="1">
      <c r="A34" t="s">
        <v>108</v>
      </c>
      <c r="C34" s="327" t="s">
        <v>49</v>
      </c>
      <c r="D34" s="328"/>
      <c r="E34" s="230">
        <f>E32/B31</f>
        <v>0.19626800015316143</v>
      </c>
    </row>
    <row r="35" spans="1:5" ht="20.25" customHeight="1" thickBot="1">
      <c r="C35" s="329" t="s">
        <v>50</v>
      </c>
      <c r="D35" s="330"/>
      <c r="E35" s="160">
        <f>H31/F31</f>
        <v>0.14072411296162202</v>
      </c>
    </row>
    <row r="36" spans="1:5" ht="15.75" thickBot="1">
      <c r="D36" s="18"/>
      <c r="E36" s="18"/>
    </row>
    <row r="37" spans="1:5" ht="14.25" customHeight="1">
      <c r="C37" s="331" t="s">
        <v>53</v>
      </c>
      <c r="D37" s="332"/>
      <c r="E37" s="335">
        <f>N31</f>
        <v>0.18634097696026436</v>
      </c>
    </row>
    <row r="38" spans="1:5" ht="10.5" customHeight="1" thickBot="1">
      <c r="C38" s="333"/>
      <c r="D38" s="334"/>
      <c r="E38" s="336"/>
    </row>
    <row r="40" spans="1:5">
      <c r="A40" s="276" t="s">
        <v>78</v>
      </c>
      <c r="B40" s="276"/>
    </row>
    <row r="41" spans="1:5">
      <c r="B41" s="16"/>
    </row>
    <row r="42" spans="1:5">
      <c r="B42" s="16"/>
    </row>
    <row r="43" spans="1:5" ht="15.75">
      <c r="A43" t="s">
        <v>79</v>
      </c>
      <c r="B43" s="44"/>
    </row>
    <row r="44" spans="1:5" ht="15.75">
      <c r="A44" t="s">
        <v>96</v>
      </c>
      <c r="B44" s="44"/>
    </row>
  </sheetData>
  <mergeCells count="17">
    <mergeCell ref="A40:B40"/>
    <mergeCell ref="F5:F6"/>
    <mergeCell ref="A5:A6"/>
    <mergeCell ref="B5:C5"/>
    <mergeCell ref="D5:E5"/>
    <mergeCell ref="A20:A21"/>
    <mergeCell ref="B20:E20"/>
    <mergeCell ref="F20:H20"/>
    <mergeCell ref="C34:D34"/>
    <mergeCell ref="C35:D35"/>
    <mergeCell ref="C37:D38"/>
    <mergeCell ref="E37:E38"/>
    <mergeCell ref="N20:N21"/>
    <mergeCell ref="A19:N19"/>
    <mergeCell ref="K20:K21"/>
    <mergeCell ref="L20:L21"/>
    <mergeCell ref="M20:M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SEMESTRIEL2 2018 DIALOG</vt:lpstr>
      <vt:lpstr>Tableau Budget categorie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Sory Conde</cp:lastModifiedBy>
  <cp:lastPrinted>2018-11-15T12:44:55Z</cp:lastPrinted>
  <dcterms:created xsi:type="dcterms:W3CDTF">2017-11-15T21:17:43Z</dcterms:created>
  <dcterms:modified xsi:type="dcterms:W3CDTF">2018-12-19T10:06:39Z</dcterms:modified>
</cp:coreProperties>
</file>