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njaUNFPA20181\bureau2019\onja\planification2019\PBF3\rapport_annuel2019\"/>
    </mc:Choice>
  </mc:AlternateContent>
  <bookViews>
    <workbookView xWindow="0" yWindow="0" windowWidth="19200" windowHeight="70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L17" i="1" l="1"/>
  <c r="L18" i="1"/>
  <c r="L16" i="1"/>
  <c r="L15" i="1"/>
  <c r="L11" i="1"/>
  <c r="L12" i="1"/>
  <c r="L10" i="1"/>
  <c r="H16" i="2" l="1"/>
  <c r="H15" i="2"/>
  <c r="J15" i="2" l="1"/>
  <c r="J17" i="2" s="1"/>
  <c r="E16" i="2" l="1"/>
  <c r="E17" i="2" s="1"/>
  <c r="F15" i="2"/>
  <c r="E15" i="2"/>
  <c r="F16" i="2" l="1"/>
  <c r="F17" i="2" s="1"/>
  <c r="D17" i="2"/>
  <c r="K8" i="2" l="1"/>
  <c r="L8" i="2"/>
  <c r="M8" i="2" s="1"/>
  <c r="K9" i="2"/>
  <c r="L9" i="2"/>
  <c r="K10" i="2"/>
  <c r="L10" i="2"/>
  <c r="M10" i="2" s="1"/>
  <c r="K11" i="2"/>
  <c r="L11" i="2"/>
  <c r="K12" i="2"/>
  <c r="L12" i="2"/>
  <c r="K13" i="2"/>
  <c r="L13" i="2"/>
  <c r="L7" i="2"/>
  <c r="K7" i="2"/>
  <c r="H17" i="2"/>
  <c r="L17" i="2" s="1"/>
  <c r="G15" i="2"/>
  <c r="G16" i="2" l="1"/>
  <c r="G17" i="2" s="1"/>
  <c r="K17" i="2" s="1"/>
  <c r="M17" i="2" s="1"/>
  <c r="K15" i="2"/>
  <c r="L15" i="2"/>
  <c r="M13" i="2"/>
  <c r="M11" i="2"/>
  <c r="L16" i="2"/>
  <c r="M9" i="2"/>
  <c r="K16" i="2"/>
  <c r="M12" i="2"/>
  <c r="M7" i="2"/>
  <c r="M15" i="2" l="1"/>
  <c r="M16" i="2"/>
</calcChain>
</file>

<file path=xl/sharedStrings.xml><?xml version="1.0" encoding="utf-8"?>
<sst xmlns="http://schemas.openxmlformats.org/spreadsheetml/2006/main" count="73" uniqueCount="56">
  <si>
    <t>CATEGORIES</t>
  </si>
  <si>
    <t>TOTAL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</si>
  <si>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</si>
  <si>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</si>
  <si>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</si>
  <si>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</si>
  <si>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</si>
  <si>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</si>
  <si>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</si>
  <si>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 xml:space="preserve">Resultat 2: </t>
  </si>
  <si>
    <t>Produit 1.1:</t>
  </si>
  <si>
    <t>Produit 1.2:</t>
  </si>
  <si>
    <t>Produit 1.3:</t>
  </si>
  <si>
    <t>Produit 2.1:</t>
  </si>
  <si>
    <t>Produit 2.2:</t>
  </si>
  <si>
    <t>Produit 2.3:</t>
  </si>
  <si>
    <t>Cout de personnel du projet si pas inclus dans les activites si-dessus</t>
  </si>
  <si>
    <t>Couts operationnels si pas inclus dans les activites si-dessus</t>
  </si>
  <si>
    <t>Budget S&amp;E du projet</t>
  </si>
  <si>
    <t>Tableau 2 - Budget de projet PBF par categorie de cout de l'ONU</t>
  </si>
  <si>
    <t>Note: S'il s'agit d'une revision budgetaire, veuillez inclure des colonnes additionnelles pour montrer les changements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</si>
  <si>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</si>
  <si>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</si>
  <si>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</si>
  <si>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</si>
  <si>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</si>
  <si>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</si>
  <si>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</si>
  <si>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</si>
  <si>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</si>
  <si>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 $ pour Resultat 1:</t>
  </si>
  <si>
    <t>TOTAL $ pour Resultat 2:</t>
  </si>
  <si>
    <t>Budget par agence recipiendiaire en USD - Veuillez ajouter une nouvelle colonne par agence recipiendiaire</t>
  </si>
  <si>
    <t>SOUS TOTAL DU BUDGET DE PROJET</t>
  </si>
  <si>
    <t>Coût indirect (7%)</t>
  </si>
  <si>
    <t>BUDGET TOTAL DU PROJET</t>
  </si>
  <si>
    <t>Niveau de depense/ engagement actuel en USD (a remplir au moment des rapports de projet)</t>
  </si>
  <si>
    <t>UNFPA - début jusqu'en mai 2019</t>
  </si>
  <si>
    <t>Produit 2.4:</t>
  </si>
  <si>
    <t>Les bénéficiaires acquièrent des compétences techniques et professionnelles permettant une diversification des revenus</t>
  </si>
  <si>
    <t>Les capacités des populations cibles sont renforcées en matière de dialogue communautaire, d’éducation non formelle et d’offre de services financiers, de développement des métiers ruraux consolidant la paix sociale.</t>
  </si>
  <si>
    <t>UNFPA</t>
  </si>
  <si>
    <t>UNCDF</t>
  </si>
  <si>
    <t>UNESCO</t>
  </si>
  <si>
    <t>FAO</t>
  </si>
  <si>
    <t>Resultat 1: La cohésion sociale et l’adhésion à la paix de la population sont renforcées à travers la promotion de mécanismes endogènes de dialogue communautaire</t>
  </si>
  <si>
    <t>Les plateformes communautaires, inclusives de concertation et de sensibilisation sur les enjeux socio-économique et culturel de la paix sont fonctionnelles</t>
  </si>
  <si>
    <t>L’alphabétisation des jeunes et groupes d’autodéfense des zones d’intervention sur la thématique de la paix</t>
  </si>
  <si>
    <t>Budget</t>
  </si>
  <si>
    <t>Réalisation</t>
  </si>
  <si>
    <t>TOTAL Projet</t>
  </si>
  <si>
    <t>Exécution</t>
  </si>
  <si>
    <t>Des messagers de la paix sont opérationnels au niveau de la communauté, des établissements scolaires et des médias</t>
  </si>
  <si>
    <t>Avances dépenses coordination</t>
  </si>
  <si>
    <t>La stabilité sociale sera améliorée à travers la relance d’activités agropastorales</t>
  </si>
  <si>
    <t>Les communautés sont dotées d’espace consensuel de production et disposent
des mécanismes financiers adaptés et innovants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</si>
</sst>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166" fontId="0" fillId="0" borderId="0" xfId="0" applyNumberFormat="1"/>
    <xf numFmtId="166" fontId="9" fillId="0" borderId="5" xfId="0" applyNumberFormat="1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166" fontId="5" fillId="0" borderId="5" xfId="0" applyNumberFormat="1" applyFont="1" applyBorder="1" applyAlignment="1">
      <alignment horizontal="right" vertical="center" wrapText="1"/>
    </xf>
    <xf numFmtId="9" fontId="0" fillId="0" borderId="0" xfId="2" applyFont="1"/>
    <xf numFmtId="0" fontId="4" fillId="3" borderId="7" xfId="0" applyFont="1" applyFill="1" applyBorder="1" applyAlignment="1">
      <alignment horizontal="center" vertical="center" wrapText="1"/>
    </xf>
    <xf numFmtId="9" fontId="0" fillId="0" borderId="7" xfId="2" applyFont="1" applyBorder="1"/>
    <xf numFmtId="166" fontId="9" fillId="0" borderId="7" xfId="1" applyNumberFormat="1" applyFont="1" applyBorder="1" applyAlignment="1">
      <alignment vertical="center" wrapText="1"/>
    </xf>
    <xf numFmtId="166" fontId="10" fillId="4" borderId="7" xfId="1" applyNumberFormat="1" applyFont="1" applyFill="1" applyBorder="1" applyAlignment="1">
      <alignment vertical="center" wrapText="1"/>
    </xf>
    <xf numFmtId="3" fontId="14" fillId="4" borderId="5" xfId="0" applyNumberFormat="1" applyFont="1" applyFill="1" applyBorder="1" applyAlignment="1">
      <alignment horizontal="justify" vertical="center" wrapText="1"/>
    </xf>
    <xf numFmtId="166" fontId="0" fillId="0" borderId="0" xfId="2" applyNumberFormat="1" applyFont="1"/>
    <xf numFmtId="4" fontId="1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165" fontId="0" fillId="0" borderId="0" xfId="0" applyNumberFormat="1"/>
    <xf numFmtId="9" fontId="1" fillId="0" borderId="1" xfId="2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" xfId="1" applyNumberFormat="1" applyFont="1" applyBorder="1" applyAlignment="1">
      <alignment vertical="center" wrapText="1"/>
    </xf>
    <xf numFmtId="3" fontId="12" fillId="0" borderId="1" xfId="1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1" applyNumberFormat="1" applyFont="1" applyBorder="1" applyAlignment="1">
      <alignment vertical="center" wrapText="1"/>
    </xf>
    <xf numFmtId="3" fontId="1" fillId="0" borderId="1" xfId="1" applyNumberFormat="1" applyFont="1" applyFill="1" applyBorder="1" applyAlignment="1">
      <alignment vertical="center" wrapText="1"/>
    </xf>
    <xf numFmtId="3" fontId="2" fillId="0" borderId="1" xfId="1" applyNumberFormat="1" applyFont="1" applyFill="1" applyBorder="1" applyAlignment="1">
      <alignment vertical="center" wrapText="1"/>
    </xf>
    <xf numFmtId="3" fontId="0" fillId="0" borderId="0" xfId="0" applyNumberFormat="1"/>
    <xf numFmtId="3" fontId="2" fillId="0" borderId="11" xfId="1" applyNumberFormat="1" applyFont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 wrapText="1"/>
    </xf>
    <xf numFmtId="3" fontId="2" fillId="0" borderId="1" xfId="1" applyNumberFormat="1" applyFont="1" applyBorder="1" applyAlignment="1">
      <alignment horizontal="left" vertical="center" wrapText="1"/>
    </xf>
    <xf numFmtId="3" fontId="13" fillId="0" borderId="1" xfId="1" applyNumberFormat="1" applyFont="1" applyBorder="1" applyAlignment="1">
      <alignment vertical="center" wrapText="1"/>
    </xf>
    <xf numFmtId="3" fontId="15" fillId="0" borderId="1" xfId="1" applyNumberFormat="1" applyFont="1" applyBorder="1" applyAlignment="1">
      <alignment vertical="center" wrapText="1"/>
    </xf>
    <xf numFmtId="166" fontId="16" fillId="4" borderId="7" xfId="1" applyNumberFormat="1" applyFont="1" applyFill="1" applyBorder="1" applyAlignment="1">
      <alignment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BreakPreview" zoomScale="99" zoomScaleNormal="100" zoomScaleSheetLayoutView="99" workbookViewId="0">
      <pane ySplit="8" topLeftCell="A9" activePane="bottomLeft" state="frozen"/>
      <selection pane="bottomLeft" activeCell="D10" sqref="D10"/>
    </sheetView>
  </sheetViews>
  <sheetFormatPr baseColWidth="10" defaultColWidth="9.140625" defaultRowHeight="15" x14ac:dyDescent="0.25"/>
  <cols>
    <col min="1" max="1" width="24" customWidth="1"/>
    <col min="2" max="2" width="24.7109375" customWidth="1"/>
    <col min="3" max="3" width="16.7109375" customWidth="1"/>
    <col min="4" max="4" width="16.42578125" customWidth="1"/>
    <col min="5" max="5" width="19.5703125" customWidth="1"/>
    <col min="6" max="6" width="20.28515625" customWidth="1"/>
    <col min="7" max="7" width="22.5703125" customWidth="1"/>
    <col min="8" max="8" width="15.85546875" customWidth="1"/>
    <col min="9" max="9" width="16.28515625" customWidth="1"/>
    <col min="10" max="10" width="17.85546875" customWidth="1"/>
    <col min="11" max="12" width="16.7109375" customWidth="1"/>
    <col min="13" max="13" width="20.85546875" customWidth="1"/>
    <col min="14" max="14" width="22.7109375" customWidth="1"/>
    <col min="15" max="17" width="28.7109375" customWidth="1"/>
    <col min="18" max="18" width="34.140625" customWidth="1"/>
  </cols>
  <sheetData>
    <row r="1" spans="1:13" ht="21" x14ac:dyDescent="0.35">
      <c r="A1" s="6" t="s">
        <v>2</v>
      </c>
      <c r="B1" s="5"/>
    </row>
    <row r="2" spans="1:13" ht="15.75" x14ac:dyDescent="0.25">
      <c r="A2" s="1"/>
      <c r="B2" s="1"/>
    </row>
    <row r="3" spans="1:13" ht="15.75" x14ac:dyDescent="0.25">
      <c r="A3" s="1" t="s">
        <v>3</v>
      </c>
      <c r="B3" s="1"/>
    </row>
    <row r="5" spans="1:13" ht="15.75" x14ac:dyDescent="0.25">
      <c r="A5" s="1" t="s">
        <v>4</v>
      </c>
    </row>
    <row r="6" spans="1:13" ht="16.5" thickBot="1" x14ac:dyDescent="0.3">
      <c r="A6" s="1" t="s">
        <v>37</v>
      </c>
    </row>
    <row r="7" spans="1:13" ht="79.5" customHeight="1" thickBot="1" x14ac:dyDescent="0.3">
      <c r="A7" s="24" t="s">
        <v>5</v>
      </c>
      <c r="B7" s="24" t="s">
        <v>6</v>
      </c>
      <c r="C7" s="43" t="s">
        <v>32</v>
      </c>
      <c r="D7" s="44"/>
      <c r="E7" s="44"/>
      <c r="F7" s="45"/>
      <c r="G7" s="24" t="s">
        <v>7</v>
      </c>
      <c r="H7" s="43" t="s">
        <v>36</v>
      </c>
      <c r="I7" s="44"/>
      <c r="J7" s="44"/>
      <c r="K7" s="44"/>
      <c r="L7" s="45"/>
      <c r="M7" s="24" t="s">
        <v>8</v>
      </c>
    </row>
    <row r="8" spans="1:13" ht="16.5" thickBot="1" x14ac:dyDescent="0.3">
      <c r="A8" s="24"/>
      <c r="B8" s="24"/>
      <c r="C8" s="24" t="s">
        <v>41</v>
      </c>
      <c r="D8" s="24" t="s">
        <v>42</v>
      </c>
      <c r="E8" s="24" t="s">
        <v>43</v>
      </c>
      <c r="F8" s="24" t="s">
        <v>44</v>
      </c>
      <c r="G8" s="24"/>
      <c r="H8" s="24" t="s">
        <v>41</v>
      </c>
      <c r="I8" s="24" t="s">
        <v>42</v>
      </c>
      <c r="J8" s="24" t="s">
        <v>43</v>
      </c>
      <c r="K8" s="24" t="s">
        <v>44</v>
      </c>
      <c r="L8" s="25" t="s">
        <v>1</v>
      </c>
      <c r="M8" s="24"/>
    </row>
    <row r="9" spans="1:13" ht="16.5" customHeight="1" thickBot="1" x14ac:dyDescent="0.3">
      <c r="A9" s="46" t="s">
        <v>45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ht="142.5" thickBot="1" x14ac:dyDescent="0.3">
      <c r="A10" s="29" t="s">
        <v>10</v>
      </c>
      <c r="B10" s="29" t="s">
        <v>46</v>
      </c>
      <c r="C10" s="30">
        <v>188200</v>
      </c>
      <c r="D10" s="30"/>
      <c r="E10" s="30"/>
      <c r="F10" s="30"/>
      <c r="G10" s="28">
        <v>0.3</v>
      </c>
      <c r="H10" s="31">
        <v>188096</v>
      </c>
      <c r="I10" s="31"/>
      <c r="J10" s="31"/>
      <c r="K10" s="31"/>
      <c r="L10" s="31">
        <f>SUM(H10:K10)</f>
        <v>188096</v>
      </c>
      <c r="M10" s="32"/>
    </row>
    <row r="11" spans="1:13" ht="95.25" thickBot="1" x14ac:dyDescent="0.3">
      <c r="A11" s="29" t="s">
        <v>11</v>
      </c>
      <c r="B11" s="29" t="s">
        <v>52</v>
      </c>
      <c r="C11" s="30">
        <v>104000</v>
      </c>
      <c r="D11" s="30"/>
      <c r="E11" s="30">
        <v>131005</v>
      </c>
      <c r="F11" s="30"/>
      <c r="G11" s="28">
        <v>0.3</v>
      </c>
      <c r="H11" s="31">
        <v>102815</v>
      </c>
      <c r="I11" s="31"/>
      <c r="J11" s="31">
        <v>131005</v>
      </c>
      <c r="K11" s="31"/>
      <c r="L11" s="31">
        <f t="shared" ref="L11:L12" si="0">SUM(H11:K11)</f>
        <v>233820</v>
      </c>
      <c r="M11" s="32"/>
    </row>
    <row r="12" spans="1:13" ht="79.5" thickBot="1" x14ac:dyDescent="0.3">
      <c r="A12" s="29" t="s">
        <v>12</v>
      </c>
      <c r="B12" s="29" t="s">
        <v>47</v>
      </c>
      <c r="C12" s="32"/>
      <c r="D12" s="32"/>
      <c r="E12" s="35">
        <v>247319</v>
      </c>
      <c r="F12" s="32"/>
      <c r="G12" s="28">
        <v>0.3</v>
      </c>
      <c r="H12" s="32"/>
      <c r="I12" s="32"/>
      <c r="J12" s="30">
        <v>212745</v>
      </c>
      <c r="K12" s="32"/>
      <c r="L12" s="31">
        <f t="shared" si="0"/>
        <v>212745</v>
      </c>
      <c r="M12" s="32"/>
    </row>
    <row r="13" spans="1:13" ht="16.5" hidden="1" customHeight="1" thickBot="1" x14ac:dyDescent="0.3">
      <c r="A13" s="49" t="s">
        <v>30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16.5" thickBot="1" x14ac:dyDescent="0.3">
      <c r="A14" s="49" t="s">
        <v>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1:13" ht="107.1" customHeight="1" thickBot="1" x14ac:dyDescent="0.3">
      <c r="A15" s="29" t="s">
        <v>13</v>
      </c>
      <c r="B15" s="38" t="s">
        <v>54</v>
      </c>
      <c r="C15" s="32"/>
      <c r="D15" s="32"/>
      <c r="E15" s="32"/>
      <c r="F15" s="37">
        <v>212934</v>
      </c>
      <c r="G15" s="32"/>
      <c r="H15" s="32"/>
      <c r="I15" s="32"/>
      <c r="J15" s="32"/>
      <c r="K15" s="29">
        <v>202287.3</v>
      </c>
      <c r="L15" s="31">
        <f t="shared" ref="L15:L18" si="1">SUM(H15:K15)</f>
        <v>202287.3</v>
      </c>
      <c r="M15" s="32"/>
    </row>
    <row r="16" spans="1:13" ht="111" thickBot="1" x14ac:dyDescent="0.3">
      <c r="A16" s="29" t="s">
        <v>14</v>
      </c>
      <c r="B16" s="38" t="s">
        <v>39</v>
      </c>
      <c r="C16" s="36"/>
      <c r="D16" s="29">
        <v>55000</v>
      </c>
      <c r="E16" s="29">
        <v>182220</v>
      </c>
      <c r="F16" s="37">
        <v>154038</v>
      </c>
      <c r="G16" s="28">
        <v>0.3</v>
      </c>
      <c r="H16" s="32"/>
      <c r="I16" s="29">
        <v>55000</v>
      </c>
      <c r="J16" s="29">
        <v>167976</v>
      </c>
      <c r="K16" s="29">
        <v>149416.85999999999</v>
      </c>
      <c r="L16" s="31">
        <f t="shared" si="1"/>
        <v>372392.86</v>
      </c>
      <c r="M16" s="32"/>
    </row>
    <row r="17" spans="1:13" ht="141" customHeight="1" thickBot="1" x14ac:dyDescent="0.3">
      <c r="A17" s="29" t="s">
        <v>15</v>
      </c>
      <c r="B17" s="38" t="s">
        <v>55</v>
      </c>
      <c r="C17" s="36"/>
      <c r="D17" s="32"/>
      <c r="E17" s="32"/>
      <c r="F17" s="37">
        <v>496264</v>
      </c>
      <c r="G17" s="28">
        <v>0.3</v>
      </c>
      <c r="H17" s="32"/>
      <c r="I17" s="32"/>
      <c r="J17" s="32"/>
      <c r="K17" s="29">
        <v>481376.07999999996</v>
      </c>
      <c r="L17" s="31">
        <f t="shared" si="1"/>
        <v>481376.07999999996</v>
      </c>
      <c r="M17" s="32"/>
    </row>
    <row r="18" spans="1:13" ht="189.75" thickBot="1" x14ac:dyDescent="0.3">
      <c r="A18" s="29" t="s">
        <v>38</v>
      </c>
      <c r="B18" s="39" t="s">
        <v>40</v>
      </c>
      <c r="C18" s="32"/>
      <c r="D18" s="29">
        <v>320979</v>
      </c>
      <c r="E18" s="35">
        <v>56436</v>
      </c>
      <c r="F18" s="32"/>
      <c r="G18" s="28">
        <v>0.3</v>
      </c>
      <c r="H18" s="32"/>
      <c r="I18" s="29">
        <v>97494</v>
      </c>
      <c r="J18" s="29">
        <v>36600</v>
      </c>
      <c r="K18" s="32"/>
      <c r="L18" s="31">
        <f t="shared" si="1"/>
        <v>134094</v>
      </c>
      <c r="M18" s="32"/>
    </row>
    <row r="19" spans="1:13" ht="16.5" hidden="1" customHeight="1" thickBot="1" x14ac:dyDescent="0.3">
      <c r="A19" s="49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 ht="70.5" customHeight="1" thickBot="1" x14ac:dyDescent="0.3">
      <c r="A20" s="32" t="s">
        <v>16</v>
      </c>
      <c r="B20" s="32"/>
      <c r="C20" s="33">
        <v>75800</v>
      </c>
      <c r="D20" s="40">
        <v>85400</v>
      </c>
      <c r="E20" s="34">
        <v>107100</v>
      </c>
      <c r="F20" s="32">
        <v>202400</v>
      </c>
      <c r="G20" s="32"/>
      <c r="H20" s="33">
        <v>74354</v>
      </c>
      <c r="I20" s="33">
        <v>34502</v>
      </c>
      <c r="J20" s="33">
        <v>65320</v>
      </c>
      <c r="K20" s="33">
        <v>186208</v>
      </c>
      <c r="L20" s="33">
        <v>360384</v>
      </c>
      <c r="M20" s="32"/>
    </row>
    <row r="21" spans="1:13" ht="50.25" customHeight="1" thickBot="1" x14ac:dyDescent="0.3">
      <c r="A21" s="32" t="s">
        <v>17</v>
      </c>
      <c r="B21" s="32"/>
      <c r="C21" s="30"/>
      <c r="D21" s="33">
        <v>57448</v>
      </c>
      <c r="E21" s="34">
        <v>5101</v>
      </c>
      <c r="F21" s="29"/>
      <c r="G21" s="29"/>
      <c r="H21" s="30"/>
      <c r="I21" s="33">
        <v>45474</v>
      </c>
      <c r="J21" s="33">
        <v>2100</v>
      </c>
      <c r="K21" s="30"/>
      <c r="L21" s="33">
        <v>47574</v>
      </c>
      <c r="M21" s="29"/>
    </row>
    <row r="22" spans="1:13" ht="50.25" customHeight="1" thickBot="1" x14ac:dyDescent="0.3">
      <c r="A22" s="32" t="s">
        <v>18</v>
      </c>
      <c r="B22" s="32"/>
      <c r="C22" s="33">
        <v>34000</v>
      </c>
      <c r="D22" s="33"/>
      <c r="E22" s="34">
        <v>34355</v>
      </c>
      <c r="F22" s="32">
        <v>53739</v>
      </c>
      <c r="G22" s="32"/>
      <c r="H22" s="33">
        <v>33995</v>
      </c>
      <c r="I22" s="33"/>
      <c r="J22" s="33">
        <v>23083</v>
      </c>
      <c r="K22" s="33">
        <v>48365.51</v>
      </c>
      <c r="L22" s="33">
        <v>105443.51000000001</v>
      </c>
      <c r="M22" s="32"/>
    </row>
    <row r="23" spans="1:13" ht="50.25" customHeight="1" thickBot="1" x14ac:dyDescent="0.3">
      <c r="A23" s="29" t="s">
        <v>33</v>
      </c>
      <c r="B23" s="32"/>
      <c r="C23" s="30">
        <v>402000</v>
      </c>
      <c r="D23" s="30">
        <v>518827</v>
      </c>
      <c r="E23" s="30">
        <v>763536</v>
      </c>
      <c r="F23" s="29">
        <v>1119375</v>
      </c>
      <c r="G23" s="30"/>
      <c r="H23" s="30">
        <v>399260</v>
      </c>
      <c r="I23" s="30">
        <v>232470.19</v>
      </c>
      <c r="J23" s="30">
        <v>638829</v>
      </c>
      <c r="K23" s="30">
        <v>1067653.75</v>
      </c>
      <c r="L23" s="30">
        <v>2338212.94</v>
      </c>
      <c r="M23" s="29"/>
    </row>
    <row r="24" spans="1:13" ht="50.25" customHeight="1" thickBot="1" x14ac:dyDescent="0.3">
      <c r="A24" s="32" t="s">
        <v>34</v>
      </c>
      <c r="B24" s="32"/>
      <c r="C24" s="33">
        <v>28140.000000000004</v>
      </c>
      <c r="D24" s="33">
        <v>36317.890000000007</v>
      </c>
      <c r="E24" s="33">
        <v>53447.520000000004</v>
      </c>
      <c r="F24" s="32">
        <v>78356.250000000015</v>
      </c>
      <c r="G24" s="32"/>
      <c r="H24" s="33">
        <v>27948.200000000004</v>
      </c>
      <c r="I24" s="33">
        <v>16272.913300000002</v>
      </c>
      <c r="J24" s="34">
        <v>44718.030000000006</v>
      </c>
      <c r="K24" s="33">
        <v>78356.250000000015</v>
      </c>
      <c r="L24" s="33">
        <v>167295.39330000003</v>
      </c>
      <c r="M24" s="32"/>
    </row>
    <row r="25" spans="1:13" ht="36" customHeight="1" thickBot="1" x14ac:dyDescent="0.3">
      <c r="A25" s="29" t="s">
        <v>35</v>
      </c>
      <c r="B25" s="32"/>
      <c r="C25" s="30">
        <v>430140</v>
      </c>
      <c r="D25" s="30">
        <v>555144.89</v>
      </c>
      <c r="E25" s="30">
        <v>816983.52</v>
      </c>
      <c r="F25" s="30">
        <v>1197731.25</v>
      </c>
      <c r="G25" s="29">
        <f>SUM(C25:F25)</f>
        <v>2999999.66</v>
      </c>
      <c r="H25" s="30">
        <v>427208.2</v>
      </c>
      <c r="I25" s="41">
        <v>248743.10330000002</v>
      </c>
      <c r="J25" s="35">
        <v>683547.03</v>
      </c>
      <c r="K25" s="30">
        <v>1146010</v>
      </c>
      <c r="L25" s="30">
        <v>2505508.3333000001</v>
      </c>
      <c r="M25" s="29"/>
    </row>
    <row r="26" spans="1:13" x14ac:dyDescent="0.25">
      <c r="H26" s="10"/>
    </row>
    <row r="27" spans="1:13" x14ac:dyDescent="0.25"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3" ht="25.5" customHeight="1" x14ac:dyDescent="0.25"/>
  </sheetData>
  <mergeCells count="6">
    <mergeCell ref="C7:F7"/>
    <mergeCell ref="A9:M9"/>
    <mergeCell ref="A13:M13"/>
    <mergeCell ref="A14:M14"/>
    <mergeCell ref="A19:M19"/>
    <mergeCell ref="H7:L7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F16" sqref="F16"/>
    </sheetView>
  </sheetViews>
  <sheetFormatPr baseColWidth="10" defaultColWidth="9.140625" defaultRowHeight="15" x14ac:dyDescent="0.25"/>
  <cols>
    <col min="1" max="2" width="15.5703125" customWidth="1"/>
    <col min="3" max="3" width="9.28515625" bestFit="1" customWidth="1"/>
    <col min="4" max="4" width="12.85546875" bestFit="1" customWidth="1"/>
    <col min="5" max="5" width="14.42578125" customWidth="1"/>
    <col min="6" max="6" width="11.85546875" bestFit="1" customWidth="1"/>
    <col min="9" max="9" width="11" customWidth="1"/>
    <col min="10" max="10" width="13.85546875" customWidth="1"/>
    <col min="11" max="12" width="12" customWidth="1"/>
    <col min="16" max="16" width="14.7109375" customWidth="1"/>
  </cols>
  <sheetData>
    <row r="1" spans="1:17" ht="15.75" x14ac:dyDescent="0.25">
      <c r="A1" s="1" t="s">
        <v>19</v>
      </c>
      <c r="B1" s="1"/>
      <c r="C1" s="1"/>
      <c r="D1" s="1"/>
      <c r="E1" s="1"/>
      <c r="F1" s="1"/>
    </row>
    <row r="2" spans="1:17" x14ac:dyDescent="0.25">
      <c r="A2" s="4"/>
      <c r="B2" s="4"/>
      <c r="C2" s="4"/>
      <c r="D2" s="4"/>
      <c r="E2" s="4"/>
      <c r="F2" s="4"/>
    </row>
    <row r="3" spans="1:17" x14ac:dyDescent="0.25">
      <c r="A3" s="4" t="s">
        <v>20</v>
      </c>
      <c r="B3" s="4"/>
      <c r="C3" s="4"/>
      <c r="D3" s="4"/>
      <c r="E3" s="4"/>
      <c r="F3" s="4"/>
    </row>
    <row r="4" spans="1:17" ht="15.75" thickBot="1" x14ac:dyDescent="0.3"/>
    <row r="5" spans="1:17" ht="15.75" customHeight="1" thickBot="1" x14ac:dyDescent="0.3">
      <c r="A5" s="55" t="s">
        <v>0</v>
      </c>
      <c r="B5" s="12"/>
      <c r="C5" s="52" t="s">
        <v>41</v>
      </c>
      <c r="D5" s="54"/>
      <c r="E5" s="52" t="s">
        <v>42</v>
      </c>
      <c r="F5" s="54"/>
      <c r="G5" s="52" t="s">
        <v>43</v>
      </c>
      <c r="H5" s="54"/>
      <c r="I5" s="52" t="s">
        <v>44</v>
      </c>
      <c r="J5" s="54"/>
      <c r="K5" s="52" t="s">
        <v>50</v>
      </c>
      <c r="L5" s="53"/>
      <c r="M5" s="54"/>
    </row>
    <row r="6" spans="1:17" ht="26.25" thickBot="1" x14ac:dyDescent="0.3">
      <c r="A6" s="56"/>
      <c r="B6" s="13"/>
      <c r="C6" s="2" t="s">
        <v>48</v>
      </c>
      <c r="D6" s="2" t="s">
        <v>49</v>
      </c>
      <c r="E6" s="2" t="s">
        <v>48</v>
      </c>
      <c r="F6" s="2" t="s">
        <v>49</v>
      </c>
      <c r="G6" s="2" t="s">
        <v>48</v>
      </c>
      <c r="H6" s="2" t="s">
        <v>49</v>
      </c>
      <c r="I6" s="2" t="s">
        <v>48</v>
      </c>
      <c r="J6" s="2" t="s">
        <v>49</v>
      </c>
      <c r="K6" s="2" t="s">
        <v>48</v>
      </c>
      <c r="L6" s="2" t="s">
        <v>49</v>
      </c>
      <c r="M6" s="18" t="s">
        <v>51</v>
      </c>
    </row>
    <row r="7" spans="1:17" ht="26.25" thickBot="1" x14ac:dyDescent="0.3">
      <c r="A7" s="7" t="s">
        <v>21</v>
      </c>
      <c r="B7" s="14"/>
      <c r="C7" s="3">
        <v>69500</v>
      </c>
      <c r="D7" s="20">
        <v>68151.42</v>
      </c>
      <c r="E7" s="3">
        <v>85400</v>
      </c>
      <c r="F7" s="3">
        <v>34502</v>
      </c>
      <c r="G7" s="3">
        <v>107100</v>
      </c>
      <c r="H7" s="3">
        <v>65319.93</v>
      </c>
      <c r="I7" s="3">
        <v>202400</v>
      </c>
      <c r="J7" s="3">
        <v>192280</v>
      </c>
      <c r="K7" s="3">
        <f>C7+E7+G7+I7</f>
        <v>464400</v>
      </c>
      <c r="L7" s="3">
        <f>+D7+F7+H7+J7</f>
        <v>360253.35</v>
      </c>
      <c r="M7" s="19">
        <f>L7/K7</f>
        <v>0.77573934108527132</v>
      </c>
      <c r="N7" s="10"/>
      <c r="O7" s="17"/>
      <c r="Q7" s="10"/>
    </row>
    <row r="8" spans="1:17" ht="39" thickBot="1" x14ac:dyDescent="0.3">
      <c r="A8" s="8" t="s">
        <v>22</v>
      </c>
      <c r="B8" s="14"/>
      <c r="C8" s="3">
        <v>2400</v>
      </c>
      <c r="D8" s="20">
        <v>2335.94</v>
      </c>
      <c r="E8" s="3">
        <v>4500</v>
      </c>
      <c r="F8" s="3">
        <v>1349</v>
      </c>
      <c r="G8" s="3">
        <v>10000</v>
      </c>
      <c r="H8" s="3">
        <v>1814.03</v>
      </c>
      <c r="I8" s="3">
        <v>635130</v>
      </c>
      <c r="J8" s="3">
        <v>607620.5</v>
      </c>
      <c r="K8" s="3">
        <f t="shared" ref="K8:K13" si="0">C8+E8+G8+I8</f>
        <v>652030</v>
      </c>
      <c r="L8" s="3">
        <f t="shared" ref="L8:L16" si="1">+D8+F8+H8+J8</f>
        <v>613119.47</v>
      </c>
      <c r="M8" s="19">
        <f t="shared" ref="M8:M16" si="2">L8/K8</f>
        <v>0.94032401883348926</v>
      </c>
      <c r="Q8" s="10"/>
    </row>
    <row r="9" spans="1:17" ht="64.5" thickBot="1" x14ac:dyDescent="0.3">
      <c r="A9" s="8" t="s">
        <v>23</v>
      </c>
      <c r="B9" s="14"/>
      <c r="C9" s="3">
        <v>13600</v>
      </c>
      <c r="D9" s="20">
        <v>13521.76</v>
      </c>
      <c r="E9" s="3">
        <v>13000</v>
      </c>
      <c r="F9" s="3">
        <v>11038</v>
      </c>
      <c r="G9" s="3">
        <v>205479</v>
      </c>
      <c r="H9" s="3">
        <v>165595.06</v>
      </c>
      <c r="I9" s="3">
        <v>48000</v>
      </c>
      <c r="J9" s="3">
        <v>45600</v>
      </c>
      <c r="K9" s="3">
        <f t="shared" si="0"/>
        <v>280079</v>
      </c>
      <c r="L9" s="3">
        <f t="shared" si="1"/>
        <v>235754.82</v>
      </c>
      <c r="M9" s="19">
        <f t="shared" si="2"/>
        <v>0.84174400794061677</v>
      </c>
      <c r="Q9" s="10"/>
    </row>
    <row r="10" spans="1:17" ht="26.25" thickBot="1" x14ac:dyDescent="0.3">
      <c r="A10" s="8" t="s">
        <v>24</v>
      </c>
      <c r="B10" s="14"/>
      <c r="C10" s="3">
        <v>0</v>
      </c>
      <c r="D10" s="20"/>
      <c r="E10" s="3">
        <v>53000</v>
      </c>
      <c r="F10" s="3">
        <v>0</v>
      </c>
      <c r="G10" s="3">
        <v>81054</v>
      </c>
      <c r="H10" s="3">
        <v>80302.990000000005</v>
      </c>
      <c r="I10" s="3">
        <v>71500</v>
      </c>
      <c r="J10" s="3">
        <v>67925</v>
      </c>
      <c r="K10" s="3">
        <f t="shared" si="0"/>
        <v>205554</v>
      </c>
      <c r="L10" s="3">
        <f t="shared" si="1"/>
        <v>148227.99</v>
      </c>
      <c r="M10" s="19">
        <f t="shared" si="2"/>
        <v>0.721114597623982</v>
      </c>
      <c r="N10" s="10"/>
      <c r="Q10" s="10"/>
    </row>
    <row r="11" spans="1:17" ht="26.25" thickBot="1" x14ac:dyDescent="0.3">
      <c r="A11" s="8" t="s">
        <v>25</v>
      </c>
      <c r="B11" s="14"/>
      <c r="C11" s="3">
        <v>18000</v>
      </c>
      <c r="D11" s="20">
        <v>17945.870000000003</v>
      </c>
      <c r="E11" s="3">
        <v>9948</v>
      </c>
      <c r="F11" s="3">
        <v>9886</v>
      </c>
      <c r="G11" s="3">
        <v>37716</v>
      </c>
      <c r="H11" s="3">
        <v>22185.360000000001</v>
      </c>
      <c r="I11" s="3">
        <v>52605</v>
      </c>
      <c r="J11" s="3">
        <v>49974.75</v>
      </c>
      <c r="K11" s="3">
        <f t="shared" si="0"/>
        <v>118269</v>
      </c>
      <c r="L11" s="3">
        <f t="shared" si="1"/>
        <v>99991.98000000001</v>
      </c>
      <c r="M11" s="19">
        <f t="shared" si="2"/>
        <v>0.84546229358496316</v>
      </c>
      <c r="Q11" s="10"/>
    </row>
    <row r="12" spans="1:17" ht="39" thickBot="1" x14ac:dyDescent="0.3">
      <c r="A12" s="8" t="s">
        <v>26</v>
      </c>
      <c r="B12" s="14"/>
      <c r="C12" s="3">
        <v>292200</v>
      </c>
      <c r="D12" s="20">
        <v>291102</v>
      </c>
      <c r="E12" s="3">
        <v>322979</v>
      </c>
      <c r="F12" s="3">
        <v>152494</v>
      </c>
      <c r="G12" s="3">
        <v>302058</v>
      </c>
      <c r="H12" s="3">
        <v>284584.94</v>
      </c>
      <c r="I12" s="3">
        <v>56000</v>
      </c>
      <c r="J12" s="3">
        <v>53200</v>
      </c>
      <c r="K12" s="3">
        <f t="shared" si="0"/>
        <v>973237</v>
      </c>
      <c r="L12" s="3">
        <f t="shared" si="1"/>
        <v>781380.94</v>
      </c>
      <c r="M12" s="19">
        <f t="shared" si="2"/>
        <v>0.8028680989317093</v>
      </c>
      <c r="Q12" s="10"/>
    </row>
    <row r="13" spans="1:17" ht="51.75" thickBot="1" x14ac:dyDescent="0.3">
      <c r="A13" s="8" t="s">
        <v>27</v>
      </c>
      <c r="B13" s="14"/>
      <c r="C13" s="3">
        <v>6300</v>
      </c>
      <c r="D13" s="20">
        <v>6202.9</v>
      </c>
      <c r="E13" s="3">
        <v>30000</v>
      </c>
      <c r="F13" s="3">
        <v>23202</v>
      </c>
      <c r="G13" s="3">
        <v>20129</v>
      </c>
      <c r="H13" s="3">
        <v>19026.509999999998</v>
      </c>
      <c r="I13" s="3">
        <v>53740</v>
      </c>
      <c r="J13" s="3">
        <v>51053</v>
      </c>
      <c r="K13" s="3">
        <f t="shared" si="0"/>
        <v>110169</v>
      </c>
      <c r="L13" s="3">
        <f t="shared" si="1"/>
        <v>99484.41</v>
      </c>
      <c r="M13" s="19">
        <f t="shared" si="2"/>
        <v>0.90301636576532418</v>
      </c>
      <c r="Q13" s="10"/>
    </row>
    <row r="14" spans="1:17" ht="26.25" thickBot="1" x14ac:dyDescent="0.3">
      <c r="A14" s="8" t="s">
        <v>53</v>
      </c>
      <c r="B14" s="14"/>
      <c r="C14" s="3"/>
      <c r="D14" s="20"/>
      <c r="E14" s="3"/>
      <c r="F14" s="3"/>
      <c r="G14" s="3"/>
      <c r="H14" s="3"/>
      <c r="I14" s="3"/>
      <c r="J14" s="3"/>
      <c r="K14" s="3"/>
      <c r="L14" s="3"/>
      <c r="M14" s="19"/>
      <c r="P14" s="26"/>
      <c r="Q14" s="10"/>
    </row>
    <row r="15" spans="1:17" ht="15.75" thickBot="1" x14ac:dyDescent="0.3">
      <c r="A15" s="9" t="s">
        <v>28</v>
      </c>
      <c r="B15" s="15"/>
      <c r="C15" s="21">
        <v>402000</v>
      </c>
      <c r="D15" s="21">
        <v>399259.89</v>
      </c>
      <c r="E15" s="21">
        <f>SUM(E7:E13)</f>
        <v>518827</v>
      </c>
      <c r="F15" s="21">
        <f>SUM(F7:F13)</f>
        <v>232471</v>
      </c>
      <c r="G15" s="21">
        <f>SUM(G7:G13)</f>
        <v>763536</v>
      </c>
      <c r="H15" s="21">
        <f>SUM(H7:H13)</f>
        <v>638828.82000000007</v>
      </c>
      <c r="I15" s="21">
        <v>1119375</v>
      </c>
      <c r="J15" s="21">
        <f>SUM(J7:J13)</f>
        <v>1067653.25</v>
      </c>
      <c r="K15" s="21">
        <f>C15+E15+G15+I15</f>
        <v>2803738</v>
      </c>
      <c r="L15" s="21">
        <f t="shared" si="1"/>
        <v>2338212.96</v>
      </c>
      <c r="M15" s="19">
        <f t="shared" si="2"/>
        <v>0.83396271691577462</v>
      </c>
      <c r="P15" s="10"/>
    </row>
    <row r="16" spans="1:17" ht="15.75" thickBot="1" x14ac:dyDescent="0.3">
      <c r="A16" s="8" t="s">
        <v>29</v>
      </c>
      <c r="B16" s="14"/>
      <c r="C16" s="3">
        <v>28140.000000000004</v>
      </c>
      <c r="D16" s="20">
        <v>27948.192300000002</v>
      </c>
      <c r="E16" s="3">
        <f>+E15*7%</f>
        <v>36317.890000000007</v>
      </c>
      <c r="F16" s="3">
        <f>+F15*7%</f>
        <v>16272.970000000001</v>
      </c>
      <c r="G16" s="11">
        <f>G15*7%</f>
        <v>53447.520000000004</v>
      </c>
      <c r="H16" s="11">
        <f>H15*7%</f>
        <v>44718.017400000012</v>
      </c>
      <c r="I16" s="22">
        <v>78356.250000000015</v>
      </c>
      <c r="J16" s="22">
        <v>78356.250000000015</v>
      </c>
      <c r="K16" s="16">
        <f>C16+E16+G16+I16</f>
        <v>196261.66000000003</v>
      </c>
      <c r="L16" s="16">
        <f t="shared" si="1"/>
        <v>167295.42970000004</v>
      </c>
      <c r="M16" s="19">
        <f t="shared" si="2"/>
        <v>0.85241014317314956</v>
      </c>
    </row>
    <row r="17" spans="1:13" ht="15.75" thickBot="1" x14ac:dyDescent="0.3">
      <c r="A17" s="9" t="s">
        <v>1</v>
      </c>
      <c r="B17" s="15"/>
      <c r="C17" s="21">
        <v>430140</v>
      </c>
      <c r="D17" s="21">
        <f>+D16+D15</f>
        <v>427208.08230000001</v>
      </c>
      <c r="E17" s="21">
        <f>SUM(E15:E16)</f>
        <v>555144.89</v>
      </c>
      <c r="F17" s="42">
        <f>SUM(F15:F16)</f>
        <v>248743.97</v>
      </c>
      <c r="G17" s="21">
        <f>G16+G15</f>
        <v>816983.52</v>
      </c>
      <c r="H17" s="21">
        <f>H15+H16</f>
        <v>683546.83740000008</v>
      </c>
      <c r="I17" s="21">
        <v>1197731.25</v>
      </c>
      <c r="J17" s="21">
        <f>J15+J16</f>
        <v>1146009.5</v>
      </c>
      <c r="K17" s="21">
        <f>C17+E17+G17+I17</f>
        <v>2999999.66</v>
      </c>
      <c r="L17" s="21">
        <f>+D17+F17+H17+J17</f>
        <v>2505508.3897000002</v>
      </c>
      <c r="M17" s="19">
        <f>L17/K17</f>
        <v>0.83516955788588321</v>
      </c>
    </row>
    <row r="19" spans="1:13" ht="15.75" thickBot="1" x14ac:dyDescent="0.3">
      <c r="D19" s="23"/>
      <c r="J19" s="10"/>
    </row>
    <row r="20" spans="1:13" ht="16.5" thickBot="1" x14ac:dyDescent="0.3">
      <c r="J20" s="26"/>
      <c r="K20" s="27"/>
    </row>
  </sheetData>
  <mergeCells count="6">
    <mergeCell ref="K5:M5"/>
    <mergeCell ref="G5:H5"/>
    <mergeCell ref="A5:A6"/>
    <mergeCell ref="C5:D5"/>
    <mergeCell ref="E5:F5"/>
    <mergeCell ref="I5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Onja</cp:lastModifiedBy>
  <cp:lastPrinted>2019-05-29T12:02:44Z</cp:lastPrinted>
  <dcterms:created xsi:type="dcterms:W3CDTF">2017-11-15T21:17:43Z</dcterms:created>
  <dcterms:modified xsi:type="dcterms:W3CDTF">2019-11-11T06:34:56Z</dcterms:modified>
</cp:coreProperties>
</file>