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Appoline\PBF\Appo Docs\PTAs\Version finale\"/>
    </mc:Choice>
  </mc:AlternateContent>
  <bookViews>
    <workbookView xWindow="0" yWindow="0" windowWidth="23040" windowHeight="9384"/>
  </bookViews>
  <sheets>
    <sheet name="PTA 2018-Consolidé" sheetId="2" r:id="rId1"/>
  </sheets>
  <definedNames>
    <definedName name="_xlnm._FilterDatabase" localSheetId="0" hidden="1">'PTA 2018-Consolidé'!$A$10:$O$12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2" l="1"/>
  <c r="M67" i="2" l="1"/>
  <c r="L67" i="2"/>
  <c r="K67" i="2"/>
  <c r="K68" i="2" s="1"/>
  <c r="K69" i="2" s="1"/>
  <c r="K70" i="2" s="1"/>
  <c r="N66" i="2"/>
  <c r="N65" i="2"/>
  <c r="N64" i="2"/>
  <c r="N63" i="2"/>
  <c r="N62" i="2"/>
  <c r="N60" i="2"/>
  <c r="N59" i="2"/>
  <c r="N58" i="2"/>
  <c r="M55" i="2"/>
  <c r="L55" i="2"/>
  <c r="K55" i="2"/>
  <c r="J55" i="2"/>
  <c r="N54" i="2"/>
  <c r="N53" i="2"/>
  <c r="N52" i="2"/>
  <c r="N51" i="2"/>
  <c r="M45" i="2"/>
  <c r="L45" i="2"/>
  <c r="K45" i="2"/>
  <c r="J45" i="2"/>
  <c r="N44" i="2"/>
  <c r="N43" i="2"/>
  <c r="N42" i="2"/>
  <c r="N41" i="2"/>
  <c r="N40" i="2"/>
  <c r="M37" i="2"/>
  <c r="M32" i="2" s="1"/>
  <c r="L37" i="2"/>
  <c r="K37" i="2"/>
  <c r="K32" i="2" s="1"/>
  <c r="K61" i="2" s="1"/>
  <c r="J37" i="2"/>
  <c r="J32" i="2" s="1"/>
  <c r="N36" i="2"/>
  <c r="N33" i="2" s="1"/>
  <c r="M33" i="2"/>
  <c r="L33" i="2"/>
  <c r="L32" i="2" s="1"/>
  <c r="L61" i="2" s="1"/>
  <c r="L68" i="2" s="1"/>
  <c r="L69" i="2" s="1"/>
  <c r="L70" i="2" s="1"/>
  <c r="K33" i="2"/>
  <c r="J33" i="2"/>
  <c r="N31" i="2"/>
  <c r="N25" i="2" s="1"/>
  <c r="N30" i="2"/>
  <c r="N29" i="2"/>
  <c r="N28" i="2"/>
  <c r="M25" i="2"/>
  <c r="L25" i="2"/>
  <c r="K25" i="2"/>
  <c r="J25" i="2"/>
  <c r="J13" i="2" s="1"/>
  <c r="N24" i="2"/>
  <c r="N23" i="2"/>
  <c r="N20" i="2"/>
  <c r="M20" i="2"/>
  <c r="L20" i="2"/>
  <c r="K20" i="2"/>
  <c r="J20" i="2"/>
  <c r="N19" i="2"/>
  <c r="N14" i="2" s="1"/>
  <c r="N18" i="2"/>
  <c r="N17" i="2"/>
  <c r="M14" i="2"/>
  <c r="M13" i="2" s="1"/>
  <c r="L14" i="2"/>
  <c r="K14" i="2"/>
  <c r="J14" i="2"/>
  <c r="L13" i="2"/>
  <c r="K13" i="2"/>
  <c r="N67" i="2" l="1"/>
  <c r="N68" i="2" s="1"/>
  <c r="N55" i="2"/>
  <c r="N32" i="2" s="1"/>
  <c r="N61" i="2" s="1"/>
  <c r="N45" i="2"/>
  <c r="N37" i="2"/>
  <c r="N13" i="2"/>
  <c r="M61" i="2"/>
  <c r="M68" i="2" s="1"/>
  <c r="M69" i="2" s="1"/>
  <c r="M70" i="2" s="1"/>
  <c r="J61" i="2"/>
  <c r="J68" i="2" s="1"/>
  <c r="J69" i="2" s="1"/>
  <c r="J70" i="2" s="1"/>
  <c r="N69" i="2" l="1"/>
  <c r="N70" i="2" s="1"/>
</calcChain>
</file>

<file path=xl/sharedStrings.xml><?xml version="1.0" encoding="utf-8"?>
<sst xmlns="http://schemas.openxmlformats.org/spreadsheetml/2006/main" count="178" uniqueCount="152">
  <si>
    <t>Code</t>
  </si>
  <si>
    <t>Indicateurs de réalisation</t>
  </si>
  <si>
    <t>Cible</t>
  </si>
  <si>
    <t>T1</t>
  </si>
  <si>
    <t>T2</t>
  </si>
  <si>
    <t>T3</t>
  </si>
  <si>
    <t>T4</t>
  </si>
  <si>
    <t>TOTAL</t>
  </si>
  <si>
    <t>Organiser des débats entre écoles sur la paix et l’éducation</t>
  </si>
  <si>
    <t>Réunion de comité de pilotage</t>
  </si>
  <si>
    <t>Nombre de réunions</t>
  </si>
  <si>
    <t>Réunion de comité téchnique conjoints</t>
  </si>
  <si>
    <t>Nombre de missions</t>
  </si>
  <si>
    <t>GMS (7%)</t>
  </si>
  <si>
    <t>Période</t>
  </si>
  <si>
    <t xml:space="preserve"> Produits attendus/activités</t>
  </si>
  <si>
    <t>UNICEF-TCD</t>
  </si>
  <si>
    <t>PNUD-CM</t>
  </si>
  <si>
    <t>UNICEF-CM</t>
  </si>
  <si>
    <t>Source de financement</t>
  </si>
  <si>
    <t>Observations</t>
  </si>
  <si>
    <t>Identifier les leaders émergents parmi les jeunes et les femmes, les membres des organisations communautaires et des organisations de la société civile locales et les former à la détection des signes avant-coureurs et à la prévention de l’extrémisme violent, et inciter les habitants, en tant qu’artisans de la paix communautaires, à prévenir l’extrémisme violent et les conflits</t>
  </si>
  <si>
    <t>Activité 1.1.1.</t>
  </si>
  <si>
    <t xml:space="preserve">Activité 1.1.2. </t>
  </si>
  <si>
    <t>Organiser des échanges entre les dirigeants et les organisations communautaires partenaires, y compris les femmes et les jeunes des deux pays, sur les menaces communes qui pèsent sur la cohésion sociale et sur les meilleures pratiques pour y remédier, ainsi que pour échanger des informations avec des communautés du Tchad et du Cameroun sur les meilleures pratiques mondiales/expériences positives en matière de prévention de l’extrémisme violent et des conflits</t>
  </si>
  <si>
    <t>Effectuer une analyse des risques sexospécifiques pour ce qui concerne l’extrémisme violent et former les participants aux mécanismes de paix communautaires aux aspects sexospécifiques de l’extrémisme violent</t>
  </si>
  <si>
    <t xml:space="preserve">Activité 1.1.3. </t>
  </si>
  <si>
    <r>
      <rPr>
        <b/>
        <sz val="10"/>
        <color rgb="FF000000"/>
        <rFont val="Calibri"/>
        <family val="2"/>
        <scheme val="minor"/>
      </rPr>
      <t xml:space="preserve">Résultat 1: </t>
    </r>
    <r>
      <rPr>
        <sz val="10"/>
        <color rgb="FF000000"/>
        <rFont val="Calibri"/>
        <family val="2"/>
        <scheme val="minor"/>
      </rPr>
      <t>Le renforcement des mécanismes transfrontaliers, inter et intracommunautaires et l’amélioration de la confiance entre les forces de sécurité et les populations contribuent à une détection précoce et à l’atténuation pacifique des conflits et de l’extrémisme violent dans les zones ciblées, avec une attention particulière portée à la participation des femmes et des jeunes.</t>
    </r>
  </si>
  <si>
    <r>
      <rPr>
        <b/>
        <sz val="10"/>
        <color rgb="FF000000"/>
        <rFont val="Calibri"/>
        <family val="2"/>
        <scheme val="minor"/>
      </rPr>
      <t>Produit 1.1</t>
    </r>
    <r>
      <rPr>
        <sz val="10"/>
        <color rgb="FF000000"/>
        <rFont val="Calibri"/>
        <family val="2"/>
        <scheme val="minor"/>
      </rPr>
      <t>: Les populations transfrontalières sont dotées des compétences requises pour prévenir l’extrémisme violent, en particulier via la participation des femmes et des jeunes</t>
    </r>
  </si>
  <si>
    <r>
      <rPr>
        <b/>
        <sz val="10"/>
        <color rgb="FF000000"/>
        <rFont val="Calibri"/>
        <family val="2"/>
        <scheme val="minor"/>
      </rPr>
      <t>Indicateur 1.1.1.</t>
    </r>
    <r>
      <rPr>
        <sz val="10"/>
        <color rgb="FF000000"/>
        <rFont val="Calibri"/>
        <family val="2"/>
        <scheme val="minor"/>
      </rPr>
      <t xml:space="preserve"> Nombre de jeunes et de femmes participant aux mécanismes locaux/communautaires de prévention de l’extrémisme violent/d’atténuation et de prévention des conflits (240 dont 30 % de femmes)</t>
    </r>
  </si>
  <si>
    <r>
      <rPr>
        <b/>
        <sz val="10"/>
        <color rgb="FF000000"/>
        <rFont val="Calibri"/>
        <family val="2"/>
        <scheme val="minor"/>
      </rPr>
      <t>Indicateur 1.1.2.</t>
    </r>
    <r>
      <rPr>
        <sz val="10"/>
        <color rgb="FF000000"/>
        <rFont val="Calibri"/>
        <family val="2"/>
        <scheme val="minor"/>
      </rPr>
      <t xml:space="preserve"> Nombre de dialogues transfrontaliers menés entre les communautés sur des questions liées aux conflits locaux, comme les problèmes communs et les meilleures pratiques (3)</t>
    </r>
  </si>
  <si>
    <r>
      <rPr>
        <b/>
        <sz val="10"/>
        <color theme="1"/>
        <rFont val="Calibri"/>
        <family val="2"/>
        <scheme val="minor"/>
      </rPr>
      <t>Produit 1.2:</t>
    </r>
    <r>
      <rPr>
        <sz val="10"/>
        <color theme="1"/>
        <rFont val="Calibri"/>
        <family val="2"/>
        <scheme val="minor"/>
      </rPr>
      <t xml:space="preserve"> Renforcer la confiance entre les chefs traditionnels et locaux et les acteurs de la sécurité pour améliorer les relations entre la population et les forces de sécurité</t>
    </r>
  </si>
  <si>
    <r>
      <rPr>
        <b/>
        <sz val="10"/>
        <color theme="1"/>
        <rFont val="Calibri"/>
        <family val="2"/>
        <scheme val="minor"/>
      </rPr>
      <t xml:space="preserve">Indicateur 1.2.2. </t>
    </r>
    <r>
      <rPr>
        <sz val="10"/>
        <color theme="1"/>
        <rFont val="Calibri"/>
        <family val="2"/>
        <scheme val="minor"/>
      </rPr>
      <t>Nombre d’acteurs formés dans le domaine de la sécurité qui montrent qu’ils ont conscience des enjeux locaux (droits de l’homme, égalité homme/femme, protection de l’enfant)</t>
    </r>
  </si>
  <si>
    <t>Activité 1.2.1</t>
  </si>
  <si>
    <t>Activité 1.2.2</t>
  </si>
  <si>
    <t>Organiser des activités conjointes, notamment ludiques, sportives, culturelles et bénévoles, réunissant les habitants des localités ciblées et les forces armées/acteurs de la sécurité, ainsi que des activités visant à prévenir le recrutement d’enfants</t>
  </si>
  <si>
    <r>
      <rPr>
        <b/>
        <sz val="10"/>
        <color theme="1"/>
        <rFont val="Calibri"/>
        <family val="2"/>
        <scheme val="minor"/>
      </rPr>
      <t xml:space="preserve">Produit 1.3: </t>
    </r>
    <r>
      <rPr>
        <sz val="10"/>
        <color theme="1"/>
        <rFont val="Calibri"/>
        <family val="2"/>
        <scheme val="minor"/>
      </rPr>
      <t>Les mecanismes de paix communautaires sont mis en relation avec les mécanismes d'alerte précoce et de réponse rapide</t>
    </r>
  </si>
  <si>
    <r>
      <rPr>
        <b/>
        <sz val="10"/>
        <color theme="1"/>
        <rFont val="Calibri"/>
        <family val="2"/>
        <scheme val="minor"/>
      </rPr>
      <t xml:space="preserve">Indicateur 1.3.1. </t>
    </r>
    <r>
      <rPr>
        <sz val="10"/>
        <color theme="1"/>
        <rFont val="Calibri"/>
        <family val="2"/>
        <scheme val="minor"/>
      </rPr>
      <t>Nombre de systèmes d’alerte précoce opérationnels (8)</t>
    </r>
  </si>
  <si>
    <r>
      <rPr>
        <b/>
        <sz val="10"/>
        <color theme="1"/>
        <rFont val="Calibri"/>
        <family val="2"/>
        <scheme val="minor"/>
      </rPr>
      <t xml:space="preserve">Indicateur 1.3.2: </t>
    </r>
    <r>
      <rPr>
        <sz val="10"/>
        <color theme="1"/>
        <rFont val="Calibri"/>
        <family val="2"/>
        <scheme val="minor"/>
      </rPr>
      <t>Nombre de travaux de recherche réalisés conjointement par des instituts de recherche au Cameroun et au Tchad sur les dynamiques de conflit locales et sur les moteurs de l’extrémisme violent (2)</t>
    </r>
  </si>
  <si>
    <r>
      <t xml:space="preserve">Indicateur 1.2.1: </t>
    </r>
    <r>
      <rPr>
        <sz val="10"/>
        <color theme="1"/>
        <rFont val="Calibri"/>
        <family val="2"/>
        <scheme val="minor"/>
      </rPr>
      <t>Augmentation en pourcentage de personnes qui font confiance aux forces armées et de sécurité à l’échelle locale (+20%)</t>
    </r>
  </si>
  <si>
    <t>Activité 1.3.1</t>
  </si>
  <si>
    <t>Activité 1.3.2</t>
  </si>
  <si>
    <t>Activité 1.3.3</t>
  </si>
  <si>
    <t>Activité 1.3.4</t>
  </si>
  <si>
    <t>Améliorer les capacités des systèmes locaux d’alerte précoce et de réponse rapide tout en veillant à la participation des chefs traditionnels, des femmes et des jeunes grâce à une formation à l’analyse et à l’alerte</t>
  </si>
  <si>
    <t>Concevoir des supports et des guides dans les langues locales, faciles à utiliser pour la gestion des conflits et les mécanismes d’alerte précoce et de réponse rapide, qui seront produits et mis à la disposition des chefs traditionnels locaux et des services de l’État au niveau local (Tchad)</t>
  </si>
  <si>
    <r>
      <rPr>
        <b/>
        <sz val="10"/>
        <color theme="1"/>
        <rFont val="Calibri"/>
        <family val="2"/>
        <scheme val="minor"/>
      </rPr>
      <t xml:space="preserve">Produit 2.1: </t>
    </r>
    <r>
      <rPr>
        <sz val="10"/>
        <color theme="1"/>
        <rFont val="Calibri"/>
        <family val="2"/>
        <scheme val="minor"/>
      </rPr>
      <t>Amélioration de l’accès à d’autres opportunités socio-économiques pour les jeunes, hommes et femmes</t>
    </r>
  </si>
  <si>
    <r>
      <rPr>
        <b/>
        <sz val="10"/>
        <color theme="1"/>
        <rFont val="Calibri"/>
        <family val="2"/>
        <scheme val="minor"/>
      </rPr>
      <t xml:space="preserve">Indicateur 2.1.1: </t>
    </r>
    <r>
      <rPr>
        <sz val="10"/>
        <color theme="1"/>
        <rFont val="Calibri"/>
        <family val="2"/>
        <scheme val="minor"/>
      </rPr>
      <t>Nombre de jeunes vulnérables touchant des revenus grâce à leurs activités, ventilé par sexe (150  dont  20 % de jeunes femmes, 80 % de jeunes hommes)</t>
    </r>
  </si>
  <si>
    <r>
      <rPr>
        <b/>
        <sz val="10"/>
        <color theme="1"/>
        <rFont val="Calibri"/>
        <family val="2"/>
        <scheme val="minor"/>
      </rPr>
      <t>Indicateur 2.1.2:</t>
    </r>
    <r>
      <rPr>
        <sz val="10"/>
        <color theme="1"/>
        <rFont val="Calibri"/>
        <family val="2"/>
        <scheme val="minor"/>
      </rPr>
      <t xml:space="preserve"> Nombre de jeunes ayant validé une formation professionnelle (300)</t>
    </r>
  </si>
  <si>
    <t>Mettre en place des activités génératrices de revenus sur la durée (agriculture, élevage, pêche) grâce à un appui sans faille à la création de capital (programmes « argent contre travail »), au recours aux établissements financiers, à la formation professionnelle et aux compétences pratiques, ainsi qu’au soutien aux petites entreprises (création/suivi)</t>
  </si>
  <si>
    <t>Activité 2.1.1.</t>
  </si>
  <si>
    <r>
      <rPr>
        <b/>
        <sz val="10"/>
        <color theme="1"/>
        <rFont val="Calibri"/>
        <family val="2"/>
        <scheme val="minor"/>
      </rPr>
      <t>Produit 2.2:</t>
    </r>
    <r>
      <rPr>
        <sz val="10"/>
        <color theme="1"/>
        <rFont val="Calibri"/>
        <family val="2"/>
        <scheme val="minor"/>
      </rPr>
      <t xml:space="preserve"> Élargissement de l’espace de dialogue et de l’appui aux contre-discours/discours alternatifs, par exemple par le biais des radios communautaires, du théâtre, des séries télévisées</t>
    </r>
  </si>
  <si>
    <r>
      <rPr>
        <b/>
        <sz val="10"/>
        <color theme="1"/>
        <rFont val="Calibri"/>
        <family val="2"/>
        <scheme val="minor"/>
      </rPr>
      <t>Indicateur 2.2.1:</t>
    </r>
    <r>
      <rPr>
        <sz val="10"/>
        <color theme="1"/>
        <rFont val="Calibri"/>
        <family val="2"/>
        <scheme val="minor"/>
      </rPr>
      <t xml:space="preserve"> Nombre de sujets dans les médias véhiculant un contre-discours/un discours alternatif (50)</t>
    </r>
  </si>
  <si>
    <r>
      <rPr>
        <b/>
        <sz val="10"/>
        <color theme="1"/>
        <rFont val="Calibri"/>
        <family val="2"/>
        <scheme val="minor"/>
      </rPr>
      <t xml:space="preserve">Indicateur 2.2.2: </t>
    </r>
    <r>
      <rPr>
        <sz val="10"/>
        <color theme="1"/>
        <rFont val="Calibri"/>
        <family val="2"/>
        <scheme val="minor"/>
      </rPr>
      <t>Nombre d’émissions radiophoniques dirigées par des jeunes sur des radios communautaires (2)</t>
    </r>
  </si>
  <si>
    <t>Former les journalistes et autres acteurs des médias à la prévention des conflits et de l’extrémisme violent</t>
  </si>
  <si>
    <t>Organiser des émissions de radio sur la prévention des conflits et de l’extrémisme violent, ainsi que sur l’éducation à la paix, en ciblant notamment les enfants non scolarisés</t>
  </si>
  <si>
    <t>Former les responsables de clubs d’écoute radiophonique au management et aux activités du programme</t>
  </si>
  <si>
    <t>Aider les jeunes reporters des deux côtés de la frontière à élaborer des émissions de radio communautaires, à faciliter la diffusion de la parole des jeunes et d’un contre-discours</t>
  </si>
  <si>
    <t>Activité 2.2.1</t>
  </si>
  <si>
    <t>Activité 2.2.2</t>
  </si>
  <si>
    <t>Activité 2.2.3</t>
  </si>
  <si>
    <t>Activité 2.2.4</t>
  </si>
  <si>
    <t>Activité 2.2.5</t>
  </si>
  <si>
    <r>
      <rPr>
        <b/>
        <sz val="10"/>
        <color theme="1"/>
        <rFont val="Calibri"/>
        <family val="2"/>
        <scheme val="minor"/>
      </rPr>
      <t xml:space="preserve">Produit 2.3: </t>
    </r>
    <r>
      <rPr>
        <sz val="10"/>
        <color theme="1"/>
        <rFont val="Calibri"/>
        <family val="2"/>
        <scheme val="minor"/>
      </rPr>
      <t>Les jeunes ont les moyens de prévenir et de réagir à la violence dans leur communauté, et de devenir des artisans de la paix</t>
    </r>
  </si>
  <si>
    <r>
      <rPr>
        <b/>
        <sz val="10"/>
        <color theme="1"/>
        <rFont val="Calibri"/>
        <family val="2"/>
        <scheme val="minor"/>
      </rPr>
      <t xml:space="preserve">Indicateur 2.3.1: </t>
    </r>
    <r>
      <rPr>
        <sz val="10"/>
        <color theme="1"/>
        <rFont val="Calibri"/>
        <family val="2"/>
        <scheme val="minor"/>
      </rPr>
      <t xml:space="preserve">Nombre d’initiatives communautaires dirigées par des jeunes et relatives à la consolidation de la paix, à la résolution des conflits et à la lutte contre l’extrémisme violent (20) </t>
    </r>
  </si>
  <si>
    <r>
      <rPr>
        <b/>
        <sz val="10"/>
        <color theme="1"/>
        <rFont val="Calibri"/>
        <family val="2"/>
        <scheme val="minor"/>
      </rPr>
      <t xml:space="preserve">Indicateur 2.3.2: </t>
    </r>
    <r>
      <rPr>
        <sz val="10"/>
        <color theme="1"/>
        <rFont val="Calibri"/>
        <family val="2"/>
        <scheme val="minor"/>
      </rPr>
      <t>Nombre de dispositifs communautaires de soutien psychosocial (10)</t>
    </r>
  </si>
  <si>
    <r>
      <rPr>
        <b/>
        <sz val="10"/>
        <color theme="1"/>
        <rFont val="Calibri"/>
        <family val="2"/>
        <scheme val="minor"/>
      </rPr>
      <t xml:space="preserve">Indicateur 2.3.3: </t>
    </r>
    <r>
      <rPr>
        <sz val="10"/>
        <color theme="1"/>
        <rFont val="Calibri"/>
        <family val="2"/>
        <scheme val="minor"/>
      </rPr>
      <t>Nombre de dialogues intergénérationnels prônant des valeurs sociales positives, et destinés à changer les normes relatives à la masculinité, et à promouvoir la non-violence et l’égalité hommes-femmes auprès des jeunes et des chefs traditionnels et religieux (15)</t>
    </r>
  </si>
  <si>
    <r>
      <rPr>
        <b/>
        <sz val="10"/>
        <color theme="1"/>
        <rFont val="Calibri"/>
        <family val="2"/>
        <scheme val="minor"/>
      </rPr>
      <t xml:space="preserve">Indicateur 2.3.4: </t>
    </r>
    <r>
      <rPr>
        <sz val="10"/>
        <color theme="1"/>
        <rFont val="Calibri"/>
        <family val="2"/>
        <scheme val="minor"/>
      </rPr>
      <t>Nombre de filles et de garçons (de 10 à 19 ans) ayant bénéficié d’un soutien psychosocial et d’un programme pour l’acquisition de compétences pratiques (2500)</t>
    </r>
  </si>
  <si>
    <r>
      <rPr>
        <b/>
        <sz val="10"/>
        <color theme="1"/>
        <rFont val="Calibri"/>
        <family val="2"/>
        <scheme val="minor"/>
      </rPr>
      <t xml:space="preserve">Indicateur 2.3.5: </t>
    </r>
    <r>
      <rPr>
        <sz val="10"/>
        <color theme="1"/>
        <rFont val="Calibri"/>
        <family val="2"/>
        <scheme val="minor"/>
      </rPr>
      <t>Nombre de forums rassemblant des responsables, des femmes et des jeunes (20)</t>
    </r>
  </si>
  <si>
    <t>Former les membres de la communauté et les organisations de la société civile à apporter un soutien psychosocial bien structuré, à dispenser un enseignement non formel et à mener des activités de renforcement des compétences pratiques des jeunes, y compris par le sport, à des fins de consolidation de la paix.</t>
  </si>
  <si>
    <t>Organiser des compétitions intercommunautaires destinées aux jeunes afin de les rapprocher et de renforcer le dialogue transfrontalier, tout en diffusant les messages positifs du sport auprès de l’ensemble de la communauté</t>
  </si>
  <si>
    <t>Former les jeunes et les responsables d’organisations communautaires et d’OSC à la conduite d’un dialogue intergénérationnel prônant des valeurs sociales positives, changer les normes relatives à la masculinité, et promouvoir la non-violence et l’égalité hommes-femmes auprès des jeunes et des chefs traditionnels et religieux</t>
  </si>
  <si>
    <t>Mobiliser les chefs traditionnels en faveur d’une participation active/obligatoire des jeunes et des femmes aux processus de consolidation de la paix et de gouvernance locale</t>
  </si>
  <si>
    <t>Activité 2.3.1</t>
  </si>
  <si>
    <t>Activité 2.3.2</t>
  </si>
  <si>
    <t>Activité 2.3.3</t>
  </si>
  <si>
    <t>Activité 2.3.4</t>
  </si>
  <si>
    <r>
      <rPr>
        <b/>
        <sz val="10"/>
        <color theme="1"/>
        <rFont val="Calibri"/>
        <family val="2"/>
        <scheme val="minor"/>
      </rPr>
      <t xml:space="preserve">Produit 2.4: </t>
    </r>
    <r>
      <rPr>
        <sz val="10"/>
        <color theme="1"/>
        <rFont val="Calibri"/>
        <family val="2"/>
        <scheme val="minor"/>
      </rPr>
      <t>La capacité des établissements d’enseignement formel et des écoles coraniques à repérer et aider les enfants/jeunes vulnérables est renforcée</t>
    </r>
  </si>
  <si>
    <r>
      <rPr>
        <b/>
        <sz val="10"/>
        <color theme="1"/>
        <rFont val="Calibri"/>
        <family val="2"/>
        <scheme val="minor"/>
      </rPr>
      <t xml:space="preserve">Indicateur 2.4.1: </t>
    </r>
    <r>
      <rPr>
        <sz val="10"/>
        <color theme="1"/>
        <rFont val="Calibri"/>
        <family val="2"/>
        <scheme val="minor"/>
      </rPr>
      <t>Nombres d’écoles intégrant un module d’éducation pour la paix dans le programme scolaire (16)</t>
    </r>
  </si>
  <si>
    <r>
      <rPr>
        <b/>
        <sz val="10"/>
        <color theme="1"/>
        <rFont val="Calibri"/>
        <family val="2"/>
        <scheme val="minor"/>
      </rPr>
      <t xml:space="preserve">Indicateur 2.4.2: </t>
    </r>
    <r>
      <rPr>
        <sz val="10"/>
        <color theme="1"/>
        <rFont val="Calibri"/>
        <family val="2"/>
        <scheme val="minor"/>
      </rPr>
      <t>Nombre d’enfants vulnérables supervisés par des enseignants formés, dans les établissements d’enseignement formel et les écoles coraniques (500)</t>
    </r>
  </si>
  <si>
    <t>Former les enseignants des écoles coraniques afin qu’ils puissent repérer et aider les jeunes vulnérables, de manière à prévenir l’extrémisme violent</t>
  </si>
  <si>
    <t>Activité 2.4.1</t>
  </si>
  <si>
    <t>Activité 2.4.2</t>
  </si>
  <si>
    <t>Activité 2.4.3</t>
  </si>
  <si>
    <t>Former les enseignants des établissements d’enseignement formel au soutien psychosocial et aux méthodes de réduction des risques de conflit, de sorte à mettre en place des plans de sécurité pour les écoles et de créer un environnement d’apprentissage protecteur, et à intégrer l’éducation à la paix dans les programmes scolaires et l’enseignement</t>
  </si>
  <si>
    <t>Mission conjointe de visite sur terrain (y compris les membres du comité de pilotage) par pays</t>
  </si>
  <si>
    <t>Nombre d'études effectuées</t>
  </si>
  <si>
    <t>Nombre de leaders identifiés et formés à la détection des signes avant-coureurs et à la prévention de l’extrémisme violent</t>
  </si>
  <si>
    <t>Nombre d'activités conjointes  organisées en vue de prévenir le recrutement des enfants</t>
  </si>
  <si>
    <t>Nombre de supports et guides produits et distribués aux chefs traditionnels locaux et aux services de l'Etat au niveau local</t>
  </si>
  <si>
    <t>Nombre de journalistes et autres AM formés sur la prévention des conflits et l'EV</t>
  </si>
  <si>
    <t>Nombre d'émissions de radio organisées sur la prévention des conflits et de l'EV</t>
  </si>
  <si>
    <t xml:space="preserve">Nombre de jeunes appuyés  à faciliter la diffusion de la parole des jeunes et d’un contre-discours </t>
  </si>
  <si>
    <t xml:space="preserve">Nombre de OBC,OSC et leaders traditionnel, religieux et de jeunes formés                                  Nombre de dialogues intergénérationel organisés                           </t>
  </si>
  <si>
    <t>Nombre de membre de clubs et OSC formés à apporter un soutien psychosocial                      Nombre de jeunes filles et garçons bénéficiant le soutien psychosocial</t>
  </si>
  <si>
    <t>Nombre de compétitions intercommunautaires organisées</t>
  </si>
  <si>
    <t>Nombre de chefs traditionels mobilisés</t>
  </si>
  <si>
    <t>BUDGET TOTAL POUR LE PROJET</t>
  </si>
  <si>
    <t>PBF</t>
  </si>
  <si>
    <t>Soutenir les mécanismes de consolidation de la paix au niveau communautaire et l’inclusion des jeunes dans les zones situées à la frontière entre le Tchad et le Cameroun</t>
  </si>
  <si>
    <t>Activités transversales et gestion globale du projet</t>
  </si>
  <si>
    <t>1compétition inter-écoles de 5 localités (PNUD Tchad)</t>
  </si>
  <si>
    <t>TCHAD</t>
  </si>
  <si>
    <t>CAMEROUN</t>
  </si>
  <si>
    <t xml:space="preserve">Nombre de sessions d'échange transfrontaliers organisées sur les ménaces communes qui pèsent sur la cohésion sociale et sur les meilleures pratiques pour y remédier                               </t>
  </si>
  <si>
    <t>Nombre de béneficiaires des activités generatrices de revenu</t>
  </si>
  <si>
    <t>Nombre de système d'alerte précoce  opérationels                          Nombre de sessions de formation organisées</t>
  </si>
  <si>
    <t>8                                   5</t>
  </si>
  <si>
    <t>Autres coûts de gestion du projet (mission, coordination, supervision, suivi et evaluation, et autres coûts direct du projet)</t>
  </si>
  <si>
    <t xml:space="preserve">PLAN DE TRAVAIL ANNUEL 2018 </t>
  </si>
  <si>
    <t>Organiser le dialogue entre les leaders communautaires (jeunes, femmes, chefs religieux et traditionnels) et les acteurs de la sécurité pour améliorer la sécurité de la communauté, en tenant compte du rôle que jouent les femmes dans la sécurité; et les acteurs de la sécurité sur droits de l’homme, égalité homme/femme, protection de l’enfant.</t>
  </si>
  <si>
    <t>Nombre de dialogue organisés  Nombre des acteurs formés</t>
  </si>
  <si>
    <t>10                 50</t>
  </si>
  <si>
    <t>Nombre de responsables de clubs d'écoute radiophonique formés                                               Nombre de clubs mis en place</t>
  </si>
  <si>
    <t>305                11000</t>
  </si>
  <si>
    <t>Nombre de sceances de  présentations théâtrales organisées                       Nombre de participants</t>
  </si>
  <si>
    <t>Organiser des  sceance de présentations théâtrales interactives, au niveau local, sur la prévention de l’extrémisme violent dans les écoles, en faisant participer les associations de jeunes et de parents d’élèves</t>
  </si>
  <si>
    <t>20                 20</t>
  </si>
  <si>
    <t>268               25</t>
  </si>
  <si>
    <t xml:space="preserve">Nombre d'enseignants des écoles formelles formés                 </t>
  </si>
  <si>
    <t>Nombre d'enseignants des écoles coraniques formés           Nombre d’enfants vulnérables aidés</t>
  </si>
  <si>
    <t>Nombre de débats organisés      Nombre de participants</t>
  </si>
  <si>
    <t>5                          3000</t>
  </si>
  <si>
    <t>Nombre d'étudé organisées</t>
  </si>
  <si>
    <t>Tester en situation réelle le tableau de bord du PNUD pour le risque de crise grâce à une cartographie des cas d’extrémisme violent dans les communautés cibles (par l'université de Maroua/Cameroun)</t>
  </si>
  <si>
    <t>Soutenir la collaboration entre les établissements d’enseignement et les instituts de recherche des deux pays, afin de produire des informations et des analyses, mais aussi de faciliter l’échange de connaissances et d’améliorer la compréhension des dynamiques transfrontalières et des risques émergents d’extrémisme violent (deux colloques universitaires/PNUD Tchad et établissement d'un lien de cooperation entre l'Université de Maroua et et celui de Ndjamena/PNUD CMR)</t>
  </si>
  <si>
    <t xml:space="preserve">Nombre de colloques organisés  </t>
  </si>
  <si>
    <t>Ces deux études seront effectuées par PNUD Tchad. Autres agences ont planifiées les formations sur les risques sexospécifiques</t>
  </si>
  <si>
    <t>Cette activité sera réaliséconjointement entre PNUD Tchad et PNUD Cameroun</t>
  </si>
  <si>
    <t>TOTAL pour activités transversales et gestion du projet</t>
  </si>
  <si>
    <r>
      <t xml:space="preserve">GRAND TOTAL </t>
    </r>
    <r>
      <rPr>
        <b/>
        <i/>
        <sz val="10"/>
        <color theme="1"/>
        <rFont val="Calibri"/>
        <family val="2"/>
        <scheme val="minor"/>
      </rPr>
      <t>(1+2+3)</t>
    </r>
  </si>
  <si>
    <r>
      <t xml:space="preserve">TOTAL Support au Programme </t>
    </r>
    <r>
      <rPr>
        <b/>
        <i/>
        <sz val="10"/>
        <color theme="1"/>
        <rFont val="Calibri"/>
        <family val="2"/>
        <scheme val="minor"/>
      </rPr>
      <t>(1+2)</t>
    </r>
  </si>
  <si>
    <t>PNUD-TCD</t>
  </si>
  <si>
    <t xml:space="preserve">232                       522  </t>
  </si>
  <si>
    <t>100 PNUD Tchad                620 UNICEF Tchad (300 Jeunes hors système en métier et 320 parents d'éleves  de 4 écoles coranique renovées et 12 école formelles en crédits rotatifs &amp;intrants agricoles)             150 PNUD Cameroun</t>
  </si>
  <si>
    <t xml:space="preserve">2 PNUD Tchad                        2 UNICEF Tchad                        1 PNUD Cameroun </t>
  </si>
  <si>
    <t>1 PNUD Cameroun                 2 colloques  seront effectuées  l'année prochaine (2019) par PNUD Tchad en collaborationavec l'UNICEF Tchad</t>
  </si>
  <si>
    <t>600 PNUD Tchad,              100 UNICEF Tchad            120 PNUD Cameroun</t>
  </si>
  <si>
    <t>50 miltaires et autres acteurs de sécurité seront formé par UNICEF Cameroun sur la prevention des recrutements d'enfants par les groupes armes</t>
  </si>
  <si>
    <t>Cette activité sera réalisé conjointement entre PNUD Tchad et PNUD Cameroun</t>
  </si>
  <si>
    <t>10  PNUD Tchad                    48 UNICEF Cameroun</t>
  </si>
  <si>
    <t>5 UNICEF Tchad                  300 UNICEF Cameroun</t>
  </si>
  <si>
    <t>50 PNUD Tchad                     16 UNICEF Cameroun</t>
  </si>
  <si>
    <t>200 PNUD Tchad                   48 PNUD Cameroun            20 UNICEF Cameroun</t>
  </si>
  <si>
    <t>150 PNUD Tchad                192 PNUD Cameroun</t>
  </si>
  <si>
    <t>120 PNUD Tchad,                 68 UNICEF tchad  (372 enfants aidés)                       44 UNICEF Cameroun (150 enfants aidés)</t>
  </si>
  <si>
    <t xml:space="preserve">68 UNICEF Tchad                  44 UNICEF Cameroun </t>
  </si>
  <si>
    <t>Les réunions seront organisées à tour de role. 1ère/PNUD Tcd, 2 ème/ UNICEF CMN</t>
  </si>
  <si>
    <t xml:space="preserve">Prévision du budget (USD) par Agence </t>
  </si>
  <si>
    <r>
      <rPr>
        <b/>
        <sz val="10"/>
        <color theme="1"/>
        <rFont val="Calibri"/>
        <family val="2"/>
        <scheme val="minor"/>
      </rPr>
      <t>Résultat 2</t>
    </r>
    <r>
      <rPr>
        <sz val="10"/>
        <color theme="1"/>
        <rFont val="Calibri"/>
        <family val="2"/>
        <scheme val="minor"/>
      </rPr>
      <t>: Le renforcement des capacités et des opportunités pour que les catégories de populations vulnérables, en particulier les jeunes et les femmes, contribue à la paix et à la stabilité</t>
    </r>
  </si>
  <si>
    <t>200 PNUD Tchad  (1000 Beneficiaires)                        40 UNICEF Tchad (1500 beneficiaires)                        40 UNICEF Cameroun (2500 Beneficiaires)</t>
  </si>
  <si>
    <t>280             5000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</si>
</sst>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0.00_);_(&quot;$&quot;* \(#,##0.00\);_(&quot;$&quot;* &quot;-&quot;??_);_(@_)"/>
    <numFmt numFmtId="165" formatCode="_-* #,##0.00\ _€_-;\-* #,##0.00\ _€_-;_-* &quot;-&quot;??\ _€_-;_-@_-"/>
    <numFmt numFmtId="166" formatCode="_-* #,##0.00_-;\-* #,##0.00_-;_-* &quot;-&quot;_-;_-@_-"/>
  </numFmts>
  <fonts count="17"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i/>
      <sz val="11"/>
      <color theme="1"/>
      <name val="Calibri"/>
      <family val="2"/>
      <scheme val="minor"/>
    </font>
    <font>
      <sz val="12"/>
      <color theme="1"/>
      <name val="Times New Roman"/>
      <family val="2"/>
    </font>
    <font>
      <i/>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i/>
      <sz val="10"/>
      <color theme="1"/>
      <name val="Calibri"/>
      <family val="2"/>
      <scheme val="minor"/>
    </font>
    <font>
      <i/>
      <sz val="10"/>
      <color theme="1"/>
      <name val="Calibri"/>
      <family val="2"/>
      <scheme val="minor"/>
    </font>
    <font>
      <b/>
      <u/>
      <sz val="16"/>
      <color theme="1"/>
      <name val="Calibri"/>
      <family val="2"/>
      <scheme val="minor"/>
    </font>
    <font>
      <b/>
      <sz val="10"/>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5" fillId="0" borderId="0"/>
    <xf numFmtId="164" fontId="5" fillId="0" borderId="0" applyFont="0" applyFill="0" applyBorder="0" applyAlignment="0" applyProtection="0"/>
    <xf numFmtId="165" fontId="5" fillId="0" borderId="0" applyFont="0" applyFill="0" applyBorder="0" applyAlignment="0" applyProtection="0"/>
  </cellStyleXfs>
  <cellXfs count="224">
    <xf numFmtId="0" fontId="0" fillId="0" borderId="0" xfId="0"/>
    <xf numFmtId="0" fontId="1" fillId="0" borderId="0" xfId="0" applyFont="1"/>
    <xf numFmtId="0" fontId="0" fillId="0" borderId="0" xfId="0" applyAlignment="1">
      <alignment horizontal="center"/>
    </xf>
    <xf numFmtId="0" fontId="6" fillId="0" borderId="0" xfId="0" applyFont="1"/>
    <xf numFmtId="0" fontId="4" fillId="0" borderId="0" xfId="0" applyFont="1"/>
    <xf numFmtId="0" fontId="2" fillId="0" borderId="0" xfId="0" applyFont="1" applyAlignment="1">
      <alignment vertical="center"/>
    </xf>
    <xf numFmtId="0" fontId="2" fillId="0" borderId="0" xfId="0" applyFont="1"/>
    <xf numFmtId="0" fontId="8" fillId="2" borderId="1" xfId="0" applyFont="1" applyFill="1" applyBorder="1"/>
    <xf numFmtId="0" fontId="8" fillId="2" borderId="1" xfId="0" applyFont="1" applyFill="1" applyBorder="1" applyAlignment="1">
      <alignment vertical="center"/>
    </xf>
    <xf numFmtId="41" fontId="2" fillId="0" borderId="0" xfId="0" applyNumberFormat="1" applyFont="1" applyAlignment="1">
      <alignment vertical="center"/>
    </xf>
    <xf numFmtId="41" fontId="8" fillId="2" borderId="1" xfId="0" applyNumberFormat="1" applyFont="1" applyFill="1" applyBorder="1" applyAlignment="1">
      <alignment vertical="center"/>
    </xf>
    <xf numFmtId="41" fontId="8" fillId="0" borderId="1" xfId="0" applyNumberFormat="1" applyFont="1" applyBorder="1" applyAlignment="1">
      <alignment vertical="center"/>
    </xf>
    <xf numFmtId="41" fontId="3" fillId="0" borderId="0" xfId="0" applyNumberFormat="1" applyFont="1" applyAlignment="1">
      <alignment vertical="center"/>
    </xf>
    <xf numFmtId="0" fontId="0" fillId="0" borderId="0" xfId="0" applyFill="1"/>
    <xf numFmtId="41" fontId="7" fillId="0" borderId="1" xfId="0" applyNumberFormat="1" applyFont="1" applyBorder="1" applyAlignment="1">
      <alignment vertical="center"/>
    </xf>
    <xf numFmtId="0" fontId="7" fillId="0" borderId="1" xfId="0" applyFont="1" applyBorder="1" applyAlignment="1">
      <alignment vertical="center"/>
    </xf>
    <xf numFmtId="0" fontId="8" fillId="0" borderId="1" xfId="0" applyFont="1" applyBorder="1" applyAlignment="1">
      <alignment vertical="center"/>
    </xf>
    <xf numFmtId="0" fontId="7" fillId="0" borderId="1" xfId="0" applyFont="1" applyBorder="1" applyAlignment="1">
      <alignment vertical="center" wrapText="1"/>
    </xf>
    <xf numFmtId="0" fontId="10" fillId="0" borderId="1" xfId="0" applyFont="1" applyBorder="1" applyAlignment="1">
      <alignment vertical="center" wrapText="1"/>
    </xf>
    <xf numFmtId="0" fontId="7" fillId="3" borderId="1" xfId="0" applyFont="1" applyFill="1" applyBorder="1"/>
    <xf numFmtId="0" fontId="8" fillId="0" borderId="3" xfId="0" applyFont="1" applyBorder="1" applyAlignment="1">
      <alignment vertical="center"/>
    </xf>
    <xf numFmtId="0" fontId="7" fillId="0" borderId="3" xfId="0" applyFont="1" applyBorder="1" applyAlignment="1">
      <alignment vertical="center" wrapText="1"/>
    </xf>
    <xf numFmtId="0" fontId="7" fillId="0" borderId="1" xfId="0" applyFont="1" applyBorder="1" applyAlignment="1">
      <alignment horizontal="center" vertical="center"/>
    </xf>
    <xf numFmtId="0" fontId="7" fillId="0" borderId="3" xfId="0" applyFont="1" applyBorder="1"/>
    <xf numFmtId="41" fontId="7" fillId="0" borderId="1" xfId="0" applyNumberFormat="1" applyFont="1" applyFill="1" applyBorder="1" applyAlignment="1">
      <alignment vertical="center"/>
    </xf>
    <xf numFmtId="41" fontId="8" fillId="0" borderId="1" xfId="0" applyNumberFormat="1" applyFont="1" applyFill="1" applyBorder="1" applyAlignment="1">
      <alignment vertical="center"/>
    </xf>
    <xf numFmtId="0" fontId="7" fillId="0" borderId="1" xfId="0" applyFont="1" applyFill="1" applyBorder="1"/>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Border="1" applyAlignment="1">
      <alignment vertical="top" wrapText="1"/>
    </xf>
    <xf numFmtId="0" fontId="14" fillId="0" borderId="1" xfId="0" applyFont="1" applyBorder="1"/>
    <xf numFmtId="0" fontId="14" fillId="0" borderId="1" xfId="0" applyFont="1" applyBorder="1" applyAlignment="1">
      <alignment vertical="center"/>
    </xf>
    <xf numFmtId="0" fontId="7" fillId="0" borderId="3" xfId="0" applyFont="1" applyFill="1" applyBorder="1" applyAlignment="1">
      <alignment horizontal="left" vertical="center" wrapText="1"/>
    </xf>
    <xf numFmtId="41" fontId="13" fillId="0" borderId="1" xfId="0" applyNumberFormat="1" applyFont="1" applyBorder="1" applyAlignment="1">
      <alignment vertical="center"/>
    </xf>
    <xf numFmtId="0" fontId="10" fillId="0" borderId="1" xfId="0" applyFont="1" applyBorder="1" applyAlignment="1">
      <alignment horizontal="center" vertical="center"/>
    </xf>
    <xf numFmtId="0" fontId="13" fillId="0" borderId="1" xfId="0" applyFont="1" applyBorder="1" applyAlignment="1">
      <alignment vertical="center"/>
    </xf>
    <xf numFmtId="0" fontId="7" fillId="0" borderId="1" xfId="0" applyFont="1" applyBorder="1" applyAlignment="1">
      <alignment horizontal="left"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Border="1"/>
    <xf numFmtId="41" fontId="7" fillId="0" borderId="0" xfId="0" applyNumberFormat="1" applyFont="1" applyAlignment="1">
      <alignment vertical="center"/>
    </xf>
    <xf numFmtId="0" fontId="7" fillId="0" borderId="1" xfId="0" applyFont="1" applyFill="1" applyBorder="1" applyAlignment="1">
      <alignment wrapText="1"/>
    </xf>
    <xf numFmtId="0" fontId="7" fillId="0" borderId="1" xfId="0" applyFont="1" applyFill="1" applyBorder="1" applyAlignment="1">
      <alignment vertical="center" wrapText="1"/>
    </xf>
    <xf numFmtId="0" fontId="7" fillId="2" borderId="1" xfId="0" applyFont="1" applyFill="1" applyBorder="1"/>
    <xf numFmtId="0" fontId="7" fillId="2" borderId="1" xfId="0" applyFont="1" applyFill="1" applyBorder="1" applyAlignment="1">
      <alignment horizontal="center"/>
    </xf>
    <xf numFmtId="0" fontId="7" fillId="2" borderId="1" xfId="0" applyFont="1" applyFill="1" applyBorder="1" applyAlignment="1">
      <alignment vertical="center"/>
    </xf>
    <xf numFmtId="0" fontId="14" fillId="0" borderId="1" xfId="0" applyFont="1" applyBorder="1" applyAlignment="1">
      <alignment horizontal="center"/>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41" fontId="7" fillId="0" borderId="1" xfId="0" applyNumberFormat="1" applyFont="1" applyBorder="1" applyAlignment="1">
      <alignment horizontal="left" vertical="center" wrapText="1"/>
    </xf>
    <xf numFmtId="0" fontId="8" fillId="2" borderId="1" xfId="0" applyFont="1" applyFill="1" applyBorder="1" applyAlignment="1">
      <alignment horizontal="center"/>
    </xf>
    <xf numFmtId="0" fontId="7" fillId="0" borderId="0" xfId="0" applyFont="1" applyBorder="1"/>
    <xf numFmtId="0" fontId="7" fillId="0" borderId="0" xfId="0" applyFont="1" applyBorder="1" applyAlignment="1">
      <alignment horizontal="center"/>
    </xf>
    <xf numFmtId="41" fontId="7" fillId="0" borderId="0" xfId="0" applyNumberFormat="1" applyFont="1" applyBorder="1" applyAlignment="1">
      <alignment vertical="center"/>
    </xf>
    <xf numFmtId="41" fontId="8"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xf numFmtId="0" fontId="7" fillId="0" borderId="0" xfId="0" applyFont="1" applyAlignment="1">
      <alignment horizontal="center"/>
    </xf>
    <xf numFmtId="41" fontId="8" fillId="0" borderId="0" xfId="0" applyNumberFormat="1" applyFont="1" applyAlignment="1">
      <alignment vertical="center"/>
    </xf>
    <xf numFmtId="0" fontId="7" fillId="0" borderId="0" xfId="0" applyFont="1" applyAlignment="1">
      <alignment vertical="center"/>
    </xf>
    <xf numFmtId="0" fontId="13" fillId="0" borderId="0" xfId="0" applyFont="1"/>
    <xf numFmtId="0" fontId="7" fillId="0" borderId="3"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1" xfId="0" applyFont="1" applyFill="1" applyBorder="1" applyAlignment="1">
      <alignment horizontal="left"/>
    </xf>
    <xf numFmtId="41" fontId="8" fillId="6" borderId="1" xfId="0" applyNumberFormat="1" applyFont="1" applyFill="1" applyBorder="1" applyAlignment="1">
      <alignment vertical="center"/>
    </xf>
    <xf numFmtId="0" fontId="7" fillId="6" borderId="1" xfId="0" applyFont="1" applyFill="1" applyBorder="1" applyAlignment="1">
      <alignment vertical="center"/>
    </xf>
    <xf numFmtId="0" fontId="13" fillId="6" borderId="1" xfId="0" applyFont="1" applyFill="1" applyBorder="1" applyAlignment="1">
      <alignment horizontal="center" vertical="center"/>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7" fillId="3" borderId="3" xfId="0" applyFont="1" applyFill="1" applyBorder="1"/>
    <xf numFmtId="0" fontId="7" fillId="0" borderId="2" xfId="0" applyFont="1" applyFill="1" applyBorder="1" applyAlignment="1">
      <alignment vertical="center"/>
    </xf>
    <xf numFmtId="0" fontId="7" fillId="3" borderId="2" xfId="0" applyFont="1" applyFill="1" applyBorder="1"/>
    <xf numFmtId="0" fontId="7" fillId="0" borderId="3" xfId="0" applyFont="1" applyFill="1" applyBorder="1"/>
    <xf numFmtId="0" fontId="7" fillId="0" borderId="3" xfId="0" applyFont="1" applyFill="1" applyBorder="1" applyAlignment="1">
      <alignment vertical="center"/>
    </xf>
    <xf numFmtId="0" fontId="7" fillId="0" borderId="3" xfId="0" applyFont="1" applyFill="1" applyBorder="1" applyAlignment="1">
      <alignment vertical="center" wrapText="1"/>
    </xf>
    <xf numFmtId="0" fontId="7" fillId="0" borderId="2" xfId="0" applyFont="1" applyFill="1" applyBorder="1" applyAlignment="1">
      <alignment wrapText="1"/>
    </xf>
    <xf numFmtId="0" fontId="7" fillId="0" borderId="2" xfId="0" applyFont="1" applyFill="1" applyBorder="1"/>
    <xf numFmtId="0" fontId="7" fillId="0" borderId="3" xfId="0" applyFont="1" applyFill="1" applyBorder="1" applyAlignment="1">
      <alignment horizontal="left"/>
    </xf>
    <xf numFmtId="0" fontId="7" fillId="0" borderId="3"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left" vertical="center"/>
    </xf>
    <xf numFmtId="0" fontId="7" fillId="3" borderId="3" xfId="0" applyFont="1" applyFill="1" applyBorder="1" applyAlignment="1">
      <alignment horizontal="left"/>
    </xf>
    <xf numFmtId="0" fontId="7" fillId="3" borderId="1" xfId="0" applyFont="1" applyFill="1" applyBorder="1" applyAlignment="1">
      <alignment horizontal="left"/>
    </xf>
    <xf numFmtId="0" fontId="2" fillId="0" borderId="0" xfId="0" applyFont="1" applyFill="1"/>
    <xf numFmtId="0" fontId="7" fillId="0" borderId="8" xfId="0" applyFont="1" applyFill="1" applyBorder="1" applyAlignment="1">
      <alignment horizontal="left" vertical="center"/>
    </xf>
    <xf numFmtId="0" fontId="7" fillId="0" borderId="2" xfId="0" applyFont="1" applyFill="1" applyBorder="1" applyAlignment="1">
      <alignment horizontal="left" wrapText="1"/>
    </xf>
    <xf numFmtId="0" fontId="7" fillId="0" borderId="2" xfId="0" applyFont="1" applyFill="1" applyBorder="1" applyAlignment="1">
      <alignment horizontal="left"/>
    </xf>
    <xf numFmtId="0" fontId="7" fillId="3" borderId="2" xfId="0" applyFont="1" applyFill="1" applyBorder="1" applyAlignment="1">
      <alignment horizontal="left"/>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3" fillId="0" borderId="1" xfId="0" applyFont="1" applyBorder="1" applyAlignment="1">
      <alignment horizontal="right" vertical="center"/>
    </xf>
    <xf numFmtId="0" fontId="7" fillId="0" borderId="1" xfId="0" applyFont="1" applyBorder="1" applyAlignment="1">
      <alignment horizontal="right" vertical="center" wrapText="1"/>
    </xf>
    <xf numFmtId="0" fontId="8" fillId="0" borderId="1" xfId="0" applyFont="1" applyBorder="1"/>
    <xf numFmtId="0" fontId="8" fillId="0" borderId="1" xfId="0" applyFont="1" applyBorder="1" applyAlignment="1">
      <alignment horizontal="center"/>
    </xf>
    <xf numFmtId="41" fontId="8" fillId="2" borderId="1" xfId="0" applyNumberFormat="1" applyFont="1" applyFill="1" applyBorder="1" applyAlignment="1">
      <alignment horizontal="center"/>
    </xf>
    <xf numFmtId="41" fontId="7" fillId="0" borderId="1" xfId="0" applyNumberFormat="1" applyFont="1" applyBorder="1" applyAlignment="1">
      <alignment horizontal="center" vertical="center" wrapText="1"/>
    </xf>
    <xf numFmtId="41" fontId="8" fillId="0" borderId="1" xfId="0" applyNumberFormat="1" applyFont="1" applyBorder="1" applyAlignment="1">
      <alignment horizontal="center"/>
    </xf>
    <xf numFmtId="41" fontId="0" fillId="0" borderId="0" xfId="0" applyNumberFormat="1"/>
    <xf numFmtId="166" fontId="2" fillId="0" borderId="0" xfId="0" applyNumberFormat="1" applyFont="1" applyFill="1"/>
    <xf numFmtId="166" fontId="7" fillId="0" borderId="1" xfId="0" applyNumberFormat="1" applyFont="1" applyFill="1" applyBorder="1" applyAlignment="1">
      <alignment vertical="center"/>
    </xf>
    <xf numFmtId="166" fontId="7" fillId="0" borderId="0" xfId="0" applyNumberFormat="1" applyFont="1" applyBorder="1" applyAlignment="1">
      <alignment vertical="center"/>
    </xf>
    <xf numFmtId="0" fontId="9" fillId="0" borderId="0" xfId="0" applyFont="1" applyFill="1" applyAlignment="1">
      <alignment horizontal="center" vertical="center" wrapText="1"/>
    </xf>
    <xf numFmtId="41" fontId="7" fillId="0" borderId="1" xfId="0" applyNumberFormat="1" applyFont="1" applyFill="1" applyBorder="1" applyAlignment="1">
      <alignment horizontal="left" vertical="center" wrapText="1"/>
    </xf>
    <xf numFmtId="0" fontId="16" fillId="0" borderId="3" xfId="0" applyFont="1" applyBorder="1" applyAlignment="1">
      <alignment vertical="center"/>
    </xf>
    <xf numFmtId="0" fontId="12" fillId="0" borderId="3"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xf numFmtId="0" fontId="12" fillId="3" borderId="1" xfId="0" applyFont="1" applyFill="1" applyBorder="1"/>
    <xf numFmtId="0" fontId="12" fillId="0" borderId="3" xfId="0" applyFont="1" applyBorder="1" applyAlignment="1">
      <alignment horizontal="center" vertical="center"/>
    </xf>
    <xf numFmtId="41" fontId="12" fillId="0" borderId="3" xfId="0" applyNumberFormat="1" applyFont="1" applyBorder="1" applyAlignment="1">
      <alignment vertical="center"/>
    </xf>
    <xf numFmtId="41" fontId="16" fillId="0" borderId="1" xfId="0" applyNumberFormat="1" applyFont="1" applyBorder="1" applyAlignment="1">
      <alignment vertical="center"/>
    </xf>
    <xf numFmtId="0" fontId="12" fillId="0" borderId="2" xfId="0" applyFont="1" applyBorder="1"/>
    <xf numFmtId="0" fontId="12" fillId="3" borderId="2" xfId="0" applyFont="1" applyFill="1" applyBorder="1"/>
    <xf numFmtId="0" fontId="12" fillId="0" borderId="1" xfId="0" applyFont="1" applyFill="1" applyBorder="1" applyAlignment="1">
      <alignment vertical="center" wrapText="1"/>
    </xf>
    <xf numFmtId="0" fontId="7" fillId="4" borderId="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 xfId="0" applyFont="1" applyFill="1" applyBorder="1" applyAlignment="1">
      <alignment horizontal="center" vertical="center"/>
    </xf>
    <xf numFmtId="41" fontId="8" fillId="4" borderId="2" xfId="0" applyNumberFormat="1" applyFont="1" applyFill="1" applyBorder="1" applyAlignment="1">
      <alignment horizontal="center" vertical="center"/>
    </xf>
    <xf numFmtId="41" fontId="8" fillId="4" borderId="8" xfId="0" applyNumberFormat="1" applyFont="1" applyFill="1" applyBorder="1" applyAlignment="1">
      <alignment horizontal="center" vertical="center"/>
    </xf>
    <xf numFmtId="41" fontId="8" fillId="4" borderId="3" xfId="0" applyNumberFormat="1" applyFont="1" applyFill="1" applyBorder="1" applyAlignment="1">
      <alignment horizontal="center" vertical="center"/>
    </xf>
    <xf numFmtId="41" fontId="8" fillId="4" borderId="2" xfId="0" applyNumberFormat="1" applyFont="1" applyFill="1" applyBorder="1" applyAlignment="1">
      <alignment vertical="center"/>
    </xf>
    <xf numFmtId="41" fontId="8" fillId="4" borderId="8" xfId="0" applyNumberFormat="1" applyFont="1" applyFill="1" applyBorder="1" applyAlignment="1">
      <alignment vertical="center"/>
    </xf>
    <xf numFmtId="41" fontId="8" fillId="4" borderId="3" xfId="0" applyNumberFormat="1" applyFont="1" applyFill="1" applyBorder="1" applyAlignment="1">
      <alignment vertical="center"/>
    </xf>
    <xf numFmtId="3" fontId="12" fillId="4" borderId="2" xfId="0" applyNumberFormat="1" applyFont="1" applyFill="1" applyBorder="1" applyAlignment="1">
      <alignment horizontal="center" vertical="center"/>
    </xf>
    <xf numFmtId="3" fontId="12" fillId="4" borderId="8" xfId="0" applyNumberFormat="1" applyFont="1" applyFill="1" applyBorder="1" applyAlignment="1">
      <alignment horizontal="center" vertical="center"/>
    </xf>
    <xf numFmtId="3" fontId="12" fillId="4" borderId="3" xfId="0" applyNumberFormat="1" applyFont="1" applyFill="1" applyBorder="1" applyAlignment="1">
      <alignment horizontal="center" vertical="center"/>
    </xf>
    <xf numFmtId="0" fontId="7" fillId="4" borderId="13"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4" xfId="0" applyFont="1" applyFill="1" applyBorder="1" applyAlignment="1">
      <alignment horizontal="left" vertical="center"/>
    </xf>
    <xf numFmtId="0" fontId="7" fillId="4" borderId="0" xfId="0" applyFont="1" applyFill="1" applyBorder="1" applyAlignment="1">
      <alignment horizontal="left" vertical="center"/>
    </xf>
    <xf numFmtId="0" fontId="7" fillId="4" borderId="15" xfId="0" applyFont="1" applyFill="1" applyBorder="1" applyAlignment="1">
      <alignment horizontal="left" vertical="center"/>
    </xf>
    <xf numFmtId="0" fontId="7" fillId="4" borderId="1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13" xfId="0" applyFont="1" applyFill="1" applyBorder="1" applyAlignment="1">
      <alignment horizontal="left"/>
    </xf>
    <xf numFmtId="0" fontId="7" fillId="4" borderId="6" xfId="0" applyFont="1" applyFill="1" applyBorder="1" applyAlignment="1">
      <alignment horizontal="left"/>
    </xf>
    <xf numFmtId="0" fontId="7" fillId="4" borderId="7" xfId="0" applyFont="1" applyFill="1" applyBorder="1" applyAlignment="1">
      <alignment horizontal="left"/>
    </xf>
    <xf numFmtId="0" fontId="7" fillId="4" borderId="14" xfId="0" applyFont="1" applyFill="1" applyBorder="1" applyAlignment="1">
      <alignment horizontal="left" wrapText="1"/>
    </xf>
    <xf numFmtId="0" fontId="7" fillId="4" borderId="0" xfId="0" applyFont="1" applyFill="1" applyBorder="1" applyAlignment="1">
      <alignment horizontal="left" wrapText="1"/>
    </xf>
    <xf numFmtId="0" fontId="7" fillId="4" borderId="15" xfId="0" applyFont="1" applyFill="1" applyBorder="1" applyAlignment="1">
      <alignment horizontal="left" wrapText="1"/>
    </xf>
    <xf numFmtId="0" fontId="7" fillId="4" borderId="10"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13"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13" xfId="0" applyFont="1" applyFill="1" applyBorder="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6" borderId="13"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4" borderId="13" xfId="0" applyFont="1" applyFill="1" applyBorder="1" applyAlignment="1">
      <alignment horizontal="left" vertical="top"/>
    </xf>
    <xf numFmtId="0" fontId="7" fillId="4" borderId="6" xfId="0" applyFont="1" applyFill="1" applyBorder="1" applyAlignment="1">
      <alignment horizontal="left" vertical="top"/>
    </xf>
    <xf numFmtId="0" fontId="7" fillId="4" borderId="7" xfId="0" applyFont="1" applyFill="1" applyBorder="1" applyAlignment="1">
      <alignment horizontal="left" vertical="top"/>
    </xf>
    <xf numFmtId="0" fontId="7" fillId="4" borderId="14" xfId="0" applyFont="1" applyFill="1" applyBorder="1" applyAlignment="1">
      <alignment horizontal="left" vertical="top"/>
    </xf>
    <xf numFmtId="0" fontId="7" fillId="4" borderId="0" xfId="0" applyFont="1" applyFill="1" applyBorder="1" applyAlignment="1">
      <alignment horizontal="left" vertical="top"/>
    </xf>
    <xf numFmtId="0" fontId="7" fillId="4" borderId="15" xfId="0" applyFont="1" applyFill="1" applyBorder="1" applyAlignment="1">
      <alignment horizontal="left" vertical="top"/>
    </xf>
    <xf numFmtId="0" fontId="7" fillId="4" borderId="10" xfId="0" applyFont="1" applyFill="1" applyBorder="1" applyAlignment="1">
      <alignment horizontal="left" vertical="top"/>
    </xf>
    <xf numFmtId="0" fontId="7" fillId="4" borderId="4" xfId="0" applyFont="1" applyFill="1" applyBorder="1" applyAlignment="1">
      <alignment horizontal="left" vertical="top"/>
    </xf>
    <xf numFmtId="0" fontId="7" fillId="4" borderId="5" xfId="0" applyFont="1" applyFill="1" applyBorder="1" applyAlignment="1">
      <alignment horizontal="left" vertical="top"/>
    </xf>
    <xf numFmtId="0" fontId="8" fillId="4" borderId="14" xfId="0" applyFont="1" applyFill="1" applyBorder="1" applyAlignment="1">
      <alignment horizontal="left" vertical="top"/>
    </xf>
    <xf numFmtId="0" fontId="8" fillId="4" borderId="0" xfId="0" applyFont="1" applyFill="1" applyBorder="1" applyAlignment="1">
      <alignment horizontal="left" vertical="top"/>
    </xf>
    <xf numFmtId="0" fontId="8" fillId="4" borderId="15" xfId="0" applyFont="1" applyFill="1" applyBorder="1" applyAlignment="1">
      <alignment horizontal="left" vertical="top"/>
    </xf>
    <xf numFmtId="0" fontId="7" fillId="4" borderId="10" xfId="0" applyFont="1" applyFill="1" applyBorder="1" applyAlignment="1">
      <alignment horizontal="left" wrapText="1"/>
    </xf>
    <xf numFmtId="0" fontId="7" fillId="4" borderId="4" xfId="0" applyFont="1" applyFill="1" applyBorder="1" applyAlignment="1">
      <alignment horizontal="left" wrapText="1"/>
    </xf>
    <xf numFmtId="0" fontId="7" fillId="4" borderId="5" xfId="0" applyFont="1" applyFill="1" applyBorder="1" applyAlignment="1">
      <alignment horizontal="left" wrapText="1"/>
    </xf>
    <xf numFmtId="0" fontId="7" fillId="4" borderId="10"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4" borderId="14" xfId="0" applyFont="1" applyFill="1" applyBorder="1" applyAlignment="1">
      <alignment horizontal="left"/>
    </xf>
    <xf numFmtId="0" fontId="7" fillId="4" borderId="0" xfId="0" applyFont="1" applyFill="1" applyBorder="1" applyAlignment="1">
      <alignment horizontal="left"/>
    </xf>
    <xf numFmtId="0" fontId="7" fillId="4" borderId="15" xfId="0" applyFont="1" applyFill="1" applyBorder="1" applyAlignment="1">
      <alignment horizontal="left"/>
    </xf>
    <xf numFmtId="0" fontId="10" fillId="4" borderId="14"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5"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7" xfId="0"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5"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6" borderId="14"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15" xfId="0" applyFont="1" applyFill="1" applyBorder="1" applyAlignment="1">
      <alignment horizontal="left" vertical="top" wrapText="1"/>
    </xf>
    <xf numFmtId="41" fontId="8" fillId="2" borderId="9" xfId="0" applyNumberFormat="1" applyFont="1" applyFill="1" applyBorder="1" applyAlignment="1">
      <alignment horizontal="center" vertical="center"/>
    </xf>
    <xf numFmtId="41" fontId="8" fillId="2" borderId="11" xfId="0" applyNumberFormat="1" applyFont="1" applyFill="1" applyBorder="1" applyAlignment="1">
      <alignment horizontal="center" vertical="center"/>
    </xf>
    <xf numFmtId="41" fontId="8" fillId="2" borderId="12" xfId="0" applyNumberFormat="1" applyFont="1" applyFill="1" applyBorder="1" applyAlignment="1">
      <alignment horizontal="center" vertical="center"/>
    </xf>
    <xf numFmtId="0" fontId="15" fillId="0" borderId="0" xfId="0" applyFont="1" applyAlignment="1">
      <alignment horizontal="center"/>
    </xf>
    <xf numFmtId="41" fontId="8" fillId="2" borderId="1" xfId="0" applyNumberFormat="1" applyFont="1" applyFill="1" applyBorder="1" applyAlignment="1">
      <alignment horizontal="center" vertical="center"/>
    </xf>
    <xf numFmtId="41" fontId="8" fillId="2" borderId="2" xfId="0" applyNumberFormat="1" applyFont="1" applyFill="1" applyBorder="1" applyAlignment="1">
      <alignment horizontal="center" vertical="center"/>
    </xf>
    <xf numFmtId="41" fontId="8" fillId="2" borderId="3"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3" xfId="0" applyFont="1" applyFill="1" applyBorder="1" applyAlignment="1">
      <alignment vertical="top" wrapText="1"/>
    </xf>
    <xf numFmtId="0" fontId="10" fillId="0" borderId="3" xfId="0" applyFont="1" applyFill="1" applyBorder="1" applyAlignment="1">
      <alignment horizontal="center" vertical="center" wrapText="1"/>
    </xf>
    <xf numFmtId="0" fontId="16" fillId="0" borderId="8" xfId="0" applyFont="1" applyFill="1" applyBorder="1" applyAlignment="1">
      <alignment vertical="center"/>
    </xf>
    <xf numFmtId="0" fontId="12" fillId="0" borderId="8" xfId="0" applyFont="1" applyFill="1" applyBorder="1" applyAlignment="1">
      <alignment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41" fontId="12" fillId="0" borderId="3" xfId="0" applyNumberFormat="1" applyFont="1" applyFill="1" applyBorder="1" applyAlignment="1">
      <alignment vertical="center"/>
    </xf>
    <xf numFmtId="41" fontId="16" fillId="0" borderId="1" xfId="0" applyNumberFormat="1" applyFont="1" applyFill="1" applyBorder="1" applyAlignment="1">
      <alignment vertical="center"/>
    </xf>
    <xf numFmtId="0" fontId="7" fillId="0" borderId="2" xfId="0" applyFont="1" applyFill="1" applyBorder="1" applyAlignment="1">
      <alignment vertical="center" wrapText="1"/>
    </xf>
    <xf numFmtId="0" fontId="10" fillId="0" borderId="2" xfId="0" applyFont="1" applyFill="1" applyBorder="1" applyAlignment="1">
      <alignment vertical="top" wrapText="1"/>
    </xf>
    <xf numFmtId="0" fontId="0" fillId="0" borderId="0" xfId="0" applyFill="1" applyAlignment="1">
      <alignment horizontal="center" vertical="center"/>
    </xf>
    <xf numFmtId="0" fontId="7" fillId="0" borderId="1" xfId="0" applyFont="1" applyFill="1" applyBorder="1" applyAlignment="1">
      <alignment horizontal="left" vertical="center"/>
    </xf>
  </cellXfs>
  <cellStyles count="4">
    <cellStyle name="Comma 2" xfId="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2883724</xdr:colOff>
      <xdr:row>5</xdr:row>
      <xdr:rowOff>160020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645724" cy="1074420"/>
        </a:xfrm>
        <a:prstGeom prst="rect">
          <a:avLst/>
        </a:prstGeom>
      </xdr:spPr>
    </xdr:pic>
    <xdr:clientData/>
  </xdr:twoCellAnchor>
  <xdr:twoCellAnchor editAs="oneCell">
    <xdr:from>
      <xdr:col>11</xdr:col>
      <xdr:colOff>510540</xdr:colOff>
      <xdr:row>0</xdr:row>
      <xdr:rowOff>0</xdr:rowOff>
    </xdr:from>
    <xdr:to>
      <xdr:col>14</xdr:col>
      <xdr:colOff>795730</xdr:colOff>
      <xdr:row>6</xdr:row>
      <xdr:rowOff>106680</xdr:rowOff>
    </xdr:to>
    <xdr:pic>
      <xdr:nvPicPr>
        <xdr:cNvPr id="3" name="Picture 2"/>
        <xdr:cNvPicPr>
          <a:picLocks noChangeAspect="1"/>
        </xdr:cNvPicPr>
      </xdr:nvPicPr>
      <xdr:blipFill>
        <a:blip xmlns:r="http://schemas.openxmlformats.org/officeDocument/2006/relationships" r:embed="rId2"/>
        <a:stretch>
          <a:fillRect/>
        </a:stretch>
      </xdr:blipFill>
      <xdr:spPr>
        <a:xfrm>
          <a:off x="9593580" y="0"/>
          <a:ext cx="2334970" cy="1203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tabSelected="1" topLeftCell="A59" workbookViewId="0">
      <selection activeCell="D73" sqref="D73"/>
    </sheetView>
  </sheetViews>
  <sheetFormatPr defaultRowHeight="14.4" x14ac:dyDescent="0.3"/>
  <cols>
    <col min="1" max="1" width="11.109375" style="6" customWidth="1"/>
    <col min="2" max="2" width="45" customWidth="1"/>
    <col min="3" max="3" width="24.6640625" customWidth="1"/>
    <col min="4" max="4" width="7.44140625" style="2" customWidth="1"/>
    <col min="5" max="5" width="2.33203125" customWidth="1"/>
    <col min="6" max="6" width="2.44140625" customWidth="1"/>
    <col min="7" max="7" width="2.77734375" customWidth="1"/>
    <col min="8" max="8" width="2.44140625" customWidth="1"/>
    <col min="9" max="9" width="12.44140625" customWidth="1"/>
    <col min="10" max="10" width="10.77734375" style="9" customWidth="1"/>
    <col min="11" max="11" width="11" style="9" customWidth="1"/>
    <col min="12" max="12" width="9.21875" style="9" customWidth="1"/>
    <col min="13" max="13" width="10.6640625" style="9" customWidth="1"/>
    <col min="14" max="14" width="10" style="12" bestFit="1" customWidth="1"/>
    <col min="15" max="15" width="23" style="5" customWidth="1"/>
  </cols>
  <sheetData>
    <row r="1" spans="1:16" x14ac:dyDescent="0.3">
      <c r="D1" s="196" t="s">
        <v>99</v>
      </c>
      <c r="E1" s="196"/>
      <c r="F1" s="196"/>
      <c r="G1" s="196"/>
      <c r="H1" s="196"/>
      <c r="I1" s="196"/>
      <c r="J1" s="196"/>
    </row>
    <row r="2" spans="1:16" x14ac:dyDescent="0.3">
      <c r="D2" s="196"/>
      <c r="E2" s="196"/>
      <c r="F2" s="196"/>
      <c r="G2" s="196"/>
      <c r="H2" s="196"/>
      <c r="I2" s="196"/>
      <c r="J2" s="196"/>
    </row>
    <row r="3" spans="1:16" x14ac:dyDescent="0.3">
      <c r="D3" s="196"/>
      <c r="E3" s="196"/>
      <c r="F3" s="196"/>
      <c r="G3" s="196"/>
      <c r="H3" s="196"/>
      <c r="I3" s="196"/>
      <c r="J3" s="196"/>
    </row>
    <row r="4" spans="1:16" x14ac:dyDescent="0.3">
      <c r="D4" s="196"/>
      <c r="E4" s="196"/>
      <c r="F4" s="196"/>
      <c r="G4" s="196"/>
      <c r="H4" s="196"/>
      <c r="I4" s="196"/>
      <c r="J4" s="196"/>
    </row>
    <row r="5" spans="1:16" x14ac:dyDescent="0.3">
      <c r="D5" s="196"/>
      <c r="E5" s="196"/>
      <c r="F5" s="196"/>
      <c r="G5" s="196"/>
      <c r="H5" s="196"/>
      <c r="I5" s="196"/>
      <c r="J5" s="196"/>
    </row>
    <row r="6" spans="1:16" x14ac:dyDescent="0.3">
      <c r="D6" s="196"/>
      <c r="E6" s="196"/>
      <c r="F6" s="196"/>
      <c r="G6" s="196"/>
      <c r="H6" s="196"/>
      <c r="I6" s="196"/>
      <c r="J6" s="196"/>
    </row>
    <row r="7" spans="1:16" ht="12" customHeight="1" x14ac:dyDescent="0.3">
      <c r="D7" s="102"/>
      <c r="E7" s="102"/>
      <c r="F7" s="102"/>
      <c r="G7" s="102"/>
      <c r="H7" s="102"/>
      <c r="I7" s="102"/>
      <c r="J7" s="102"/>
    </row>
    <row r="8" spans="1:16" ht="22.8" customHeight="1" x14ac:dyDescent="0.4">
      <c r="A8" s="206" t="s">
        <v>109</v>
      </c>
      <c r="B8" s="206"/>
      <c r="C8" s="206"/>
      <c r="D8" s="206"/>
      <c r="E8" s="206"/>
      <c r="F8" s="206"/>
      <c r="G8" s="206"/>
      <c r="H8" s="206"/>
      <c r="I8" s="206"/>
      <c r="J8" s="206"/>
      <c r="K8" s="206"/>
      <c r="L8" s="206"/>
      <c r="M8" s="206"/>
      <c r="N8" s="206"/>
      <c r="O8" s="206"/>
    </row>
    <row r="9" spans="1:16" ht="7.8" customHeight="1" x14ac:dyDescent="0.3"/>
    <row r="10" spans="1:16" ht="12" customHeight="1" x14ac:dyDescent="0.3">
      <c r="A10" s="188" t="s">
        <v>0</v>
      </c>
      <c r="B10" s="188" t="s">
        <v>15</v>
      </c>
      <c r="C10" s="188" t="s">
        <v>1</v>
      </c>
      <c r="D10" s="189" t="s">
        <v>2</v>
      </c>
      <c r="E10" s="190" t="s">
        <v>14</v>
      </c>
      <c r="F10" s="191"/>
      <c r="G10" s="191"/>
      <c r="H10" s="192"/>
      <c r="I10" s="197" t="s">
        <v>19</v>
      </c>
      <c r="J10" s="203" t="s">
        <v>148</v>
      </c>
      <c r="K10" s="204"/>
      <c r="L10" s="204"/>
      <c r="M10" s="204"/>
      <c r="N10" s="205"/>
      <c r="O10" s="197" t="s">
        <v>20</v>
      </c>
      <c r="P10" s="1"/>
    </row>
    <row r="11" spans="1:16" ht="10.8" customHeight="1" x14ac:dyDescent="0.3">
      <c r="A11" s="188"/>
      <c r="B11" s="188"/>
      <c r="C11" s="188"/>
      <c r="D11" s="189"/>
      <c r="E11" s="193"/>
      <c r="F11" s="194"/>
      <c r="G11" s="194"/>
      <c r="H11" s="195"/>
      <c r="I11" s="198"/>
      <c r="J11" s="207" t="s">
        <v>102</v>
      </c>
      <c r="K11" s="207"/>
      <c r="L11" s="207" t="s">
        <v>103</v>
      </c>
      <c r="M11" s="207"/>
      <c r="N11" s="208" t="s">
        <v>7</v>
      </c>
      <c r="O11" s="198"/>
      <c r="P11" s="1"/>
    </row>
    <row r="12" spans="1:16" ht="10.199999999999999" customHeight="1" x14ac:dyDescent="0.3">
      <c r="A12" s="188"/>
      <c r="B12" s="188"/>
      <c r="C12" s="188"/>
      <c r="D12" s="189"/>
      <c r="E12" s="8" t="s">
        <v>3</v>
      </c>
      <c r="F12" s="8" t="s">
        <v>4</v>
      </c>
      <c r="G12" s="8" t="s">
        <v>5</v>
      </c>
      <c r="H12" s="8" t="s">
        <v>6</v>
      </c>
      <c r="I12" s="199"/>
      <c r="J12" s="10" t="s">
        <v>132</v>
      </c>
      <c r="K12" s="10" t="s">
        <v>16</v>
      </c>
      <c r="L12" s="10" t="s">
        <v>17</v>
      </c>
      <c r="M12" s="10" t="s">
        <v>18</v>
      </c>
      <c r="N12" s="209"/>
      <c r="O12" s="199"/>
      <c r="P12" s="1"/>
    </row>
    <row r="13" spans="1:16" ht="40.200000000000003" customHeight="1" x14ac:dyDescent="0.3">
      <c r="A13" s="200" t="s">
        <v>27</v>
      </c>
      <c r="B13" s="201"/>
      <c r="C13" s="201"/>
      <c r="D13" s="201"/>
      <c r="E13" s="201"/>
      <c r="F13" s="201"/>
      <c r="G13" s="201"/>
      <c r="H13" s="201"/>
      <c r="I13" s="202"/>
      <c r="J13" s="65">
        <f>J14+J20+J25</f>
        <v>195000</v>
      </c>
      <c r="K13" s="65">
        <f t="shared" ref="K13:N13" si="0">K14+K20+K25</f>
        <v>79560</v>
      </c>
      <c r="L13" s="65">
        <f t="shared" si="0"/>
        <v>204780</v>
      </c>
      <c r="M13" s="65">
        <f t="shared" si="0"/>
        <v>8750</v>
      </c>
      <c r="N13" s="65">
        <f t="shared" si="0"/>
        <v>488090</v>
      </c>
      <c r="O13" s="66"/>
    </row>
    <row r="14" spans="1:16" ht="25.2" customHeight="1" x14ac:dyDescent="0.3">
      <c r="A14" s="185" t="s">
        <v>28</v>
      </c>
      <c r="B14" s="186"/>
      <c r="C14" s="186"/>
      <c r="D14" s="186"/>
      <c r="E14" s="186"/>
      <c r="F14" s="186"/>
      <c r="G14" s="186"/>
      <c r="H14" s="186"/>
      <c r="I14" s="187"/>
      <c r="J14" s="119">
        <f>J19+J18+J17</f>
        <v>107500</v>
      </c>
      <c r="K14" s="119">
        <f t="shared" ref="K14:N14" si="1">K19+K18+K17</f>
        <v>29560</v>
      </c>
      <c r="L14" s="119">
        <f t="shared" si="1"/>
        <v>83638</v>
      </c>
      <c r="M14" s="119">
        <f t="shared" si="1"/>
        <v>0</v>
      </c>
      <c r="N14" s="119">
        <f t="shared" si="1"/>
        <v>220698</v>
      </c>
      <c r="O14" s="116"/>
    </row>
    <row r="15" spans="1:16" ht="25.8" customHeight="1" x14ac:dyDescent="0.3">
      <c r="A15" s="179" t="s">
        <v>29</v>
      </c>
      <c r="B15" s="180"/>
      <c r="C15" s="180"/>
      <c r="D15" s="180"/>
      <c r="E15" s="180"/>
      <c r="F15" s="180"/>
      <c r="G15" s="180"/>
      <c r="H15" s="180"/>
      <c r="I15" s="181"/>
      <c r="J15" s="120"/>
      <c r="K15" s="120"/>
      <c r="L15" s="120"/>
      <c r="M15" s="120"/>
      <c r="N15" s="120"/>
      <c r="O15" s="117"/>
    </row>
    <row r="16" spans="1:16" ht="25.2" customHeight="1" x14ac:dyDescent="0.3">
      <c r="A16" s="182" t="s">
        <v>30</v>
      </c>
      <c r="B16" s="183"/>
      <c r="C16" s="183"/>
      <c r="D16" s="183"/>
      <c r="E16" s="183"/>
      <c r="F16" s="183"/>
      <c r="G16" s="183"/>
      <c r="H16" s="183"/>
      <c r="I16" s="184"/>
      <c r="J16" s="121"/>
      <c r="K16" s="121"/>
      <c r="L16" s="121"/>
      <c r="M16" s="121"/>
      <c r="N16" s="121"/>
      <c r="O16" s="118"/>
    </row>
    <row r="17" spans="1:15" ht="111" customHeight="1" x14ac:dyDescent="0.3">
      <c r="A17" s="20" t="s">
        <v>22</v>
      </c>
      <c r="B17" s="21" t="s">
        <v>21</v>
      </c>
      <c r="C17" s="68" t="s">
        <v>87</v>
      </c>
      <c r="D17" s="69">
        <v>820</v>
      </c>
      <c r="E17" s="70"/>
      <c r="F17" s="70"/>
      <c r="G17" s="23"/>
      <c r="H17" s="23"/>
      <c r="I17" s="37" t="s">
        <v>98</v>
      </c>
      <c r="J17" s="14">
        <v>60000</v>
      </c>
      <c r="K17" s="14">
        <v>15000</v>
      </c>
      <c r="L17" s="14">
        <v>34858</v>
      </c>
      <c r="M17" s="14">
        <v>0</v>
      </c>
      <c r="N17" s="11">
        <f>SUM(J17:M17)</f>
        <v>109858</v>
      </c>
      <c r="O17" s="17" t="s">
        <v>137</v>
      </c>
    </row>
    <row r="18" spans="1:15" ht="124.8" customHeight="1" x14ac:dyDescent="0.3">
      <c r="A18" s="104" t="s">
        <v>23</v>
      </c>
      <c r="B18" s="105" t="s">
        <v>24</v>
      </c>
      <c r="C18" s="106" t="s">
        <v>104</v>
      </c>
      <c r="D18" s="107">
        <v>5</v>
      </c>
      <c r="E18" s="108"/>
      <c r="F18" s="109"/>
      <c r="G18" s="109"/>
      <c r="H18" s="109"/>
      <c r="I18" s="110" t="s">
        <v>98</v>
      </c>
      <c r="J18" s="111">
        <v>27500</v>
      </c>
      <c r="K18" s="111">
        <v>10000</v>
      </c>
      <c r="L18" s="111">
        <v>17738</v>
      </c>
      <c r="M18" s="111">
        <v>0</v>
      </c>
      <c r="N18" s="112">
        <f t="shared" ref="N18:N44" si="2">SUM(J18:M18)</f>
        <v>55238</v>
      </c>
      <c r="O18" s="115" t="s">
        <v>135</v>
      </c>
    </row>
    <row r="19" spans="1:15" ht="69" customHeight="1" x14ac:dyDescent="0.3">
      <c r="A19" s="213" t="s">
        <v>26</v>
      </c>
      <c r="B19" s="214" t="s">
        <v>25</v>
      </c>
      <c r="C19" s="215" t="s">
        <v>86</v>
      </c>
      <c r="D19" s="216">
        <v>2</v>
      </c>
      <c r="E19" s="113"/>
      <c r="F19" s="114"/>
      <c r="G19" s="114"/>
      <c r="H19" s="114"/>
      <c r="I19" s="217" t="s">
        <v>98</v>
      </c>
      <c r="J19" s="218">
        <v>20000</v>
      </c>
      <c r="K19" s="218">
        <v>4560</v>
      </c>
      <c r="L19" s="218">
        <v>31042</v>
      </c>
      <c r="M19" s="218">
        <v>0</v>
      </c>
      <c r="N19" s="219">
        <f t="shared" si="2"/>
        <v>55602</v>
      </c>
      <c r="O19" s="115" t="s">
        <v>127</v>
      </c>
    </row>
    <row r="20" spans="1:15" s="13" customFormat="1" ht="27.6" customHeight="1" x14ac:dyDescent="0.3">
      <c r="A20" s="149" t="s">
        <v>31</v>
      </c>
      <c r="B20" s="150"/>
      <c r="C20" s="150"/>
      <c r="D20" s="150"/>
      <c r="E20" s="150"/>
      <c r="F20" s="150"/>
      <c r="G20" s="150"/>
      <c r="H20" s="150"/>
      <c r="I20" s="151"/>
      <c r="J20" s="119">
        <f>J23+J24</f>
        <v>35000</v>
      </c>
      <c r="K20" s="119">
        <f>K23+K24</f>
        <v>50000</v>
      </c>
      <c r="L20" s="119">
        <f t="shared" ref="L20:N20" si="3">L23+L24</f>
        <v>38765</v>
      </c>
      <c r="M20" s="119">
        <f t="shared" si="3"/>
        <v>8750</v>
      </c>
      <c r="N20" s="119">
        <f t="shared" si="3"/>
        <v>132515</v>
      </c>
      <c r="O20" s="125"/>
    </row>
    <row r="21" spans="1:15" s="13" customFormat="1" ht="13.8" customHeight="1" x14ac:dyDescent="0.3">
      <c r="A21" s="167" t="s">
        <v>39</v>
      </c>
      <c r="B21" s="168"/>
      <c r="C21" s="168"/>
      <c r="D21" s="168"/>
      <c r="E21" s="168"/>
      <c r="F21" s="168"/>
      <c r="G21" s="168"/>
      <c r="H21" s="168"/>
      <c r="I21" s="169"/>
      <c r="J21" s="120"/>
      <c r="K21" s="120"/>
      <c r="L21" s="120"/>
      <c r="M21" s="120"/>
      <c r="N21" s="120"/>
      <c r="O21" s="126"/>
    </row>
    <row r="22" spans="1:15" s="13" customFormat="1" ht="25.8" customHeight="1" x14ac:dyDescent="0.3">
      <c r="A22" s="170" t="s">
        <v>32</v>
      </c>
      <c r="B22" s="171"/>
      <c r="C22" s="171"/>
      <c r="D22" s="171"/>
      <c r="E22" s="171"/>
      <c r="F22" s="171"/>
      <c r="G22" s="171"/>
      <c r="H22" s="171"/>
      <c r="I22" s="172"/>
      <c r="J22" s="121"/>
      <c r="K22" s="121"/>
      <c r="L22" s="121"/>
      <c r="M22" s="121"/>
      <c r="N22" s="121"/>
      <c r="O22" s="127"/>
    </row>
    <row r="23" spans="1:15" s="13" customFormat="1" ht="100.2" customHeight="1" x14ac:dyDescent="0.3">
      <c r="A23" s="28" t="s">
        <v>33</v>
      </c>
      <c r="B23" s="42" t="s">
        <v>110</v>
      </c>
      <c r="C23" s="43" t="s">
        <v>111</v>
      </c>
      <c r="D23" s="39" t="s">
        <v>112</v>
      </c>
      <c r="E23" s="19"/>
      <c r="F23" s="19"/>
      <c r="G23" s="19"/>
      <c r="H23" s="19"/>
      <c r="I23" s="22" t="s">
        <v>98</v>
      </c>
      <c r="J23" s="24">
        <v>5000</v>
      </c>
      <c r="K23" s="24">
        <v>50000</v>
      </c>
      <c r="L23" s="24">
        <v>15143</v>
      </c>
      <c r="M23" s="24">
        <v>8750</v>
      </c>
      <c r="N23" s="25">
        <f t="shared" si="2"/>
        <v>78893</v>
      </c>
      <c r="O23" s="43" t="s">
        <v>138</v>
      </c>
    </row>
    <row r="24" spans="1:15" ht="72" customHeight="1" x14ac:dyDescent="0.3">
      <c r="A24" s="71" t="s">
        <v>34</v>
      </c>
      <c r="B24" s="220" t="s">
        <v>35</v>
      </c>
      <c r="C24" s="221" t="s">
        <v>88</v>
      </c>
      <c r="D24" s="222">
        <v>5</v>
      </c>
      <c r="E24" s="40"/>
      <c r="F24" s="40"/>
      <c r="G24" s="72"/>
      <c r="H24" s="72"/>
      <c r="I24" s="62" t="s">
        <v>98</v>
      </c>
      <c r="J24" s="24">
        <v>30000</v>
      </c>
      <c r="K24" s="24">
        <v>0</v>
      </c>
      <c r="L24" s="24">
        <v>23622</v>
      </c>
      <c r="M24" s="24">
        <v>0</v>
      </c>
      <c r="N24" s="25">
        <f t="shared" si="2"/>
        <v>53622</v>
      </c>
      <c r="O24" s="43" t="s">
        <v>139</v>
      </c>
    </row>
    <row r="25" spans="1:15" s="13" customFormat="1" ht="15.6" customHeight="1" x14ac:dyDescent="0.3">
      <c r="A25" s="152" t="s">
        <v>36</v>
      </c>
      <c r="B25" s="153"/>
      <c r="C25" s="153"/>
      <c r="D25" s="153"/>
      <c r="E25" s="153"/>
      <c r="F25" s="153"/>
      <c r="G25" s="153"/>
      <c r="H25" s="153"/>
      <c r="I25" s="154"/>
      <c r="J25" s="122">
        <f>J28+J29+J30+J31</f>
        <v>52500</v>
      </c>
      <c r="K25" s="122">
        <f t="shared" ref="K25:N25" si="4">K28+K29+K30+K31</f>
        <v>0</v>
      </c>
      <c r="L25" s="122">
        <f t="shared" si="4"/>
        <v>82377</v>
      </c>
      <c r="M25" s="122">
        <f t="shared" si="4"/>
        <v>0</v>
      </c>
      <c r="N25" s="122">
        <f t="shared" si="4"/>
        <v>134877</v>
      </c>
      <c r="O25" s="116"/>
    </row>
    <row r="26" spans="1:15" s="13" customFormat="1" ht="16.2" customHeight="1" x14ac:dyDescent="0.3">
      <c r="A26" s="134" t="s">
        <v>37</v>
      </c>
      <c r="B26" s="135"/>
      <c r="C26" s="135"/>
      <c r="D26" s="135"/>
      <c r="E26" s="135"/>
      <c r="F26" s="135"/>
      <c r="G26" s="135"/>
      <c r="H26" s="135"/>
      <c r="I26" s="136"/>
      <c r="J26" s="123"/>
      <c r="K26" s="123"/>
      <c r="L26" s="123"/>
      <c r="M26" s="123"/>
      <c r="N26" s="123"/>
      <c r="O26" s="117"/>
    </row>
    <row r="27" spans="1:15" s="13" customFormat="1" ht="24" customHeight="1" x14ac:dyDescent="0.3">
      <c r="A27" s="146" t="s">
        <v>38</v>
      </c>
      <c r="B27" s="147"/>
      <c r="C27" s="147"/>
      <c r="D27" s="147"/>
      <c r="E27" s="147"/>
      <c r="F27" s="147"/>
      <c r="G27" s="147"/>
      <c r="H27" s="147"/>
      <c r="I27" s="148"/>
      <c r="J27" s="124"/>
      <c r="K27" s="124"/>
      <c r="L27" s="124"/>
      <c r="M27" s="124"/>
      <c r="N27" s="124"/>
      <c r="O27" s="118"/>
    </row>
    <row r="28" spans="1:15" s="13" customFormat="1" ht="58.2" customHeight="1" x14ac:dyDescent="0.3">
      <c r="A28" s="62" t="s">
        <v>40</v>
      </c>
      <c r="B28" s="32" t="s">
        <v>44</v>
      </c>
      <c r="C28" s="211" t="s">
        <v>106</v>
      </c>
      <c r="D28" s="212" t="s">
        <v>107</v>
      </c>
      <c r="E28" s="70"/>
      <c r="F28" s="70"/>
      <c r="G28" s="70"/>
      <c r="H28" s="70"/>
      <c r="I28" s="62" t="s">
        <v>98</v>
      </c>
      <c r="J28" s="24">
        <v>12500</v>
      </c>
      <c r="K28" s="24">
        <v>0</v>
      </c>
      <c r="L28" s="24">
        <v>12461</v>
      </c>
      <c r="M28" s="24">
        <v>0</v>
      </c>
      <c r="N28" s="25">
        <f t="shared" si="2"/>
        <v>24961</v>
      </c>
      <c r="O28" s="43" t="s">
        <v>128</v>
      </c>
    </row>
    <row r="29" spans="1:15" ht="81.599999999999994" customHeight="1" x14ac:dyDescent="0.3">
      <c r="A29" s="62" t="s">
        <v>41</v>
      </c>
      <c r="B29" s="17" t="s">
        <v>45</v>
      </c>
      <c r="C29" s="29" t="s">
        <v>89</v>
      </c>
      <c r="D29" s="34">
        <v>1000</v>
      </c>
      <c r="E29" s="19"/>
      <c r="F29" s="19"/>
      <c r="G29" s="26"/>
      <c r="H29" s="26"/>
      <c r="I29" s="37" t="s">
        <v>98</v>
      </c>
      <c r="J29" s="24">
        <v>40000</v>
      </c>
      <c r="K29" s="14">
        <v>0</v>
      </c>
      <c r="L29" s="14">
        <v>0</v>
      </c>
      <c r="M29" s="14">
        <v>0</v>
      </c>
      <c r="N29" s="11">
        <f t="shared" si="2"/>
        <v>40000</v>
      </c>
      <c r="O29" s="15"/>
    </row>
    <row r="30" spans="1:15" ht="57.6" customHeight="1" x14ac:dyDescent="0.3">
      <c r="A30" s="62" t="s">
        <v>42</v>
      </c>
      <c r="B30" s="21" t="s">
        <v>124</v>
      </c>
      <c r="C30" s="18" t="s">
        <v>123</v>
      </c>
      <c r="D30" s="22">
        <v>1</v>
      </c>
      <c r="E30" s="19"/>
      <c r="F30" s="19"/>
      <c r="G30" s="19"/>
      <c r="H30" s="26"/>
      <c r="I30" s="37" t="s">
        <v>98</v>
      </c>
      <c r="J30" s="14">
        <v>0</v>
      </c>
      <c r="K30" s="14">
        <v>0</v>
      </c>
      <c r="L30" s="24">
        <v>60208</v>
      </c>
      <c r="M30" s="14">
        <v>0</v>
      </c>
      <c r="N30" s="11">
        <f t="shared" si="2"/>
        <v>60208</v>
      </c>
      <c r="O30" s="43"/>
    </row>
    <row r="31" spans="1:15" ht="128.4" customHeight="1" x14ac:dyDescent="0.3">
      <c r="A31" s="62" t="s">
        <v>43</v>
      </c>
      <c r="B31" s="32" t="s">
        <v>125</v>
      </c>
      <c r="C31" s="210" t="s">
        <v>126</v>
      </c>
      <c r="D31" s="27">
        <v>3</v>
      </c>
      <c r="E31" s="26"/>
      <c r="F31" s="19"/>
      <c r="G31" s="19"/>
      <c r="H31" s="26"/>
      <c r="I31" s="62" t="s">
        <v>98</v>
      </c>
      <c r="J31" s="24">
        <v>0</v>
      </c>
      <c r="K31" s="24">
        <v>0</v>
      </c>
      <c r="L31" s="24">
        <v>9708</v>
      </c>
      <c r="M31" s="24">
        <v>0</v>
      </c>
      <c r="N31" s="25">
        <f t="shared" si="2"/>
        <v>9708</v>
      </c>
      <c r="O31" s="43" t="s">
        <v>136</v>
      </c>
    </row>
    <row r="32" spans="1:15" ht="30" customHeight="1" x14ac:dyDescent="0.3">
      <c r="A32" s="155" t="s">
        <v>149</v>
      </c>
      <c r="B32" s="156"/>
      <c r="C32" s="156"/>
      <c r="D32" s="156"/>
      <c r="E32" s="156"/>
      <c r="F32" s="156"/>
      <c r="G32" s="156"/>
      <c r="H32" s="156"/>
      <c r="I32" s="157"/>
      <c r="J32" s="65">
        <f>J33+J37+J45+J55</f>
        <v>182900</v>
      </c>
      <c r="K32" s="65">
        <f t="shared" ref="K32:N32" si="5">K33+K37+K45+K55</f>
        <v>292246.43</v>
      </c>
      <c r="L32" s="65">
        <f t="shared" si="5"/>
        <v>128477</v>
      </c>
      <c r="M32" s="65">
        <f t="shared" si="5"/>
        <v>291550</v>
      </c>
      <c r="N32" s="65">
        <f t="shared" si="5"/>
        <v>895173.42999999993</v>
      </c>
      <c r="O32" s="67"/>
    </row>
    <row r="33" spans="1:16" ht="15.6" customHeight="1" x14ac:dyDescent="0.3">
      <c r="A33" s="158" t="s">
        <v>46</v>
      </c>
      <c r="B33" s="159"/>
      <c r="C33" s="159"/>
      <c r="D33" s="159"/>
      <c r="E33" s="159"/>
      <c r="F33" s="159"/>
      <c r="G33" s="159"/>
      <c r="H33" s="159"/>
      <c r="I33" s="160"/>
      <c r="J33" s="119">
        <f>J36</f>
        <v>86400</v>
      </c>
      <c r="K33" s="119">
        <f t="shared" ref="K33:N33" si="6">K36</f>
        <v>109300</v>
      </c>
      <c r="L33" s="119">
        <f t="shared" si="6"/>
        <v>100000</v>
      </c>
      <c r="M33" s="119">
        <f t="shared" si="6"/>
        <v>0</v>
      </c>
      <c r="N33" s="119">
        <f t="shared" si="6"/>
        <v>295700</v>
      </c>
      <c r="O33" s="116"/>
    </row>
    <row r="34" spans="1:16" s="4" customFormat="1" ht="15.6" customHeight="1" x14ac:dyDescent="0.3">
      <c r="A34" s="161" t="s">
        <v>47</v>
      </c>
      <c r="B34" s="162"/>
      <c r="C34" s="162"/>
      <c r="D34" s="162"/>
      <c r="E34" s="162"/>
      <c r="F34" s="162"/>
      <c r="G34" s="162"/>
      <c r="H34" s="162"/>
      <c r="I34" s="163"/>
      <c r="J34" s="120"/>
      <c r="K34" s="120"/>
      <c r="L34" s="120"/>
      <c r="M34" s="120"/>
      <c r="N34" s="120"/>
      <c r="O34" s="117"/>
    </row>
    <row r="35" spans="1:16" ht="15" customHeight="1" x14ac:dyDescent="0.3">
      <c r="A35" s="164" t="s">
        <v>48</v>
      </c>
      <c r="B35" s="165"/>
      <c r="C35" s="165"/>
      <c r="D35" s="165"/>
      <c r="E35" s="165"/>
      <c r="F35" s="165"/>
      <c r="G35" s="165"/>
      <c r="H35" s="165"/>
      <c r="I35" s="166"/>
      <c r="J35" s="121"/>
      <c r="K35" s="121"/>
      <c r="L35" s="121"/>
      <c r="M35" s="121"/>
      <c r="N35" s="121"/>
      <c r="O35" s="118"/>
    </row>
    <row r="36" spans="1:16" ht="125.4" customHeight="1" x14ac:dyDescent="0.3">
      <c r="A36" s="28" t="s">
        <v>50</v>
      </c>
      <c r="B36" s="43" t="s">
        <v>49</v>
      </c>
      <c r="C36" s="43" t="s">
        <v>105</v>
      </c>
      <c r="D36" s="27">
        <v>870</v>
      </c>
      <c r="E36" s="26"/>
      <c r="F36" s="19"/>
      <c r="G36" s="19"/>
      <c r="H36" s="19"/>
      <c r="I36" s="22" t="s">
        <v>98</v>
      </c>
      <c r="J36" s="24">
        <v>86400</v>
      </c>
      <c r="K36" s="24">
        <v>109300</v>
      </c>
      <c r="L36" s="24">
        <v>100000</v>
      </c>
      <c r="M36" s="24">
        <v>0</v>
      </c>
      <c r="N36" s="25">
        <f t="shared" si="2"/>
        <v>295700</v>
      </c>
      <c r="O36" s="43" t="s">
        <v>134</v>
      </c>
      <c r="P36" s="98"/>
    </row>
    <row r="37" spans="1:16" ht="28.2" customHeight="1" x14ac:dyDescent="0.3">
      <c r="A37" s="131" t="s">
        <v>51</v>
      </c>
      <c r="B37" s="132"/>
      <c r="C37" s="132"/>
      <c r="D37" s="132"/>
      <c r="E37" s="132"/>
      <c r="F37" s="132"/>
      <c r="G37" s="132"/>
      <c r="H37" s="132"/>
      <c r="I37" s="133"/>
      <c r="J37" s="119">
        <f>J40+J41+J42+J43+J44</f>
        <v>20000</v>
      </c>
      <c r="K37" s="119">
        <f t="shared" ref="K37:N37" si="7">K40+K41+K42+K43+K44</f>
        <v>10000</v>
      </c>
      <c r="L37" s="119">
        <f t="shared" si="7"/>
        <v>0</v>
      </c>
      <c r="M37" s="119">
        <f t="shared" si="7"/>
        <v>96250</v>
      </c>
      <c r="N37" s="119">
        <f t="shared" si="7"/>
        <v>126250</v>
      </c>
      <c r="O37" s="116"/>
    </row>
    <row r="38" spans="1:16" x14ac:dyDescent="0.3">
      <c r="A38" s="134" t="s">
        <v>52</v>
      </c>
      <c r="B38" s="135"/>
      <c r="C38" s="135"/>
      <c r="D38" s="135"/>
      <c r="E38" s="135"/>
      <c r="F38" s="135"/>
      <c r="G38" s="135"/>
      <c r="H38" s="135"/>
      <c r="I38" s="136"/>
      <c r="J38" s="120"/>
      <c r="K38" s="120"/>
      <c r="L38" s="120"/>
      <c r="M38" s="120"/>
      <c r="N38" s="120"/>
      <c r="O38" s="117"/>
    </row>
    <row r="39" spans="1:16" x14ac:dyDescent="0.3">
      <c r="A39" s="137" t="s">
        <v>53</v>
      </c>
      <c r="B39" s="138"/>
      <c r="C39" s="138"/>
      <c r="D39" s="138"/>
      <c r="E39" s="138"/>
      <c r="F39" s="138"/>
      <c r="G39" s="138"/>
      <c r="H39" s="138"/>
      <c r="I39" s="139"/>
      <c r="J39" s="121"/>
      <c r="K39" s="121"/>
      <c r="L39" s="121"/>
      <c r="M39" s="121"/>
      <c r="N39" s="121"/>
      <c r="O39" s="118"/>
    </row>
    <row r="40" spans="1:16" ht="41.4" x14ac:dyDescent="0.3">
      <c r="A40" s="74" t="s">
        <v>58</v>
      </c>
      <c r="B40" s="75" t="s">
        <v>54</v>
      </c>
      <c r="C40" s="75" t="s">
        <v>90</v>
      </c>
      <c r="D40" s="62">
        <v>30</v>
      </c>
      <c r="E40" s="70"/>
      <c r="F40" s="70"/>
      <c r="G40" s="73"/>
      <c r="H40" s="73"/>
      <c r="I40" s="37" t="s">
        <v>98</v>
      </c>
      <c r="J40" s="24">
        <v>0</v>
      </c>
      <c r="K40" s="24">
        <v>0</v>
      </c>
      <c r="L40" s="24">
        <v>0</v>
      </c>
      <c r="M40" s="24">
        <v>8750</v>
      </c>
      <c r="N40" s="25">
        <f>SUM(J40:M40)</f>
        <v>8750</v>
      </c>
      <c r="O40" s="43"/>
    </row>
    <row r="41" spans="1:16" ht="54.6" customHeight="1" x14ac:dyDescent="0.3">
      <c r="A41" s="28" t="s">
        <v>59</v>
      </c>
      <c r="B41" s="42" t="s">
        <v>55</v>
      </c>
      <c r="C41" s="43" t="s">
        <v>91</v>
      </c>
      <c r="D41" s="27">
        <v>58</v>
      </c>
      <c r="E41" s="26"/>
      <c r="F41" s="19"/>
      <c r="G41" s="19"/>
      <c r="H41" s="26"/>
      <c r="I41" s="37" t="s">
        <v>98</v>
      </c>
      <c r="J41" s="24">
        <v>10000</v>
      </c>
      <c r="K41" s="24">
        <v>0</v>
      </c>
      <c r="L41" s="24">
        <v>0</v>
      </c>
      <c r="M41" s="24">
        <v>35000</v>
      </c>
      <c r="N41" s="25">
        <f t="shared" si="2"/>
        <v>45000</v>
      </c>
      <c r="O41" s="43" t="s">
        <v>140</v>
      </c>
    </row>
    <row r="42" spans="1:16" ht="54.6" customHeight="1" x14ac:dyDescent="0.3">
      <c r="A42" s="28" t="s">
        <v>60</v>
      </c>
      <c r="B42" s="42" t="s">
        <v>56</v>
      </c>
      <c r="C42" s="43" t="s">
        <v>113</v>
      </c>
      <c r="D42" s="39" t="s">
        <v>117</v>
      </c>
      <c r="E42" s="26"/>
      <c r="F42" s="19"/>
      <c r="G42" s="26"/>
      <c r="H42" s="26"/>
      <c r="I42" s="37" t="s">
        <v>98</v>
      </c>
      <c r="J42" s="24">
        <v>0</v>
      </c>
      <c r="K42" s="24">
        <v>0</v>
      </c>
      <c r="L42" s="24">
        <v>0</v>
      </c>
      <c r="M42" s="24">
        <v>8750</v>
      </c>
      <c r="N42" s="25">
        <f t="shared" si="2"/>
        <v>8750</v>
      </c>
      <c r="O42" s="43"/>
    </row>
    <row r="43" spans="1:16" s="13" customFormat="1" ht="56.4" customHeight="1" x14ac:dyDescent="0.3">
      <c r="A43" s="28" t="s">
        <v>61</v>
      </c>
      <c r="B43" s="42" t="s">
        <v>116</v>
      </c>
      <c r="C43" s="43" t="s">
        <v>115</v>
      </c>
      <c r="D43" s="39" t="s">
        <v>114</v>
      </c>
      <c r="E43" s="26"/>
      <c r="F43" s="26"/>
      <c r="G43" s="19"/>
      <c r="H43" s="26"/>
      <c r="I43" s="37" t="s">
        <v>98</v>
      </c>
      <c r="J43" s="24">
        <v>0</v>
      </c>
      <c r="K43" s="24">
        <v>10000</v>
      </c>
      <c r="L43" s="24">
        <v>0</v>
      </c>
      <c r="M43" s="24">
        <v>35000</v>
      </c>
      <c r="N43" s="25">
        <f t="shared" si="2"/>
        <v>45000</v>
      </c>
      <c r="O43" s="43" t="s">
        <v>141</v>
      </c>
    </row>
    <row r="44" spans="1:16" s="13" customFormat="1" ht="55.2" x14ac:dyDescent="0.3">
      <c r="A44" s="71" t="s">
        <v>62</v>
      </c>
      <c r="B44" s="76" t="s">
        <v>57</v>
      </c>
      <c r="C44" s="76" t="s">
        <v>92</v>
      </c>
      <c r="D44" s="89">
        <v>66</v>
      </c>
      <c r="E44" s="77"/>
      <c r="F44" s="77"/>
      <c r="G44" s="72"/>
      <c r="H44" s="72"/>
      <c r="I44" s="37" t="s">
        <v>98</v>
      </c>
      <c r="J44" s="24">
        <v>10000</v>
      </c>
      <c r="K44" s="24">
        <v>0</v>
      </c>
      <c r="L44" s="24">
        <v>0</v>
      </c>
      <c r="M44" s="24">
        <v>8750</v>
      </c>
      <c r="N44" s="25">
        <f t="shared" si="2"/>
        <v>18750</v>
      </c>
      <c r="O44" s="43" t="s">
        <v>142</v>
      </c>
    </row>
    <row r="45" spans="1:16" s="13" customFormat="1" x14ac:dyDescent="0.3">
      <c r="A45" s="140" t="s">
        <v>63</v>
      </c>
      <c r="B45" s="141"/>
      <c r="C45" s="141"/>
      <c r="D45" s="141"/>
      <c r="E45" s="141"/>
      <c r="F45" s="141"/>
      <c r="G45" s="141"/>
      <c r="H45" s="141"/>
      <c r="I45" s="142"/>
      <c r="J45" s="119">
        <f>J51+J52+J53+J54</f>
        <v>48500</v>
      </c>
      <c r="K45" s="119">
        <f>K51+K52+K53+K54</f>
        <v>68000</v>
      </c>
      <c r="L45" s="119">
        <f>L51+L52+L53+L54</f>
        <v>18800</v>
      </c>
      <c r="M45" s="119">
        <f>M51+M52+M53+M54</f>
        <v>136500</v>
      </c>
      <c r="N45" s="119">
        <f>SUM(J45:M45)</f>
        <v>271800</v>
      </c>
      <c r="O45" s="116"/>
    </row>
    <row r="46" spans="1:16" s="13" customFormat="1" ht="24.6" customHeight="1" x14ac:dyDescent="0.3">
      <c r="A46" s="143" t="s">
        <v>64</v>
      </c>
      <c r="B46" s="144"/>
      <c r="C46" s="144"/>
      <c r="D46" s="144"/>
      <c r="E46" s="144"/>
      <c r="F46" s="144"/>
      <c r="G46" s="144"/>
      <c r="H46" s="144"/>
      <c r="I46" s="145"/>
      <c r="J46" s="120"/>
      <c r="K46" s="120"/>
      <c r="L46" s="120"/>
      <c r="M46" s="120"/>
      <c r="N46" s="120"/>
      <c r="O46" s="117"/>
    </row>
    <row r="47" spans="1:16" s="13" customFormat="1" x14ac:dyDescent="0.3">
      <c r="A47" s="176" t="s">
        <v>65</v>
      </c>
      <c r="B47" s="177"/>
      <c r="C47" s="177"/>
      <c r="D47" s="177"/>
      <c r="E47" s="177"/>
      <c r="F47" s="177"/>
      <c r="G47" s="177"/>
      <c r="H47" s="177"/>
      <c r="I47" s="178"/>
      <c r="J47" s="120"/>
      <c r="K47" s="120"/>
      <c r="L47" s="120"/>
      <c r="M47" s="120"/>
      <c r="N47" s="120"/>
      <c r="O47" s="117"/>
    </row>
    <row r="48" spans="1:16" s="13" customFormat="1" ht="29.4" customHeight="1" x14ac:dyDescent="0.3">
      <c r="A48" s="143" t="s">
        <v>66</v>
      </c>
      <c r="B48" s="144"/>
      <c r="C48" s="144"/>
      <c r="D48" s="144"/>
      <c r="E48" s="144"/>
      <c r="F48" s="144"/>
      <c r="G48" s="144"/>
      <c r="H48" s="144"/>
      <c r="I48" s="145"/>
      <c r="J48" s="120"/>
      <c r="K48" s="120"/>
      <c r="L48" s="120"/>
      <c r="M48" s="120"/>
      <c r="N48" s="120"/>
      <c r="O48" s="117"/>
    </row>
    <row r="49" spans="1:16" s="13" customFormat="1" ht="25.8" customHeight="1" x14ac:dyDescent="0.3">
      <c r="A49" s="143" t="s">
        <v>67</v>
      </c>
      <c r="B49" s="144"/>
      <c r="C49" s="144"/>
      <c r="D49" s="144"/>
      <c r="E49" s="144"/>
      <c r="F49" s="144"/>
      <c r="G49" s="144"/>
      <c r="H49" s="144"/>
      <c r="I49" s="145"/>
      <c r="J49" s="120"/>
      <c r="K49" s="120"/>
      <c r="L49" s="120"/>
      <c r="M49" s="120"/>
      <c r="N49" s="120"/>
      <c r="O49" s="117"/>
    </row>
    <row r="50" spans="1:16" s="13" customFormat="1" x14ac:dyDescent="0.3">
      <c r="A50" s="173" t="s">
        <v>68</v>
      </c>
      <c r="B50" s="174"/>
      <c r="C50" s="174"/>
      <c r="D50" s="174"/>
      <c r="E50" s="174"/>
      <c r="F50" s="174"/>
      <c r="G50" s="174"/>
      <c r="H50" s="174"/>
      <c r="I50" s="175"/>
      <c r="J50" s="121"/>
      <c r="K50" s="121"/>
      <c r="L50" s="121"/>
      <c r="M50" s="121"/>
      <c r="N50" s="121"/>
      <c r="O50" s="118"/>
    </row>
    <row r="51" spans="1:16" s="13" customFormat="1" ht="96.6" x14ac:dyDescent="0.3">
      <c r="A51" s="81" t="s">
        <v>73</v>
      </c>
      <c r="B51" s="79" t="s">
        <v>69</v>
      </c>
      <c r="C51" s="32" t="s">
        <v>94</v>
      </c>
      <c r="D51" s="90" t="s">
        <v>151</v>
      </c>
      <c r="E51" s="82"/>
      <c r="F51" s="82"/>
      <c r="G51" s="78"/>
      <c r="H51" s="78"/>
      <c r="I51" s="37" t="s">
        <v>98</v>
      </c>
      <c r="J51" s="24">
        <v>15000</v>
      </c>
      <c r="K51" s="24">
        <v>22000</v>
      </c>
      <c r="L51" s="24">
        <v>0</v>
      </c>
      <c r="M51" s="24">
        <v>94500</v>
      </c>
      <c r="N51" s="25">
        <f>SUM(J51:M51)</f>
        <v>131500</v>
      </c>
      <c r="O51" s="43" t="s">
        <v>150</v>
      </c>
    </row>
    <row r="52" spans="1:16" s="13" customFormat="1" ht="69" x14ac:dyDescent="0.3">
      <c r="A52" s="223" t="s">
        <v>74</v>
      </c>
      <c r="B52" s="80" t="s">
        <v>70</v>
      </c>
      <c r="C52" s="48" t="s">
        <v>95</v>
      </c>
      <c r="D52" s="27">
        <v>1</v>
      </c>
      <c r="E52" s="64"/>
      <c r="F52" s="64"/>
      <c r="G52" s="83"/>
      <c r="H52" s="83"/>
      <c r="I52" s="27" t="s">
        <v>98</v>
      </c>
      <c r="J52" s="24">
        <v>15000</v>
      </c>
      <c r="K52" s="24">
        <v>46000</v>
      </c>
      <c r="L52" s="24">
        <v>5000</v>
      </c>
      <c r="M52" s="24">
        <v>0</v>
      </c>
      <c r="N52" s="25">
        <f t="shared" ref="N52:N54" si="8">SUM(J52:M52)</f>
        <v>66000</v>
      </c>
      <c r="O52" s="43" t="s">
        <v>101</v>
      </c>
    </row>
    <row r="53" spans="1:16" s="13" customFormat="1" ht="96.6" x14ac:dyDescent="0.3">
      <c r="A53" s="81" t="s">
        <v>75</v>
      </c>
      <c r="B53" s="80" t="s">
        <v>71</v>
      </c>
      <c r="C53" s="48" t="s">
        <v>93</v>
      </c>
      <c r="D53" s="39" t="s">
        <v>118</v>
      </c>
      <c r="E53" s="64"/>
      <c r="F53" s="64"/>
      <c r="G53" s="83"/>
      <c r="H53" s="64"/>
      <c r="I53" s="37" t="s">
        <v>98</v>
      </c>
      <c r="J53" s="24">
        <v>15000</v>
      </c>
      <c r="K53" s="24">
        <v>0</v>
      </c>
      <c r="L53" s="24">
        <v>11000</v>
      </c>
      <c r="M53" s="24">
        <v>42000</v>
      </c>
      <c r="N53" s="25">
        <f t="shared" si="8"/>
        <v>68000</v>
      </c>
      <c r="O53" s="43" t="s">
        <v>143</v>
      </c>
    </row>
    <row r="54" spans="1:16" s="13" customFormat="1" ht="55.2" x14ac:dyDescent="0.3">
      <c r="A54" s="85" t="s">
        <v>76</v>
      </c>
      <c r="B54" s="86" t="s">
        <v>72</v>
      </c>
      <c r="C54" s="63" t="s">
        <v>96</v>
      </c>
      <c r="D54" s="89">
        <v>342</v>
      </c>
      <c r="E54" s="87"/>
      <c r="F54" s="87"/>
      <c r="G54" s="88"/>
      <c r="H54" s="88"/>
      <c r="I54" s="37" t="s">
        <v>98</v>
      </c>
      <c r="J54" s="24">
        <v>3500</v>
      </c>
      <c r="K54" s="24">
        <v>0</v>
      </c>
      <c r="L54" s="24">
        <v>2800</v>
      </c>
      <c r="M54" s="24">
        <v>0</v>
      </c>
      <c r="N54" s="25">
        <f t="shared" si="8"/>
        <v>6300</v>
      </c>
      <c r="O54" s="43" t="s">
        <v>144</v>
      </c>
    </row>
    <row r="55" spans="1:16" s="84" customFormat="1" ht="21.6" customHeight="1" x14ac:dyDescent="0.25">
      <c r="A55" s="128" t="s">
        <v>77</v>
      </c>
      <c r="B55" s="129"/>
      <c r="C55" s="129"/>
      <c r="D55" s="129"/>
      <c r="E55" s="129"/>
      <c r="F55" s="129"/>
      <c r="G55" s="129"/>
      <c r="H55" s="129"/>
      <c r="I55" s="130"/>
      <c r="J55" s="119">
        <f>J58+J59+J60</f>
        <v>28000</v>
      </c>
      <c r="K55" s="119">
        <f t="shared" ref="K55:N55" si="9">K58+K59+K60</f>
        <v>104946.43</v>
      </c>
      <c r="L55" s="119">
        <f t="shared" si="9"/>
        <v>9677</v>
      </c>
      <c r="M55" s="119">
        <f t="shared" si="9"/>
        <v>58800</v>
      </c>
      <c r="N55" s="119">
        <f t="shared" si="9"/>
        <v>201423.43</v>
      </c>
      <c r="O55" s="116"/>
    </row>
    <row r="56" spans="1:16" s="84" customFormat="1" ht="13.8" x14ac:dyDescent="0.25">
      <c r="A56" s="134" t="s">
        <v>78</v>
      </c>
      <c r="B56" s="135"/>
      <c r="C56" s="135"/>
      <c r="D56" s="135"/>
      <c r="E56" s="135"/>
      <c r="F56" s="135"/>
      <c r="G56" s="135"/>
      <c r="H56" s="135"/>
      <c r="I56" s="136"/>
      <c r="J56" s="120"/>
      <c r="K56" s="120"/>
      <c r="L56" s="120"/>
      <c r="M56" s="120"/>
      <c r="N56" s="120"/>
      <c r="O56" s="117"/>
    </row>
    <row r="57" spans="1:16" s="84" customFormat="1" ht="23.4" customHeight="1" x14ac:dyDescent="0.25">
      <c r="A57" s="146" t="s">
        <v>79</v>
      </c>
      <c r="B57" s="147"/>
      <c r="C57" s="147"/>
      <c r="D57" s="147"/>
      <c r="E57" s="147"/>
      <c r="F57" s="147"/>
      <c r="G57" s="147"/>
      <c r="H57" s="147"/>
      <c r="I57" s="148"/>
      <c r="J57" s="121"/>
      <c r="K57" s="121"/>
      <c r="L57" s="121"/>
      <c r="M57" s="121"/>
      <c r="N57" s="121"/>
      <c r="O57" s="118"/>
    </row>
    <row r="58" spans="1:16" s="84" customFormat="1" ht="67.8" customHeight="1" x14ac:dyDescent="0.25">
      <c r="A58" s="48" t="s">
        <v>81</v>
      </c>
      <c r="B58" s="48" t="s">
        <v>80</v>
      </c>
      <c r="C58" s="48" t="s">
        <v>120</v>
      </c>
      <c r="D58" s="48" t="s">
        <v>133</v>
      </c>
      <c r="E58" s="49"/>
      <c r="F58" s="49"/>
      <c r="G58" s="49"/>
      <c r="H58" s="48"/>
      <c r="I58" s="37" t="s">
        <v>98</v>
      </c>
      <c r="J58" s="24">
        <v>28000</v>
      </c>
      <c r="K58" s="24">
        <v>68048.429999999993</v>
      </c>
      <c r="L58" s="24">
        <v>9677</v>
      </c>
      <c r="M58" s="24">
        <v>21000</v>
      </c>
      <c r="N58" s="25">
        <f>SUM(J58:M58)</f>
        <v>126725.43</v>
      </c>
      <c r="O58" s="43" t="s">
        <v>145</v>
      </c>
    </row>
    <row r="59" spans="1:16" s="84" customFormat="1" ht="95.4" customHeight="1" x14ac:dyDescent="0.25">
      <c r="A59" s="48" t="s">
        <v>82</v>
      </c>
      <c r="B59" s="48" t="s">
        <v>84</v>
      </c>
      <c r="C59" s="48" t="s">
        <v>119</v>
      </c>
      <c r="D59" s="48">
        <v>112</v>
      </c>
      <c r="E59" s="48"/>
      <c r="F59" s="49"/>
      <c r="G59" s="49"/>
      <c r="H59" s="49"/>
      <c r="I59" s="37" t="s">
        <v>98</v>
      </c>
      <c r="J59" s="24">
        <v>0</v>
      </c>
      <c r="K59" s="24">
        <v>36898</v>
      </c>
      <c r="L59" s="24">
        <v>0</v>
      </c>
      <c r="M59" s="24">
        <v>21700</v>
      </c>
      <c r="N59" s="25">
        <f>SUM(J59:M59)</f>
        <v>58598</v>
      </c>
      <c r="O59" s="43" t="s">
        <v>146</v>
      </c>
    </row>
    <row r="60" spans="1:16" s="84" customFormat="1" ht="28.2" customHeight="1" x14ac:dyDescent="0.25">
      <c r="A60" s="48" t="s">
        <v>83</v>
      </c>
      <c r="B60" s="48" t="s">
        <v>8</v>
      </c>
      <c r="C60" s="48" t="s">
        <v>121</v>
      </c>
      <c r="D60" s="48" t="s">
        <v>122</v>
      </c>
      <c r="E60" s="48"/>
      <c r="F60" s="48"/>
      <c r="G60" s="49"/>
      <c r="H60" s="49"/>
      <c r="I60" s="37" t="s">
        <v>98</v>
      </c>
      <c r="J60" s="24">
        <v>0</v>
      </c>
      <c r="K60" s="100">
        <v>0</v>
      </c>
      <c r="L60" s="24">
        <v>0</v>
      </c>
      <c r="M60" s="24">
        <v>16100</v>
      </c>
      <c r="N60" s="25">
        <f>SUM(J60:M60)</f>
        <v>16100</v>
      </c>
      <c r="O60" s="43"/>
      <c r="P60" s="99"/>
    </row>
    <row r="61" spans="1:16" ht="12.6" customHeight="1" x14ac:dyDescent="0.3">
      <c r="A61" s="44"/>
      <c r="B61" s="7" t="s">
        <v>131</v>
      </c>
      <c r="C61" s="44"/>
      <c r="D61" s="45"/>
      <c r="E61" s="44"/>
      <c r="F61" s="44"/>
      <c r="G61" s="44"/>
      <c r="H61" s="44"/>
      <c r="I61" s="44"/>
      <c r="J61" s="10">
        <f>J32+J13</f>
        <v>377900</v>
      </c>
      <c r="K61" s="10">
        <f>K32+K13</f>
        <v>371806.43</v>
      </c>
      <c r="L61" s="10">
        <f>L32+L13</f>
        <v>333257</v>
      </c>
      <c r="M61" s="10">
        <f>M32+M13</f>
        <v>300300</v>
      </c>
      <c r="N61" s="10">
        <f>N32+N13</f>
        <v>1383263.43</v>
      </c>
      <c r="O61" s="46"/>
    </row>
    <row r="62" spans="1:16" s="3" customFormat="1" ht="15.6" customHeight="1" x14ac:dyDescent="0.3">
      <c r="A62" s="91">
        <v>3</v>
      </c>
      <c r="B62" s="35" t="s">
        <v>100</v>
      </c>
      <c r="C62" s="30"/>
      <c r="D62" s="47"/>
      <c r="E62" s="30"/>
      <c r="F62" s="30"/>
      <c r="G62" s="30"/>
      <c r="H62" s="30"/>
      <c r="I62" s="37"/>
      <c r="J62" s="33"/>
      <c r="K62" s="33"/>
      <c r="L62" s="33"/>
      <c r="M62" s="33"/>
      <c r="N62" s="11">
        <f>SUM(I62:M62)</f>
        <v>0</v>
      </c>
      <c r="O62" s="31"/>
    </row>
    <row r="63" spans="1:16" ht="52.2" customHeight="1" x14ac:dyDescent="0.3">
      <c r="A63" s="92">
        <v>3.1</v>
      </c>
      <c r="B63" s="36" t="s">
        <v>9</v>
      </c>
      <c r="C63" s="36" t="s">
        <v>10</v>
      </c>
      <c r="D63" s="38">
        <v>2</v>
      </c>
      <c r="E63" s="48"/>
      <c r="F63" s="49"/>
      <c r="G63" s="36"/>
      <c r="H63" s="49"/>
      <c r="I63" s="37" t="s">
        <v>98</v>
      </c>
      <c r="J63" s="39">
        <v>3000</v>
      </c>
      <c r="K63" s="50">
        <v>0</v>
      </c>
      <c r="L63" s="50">
        <v>0</v>
      </c>
      <c r="M63" s="103">
        <v>3000</v>
      </c>
      <c r="N63" s="11">
        <f>SUM(J63:M63)</f>
        <v>6000</v>
      </c>
      <c r="O63" s="36" t="s">
        <v>147</v>
      </c>
    </row>
    <row r="64" spans="1:16" ht="16.2" customHeight="1" x14ac:dyDescent="0.3">
      <c r="A64" s="92">
        <v>3.2</v>
      </c>
      <c r="B64" s="36" t="s">
        <v>11</v>
      </c>
      <c r="C64" s="36" t="s">
        <v>10</v>
      </c>
      <c r="D64" s="38">
        <v>4</v>
      </c>
      <c r="E64" s="49"/>
      <c r="F64" s="49"/>
      <c r="G64" s="49"/>
      <c r="H64" s="49"/>
      <c r="I64" s="37" t="s">
        <v>98</v>
      </c>
      <c r="J64" s="39">
        <v>2000</v>
      </c>
      <c r="K64" s="96">
        <v>2000</v>
      </c>
      <c r="L64" s="50">
        <v>2000</v>
      </c>
      <c r="M64" s="103">
        <v>2000</v>
      </c>
      <c r="N64" s="11">
        <f t="shared" ref="N64:N66" si="10">SUM(J64:M64)</f>
        <v>8000</v>
      </c>
      <c r="O64" s="36"/>
    </row>
    <row r="65" spans="1:15" ht="25.8" customHeight="1" x14ac:dyDescent="0.3">
      <c r="A65" s="92">
        <v>3.3</v>
      </c>
      <c r="B65" s="36" t="s">
        <v>85</v>
      </c>
      <c r="C65" s="36" t="s">
        <v>12</v>
      </c>
      <c r="D65" s="38">
        <v>2</v>
      </c>
      <c r="E65" s="48"/>
      <c r="F65" s="48"/>
      <c r="G65" s="48"/>
      <c r="H65" s="49"/>
      <c r="I65" s="37" t="s">
        <v>98</v>
      </c>
      <c r="J65" s="39">
        <v>5000</v>
      </c>
      <c r="K65" s="96">
        <v>2000</v>
      </c>
      <c r="L65" s="50">
        <v>2000</v>
      </c>
      <c r="M65" s="103">
        <v>5000</v>
      </c>
      <c r="N65" s="11">
        <f t="shared" si="10"/>
        <v>14000</v>
      </c>
      <c r="O65" s="36"/>
    </row>
    <row r="66" spans="1:15" ht="38.4" customHeight="1" x14ac:dyDescent="0.3">
      <c r="A66" s="92">
        <v>3.4</v>
      </c>
      <c r="B66" s="36" t="s">
        <v>108</v>
      </c>
      <c r="C66" s="36"/>
      <c r="D66" s="36"/>
      <c r="E66" s="49"/>
      <c r="F66" s="49"/>
      <c r="G66" s="49"/>
      <c r="H66" s="49"/>
      <c r="I66" s="37" t="s">
        <v>98</v>
      </c>
      <c r="J66" s="50">
        <v>136400</v>
      </c>
      <c r="K66" s="96">
        <v>80942.8</v>
      </c>
      <c r="L66" s="50">
        <v>164666</v>
      </c>
      <c r="M66" s="103">
        <v>169060</v>
      </c>
      <c r="N66" s="11">
        <f t="shared" si="10"/>
        <v>551068.80000000005</v>
      </c>
      <c r="O66" s="36"/>
    </row>
    <row r="67" spans="1:15" s="1" customFormat="1" x14ac:dyDescent="0.3">
      <c r="A67" s="7"/>
      <c r="B67" s="7" t="s">
        <v>129</v>
      </c>
      <c r="C67" s="7"/>
      <c r="D67" s="51"/>
      <c r="E67" s="7"/>
      <c r="F67" s="7"/>
      <c r="G67" s="7"/>
      <c r="H67" s="7"/>
      <c r="I67" s="51"/>
      <c r="J67" s="95">
        <f>SUM(J62:J66)</f>
        <v>146400</v>
      </c>
      <c r="K67" s="95">
        <f>SUM(K62:K66)</f>
        <v>84942.8</v>
      </c>
      <c r="L67" s="95">
        <f>SUM(L62:L66)</f>
        <v>168666</v>
      </c>
      <c r="M67" s="95">
        <f>SUM(M62:M66)</f>
        <v>179060</v>
      </c>
      <c r="N67" s="95">
        <f>SUM(N62:N66)</f>
        <v>579068.80000000005</v>
      </c>
      <c r="O67" s="8"/>
    </row>
    <row r="68" spans="1:15" s="1" customFormat="1" x14ac:dyDescent="0.3">
      <c r="A68" s="7"/>
      <c r="B68" s="7" t="s">
        <v>130</v>
      </c>
      <c r="C68" s="7"/>
      <c r="D68" s="51"/>
      <c r="E68" s="7"/>
      <c r="F68" s="7"/>
      <c r="G68" s="7"/>
      <c r="H68" s="7"/>
      <c r="I68" s="51"/>
      <c r="J68" s="95">
        <f>J67+J61</f>
        <v>524300</v>
      </c>
      <c r="K68" s="95">
        <f>K67+K61</f>
        <v>456749.23</v>
      </c>
      <c r="L68" s="95">
        <f>L67+L61</f>
        <v>501923</v>
      </c>
      <c r="M68" s="95">
        <f>M67+M61</f>
        <v>479360</v>
      </c>
      <c r="N68" s="95">
        <f>N67+N61</f>
        <v>1962332.23</v>
      </c>
      <c r="O68" s="8"/>
    </row>
    <row r="69" spans="1:15" s="1" customFormat="1" ht="12.6" customHeight="1" x14ac:dyDescent="0.3">
      <c r="A69" s="93"/>
      <c r="B69" s="93" t="s">
        <v>13</v>
      </c>
      <c r="C69" s="93"/>
      <c r="D69" s="94"/>
      <c r="E69" s="93"/>
      <c r="F69" s="93"/>
      <c r="G69" s="93"/>
      <c r="H69" s="93"/>
      <c r="I69" s="94"/>
      <c r="J69" s="97">
        <f>J68*7/100</f>
        <v>36701</v>
      </c>
      <c r="K69" s="97">
        <f t="shared" ref="K69:N69" si="11">K68*7/100</f>
        <v>31972.446099999997</v>
      </c>
      <c r="L69" s="97">
        <f t="shared" si="11"/>
        <v>35134.61</v>
      </c>
      <c r="M69" s="97">
        <f t="shared" si="11"/>
        <v>33555.199999999997</v>
      </c>
      <c r="N69" s="97">
        <f t="shared" si="11"/>
        <v>137363.2561</v>
      </c>
      <c r="O69" s="16"/>
    </row>
    <row r="70" spans="1:15" s="1" customFormat="1" ht="13.2" customHeight="1" x14ac:dyDescent="0.3">
      <c r="A70" s="7"/>
      <c r="B70" s="7" t="s">
        <v>97</v>
      </c>
      <c r="C70" s="7"/>
      <c r="D70" s="51"/>
      <c r="E70" s="7"/>
      <c r="F70" s="7"/>
      <c r="G70" s="7"/>
      <c r="H70" s="7"/>
      <c r="I70" s="51"/>
      <c r="J70" s="95">
        <f>J69+J68</f>
        <v>561001</v>
      </c>
      <c r="K70" s="95">
        <f>K69+K68</f>
        <v>488721.67609999998</v>
      </c>
      <c r="L70" s="95">
        <f t="shared" ref="L70:N70" si="12">L69+L68</f>
        <v>537057.61</v>
      </c>
      <c r="M70" s="95">
        <f t="shared" si="12"/>
        <v>512915.20000000001</v>
      </c>
      <c r="N70" s="95">
        <f>N69+N68</f>
        <v>2099695.4860999999</v>
      </c>
      <c r="O70" s="8"/>
    </row>
    <row r="71" spans="1:15" x14ac:dyDescent="0.3">
      <c r="A71" s="52"/>
      <c r="B71" s="52"/>
      <c r="C71" s="52"/>
      <c r="D71" s="53"/>
      <c r="E71" s="52"/>
      <c r="F71" s="52"/>
      <c r="G71" s="52"/>
      <c r="H71" s="52"/>
      <c r="I71" s="52"/>
      <c r="J71" s="54"/>
      <c r="K71" s="54"/>
      <c r="L71" s="54"/>
      <c r="M71" s="54"/>
      <c r="N71" s="55"/>
      <c r="O71" s="56"/>
    </row>
    <row r="72" spans="1:15" x14ac:dyDescent="0.3">
      <c r="A72" s="52"/>
      <c r="B72" s="52"/>
      <c r="C72" s="52"/>
      <c r="D72" s="53"/>
      <c r="E72" s="52"/>
      <c r="F72" s="52"/>
      <c r="G72" s="52"/>
      <c r="H72" s="52"/>
      <c r="I72" s="52"/>
      <c r="J72" s="54"/>
      <c r="K72" s="101"/>
      <c r="L72" s="54"/>
      <c r="M72" s="54"/>
      <c r="N72" s="54"/>
      <c r="O72" s="56"/>
    </row>
    <row r="73" spans="1:15" x14ac:dyDescent="0.3">
      <c r="A73" s="52"/>
      <c r="B73" s="52"/>
      <c r="C73" s="52"/>
      <c r="D73" s="53"/>
      <c r="E73" s="52"/>
      <c r="F73" s="52"/>
      <c r="G73" s="52"/>
      <c r="H73" s="52"/>
      <c r="I73" s="52"/>
      <c r="J73" s="54"/>
      <c r="K73" s="54"/>
      <c r="L73" s="54"/>
      <c r="M73" s="54"/>
      <c r="N73" s="55"/>
      <c r="O73" s="56"/>
    </row>
    <row r="74" spans="1:15" x14ac:dyDescent="0.3">
      <c r="A74" s="57"/>
      <c r="B74" s="57"/>
      <c r="C74" s="57"/>
      <c r="D74" s="58"/>
      <c r="E74" s="57"/>
      <c r="F74" s="57"/>
      <c r="G74" s="57"/>
      <c r="H74" s="57"/>
      <c r="I74" s="57"/>
      <c r="J74" s="41"/>
      <c r="K74" s="41"/>
      <c r="L74" s="41"/>
      <c r="M74" s="41"/>
      <c r="N74" s="59"/>
      <c r="O74" s="60"/>
    </row>
    <row r="75" spans="1:15" x14ac:dyDescent="0.3">
      <c r="A75" s="57"/>
      <c r="B75" s="57"/>
      <c r="C75" s="57"/>
      <c r="D75" s="58"/>
      <c r="E75" s="57"/>
      <c r="F75" s="57"/>
      <c r="G75" s="57"/>
      <c r="H75" s="57"/>
      <c r="I75" s="57"/>
      <c r="J75" s="41"/>
      <c r="K75" s="41"/>
      <c r="L75" s="41"/>
      <c r="M75" s="41"/>
      <c r="N75" s="59"/>
      <c r="O75" s="60"/>
    </row>
    <row r="76" spans="1:15" x14ac:dyDescent="0.3">
      <c r="A76" s="57"/>
      <c r="B76" s="57"/>
      <c r="C76" s="57"/>
      <c r="D76" s="58"/>
      <c r="E76" s="57"/>
      <c r="F76" s="57"/>
      <c r="G76" s="57"/>
      <c r="H76" s="57"/>
      <c r="I76" s="57"/>
      <c r="J76" s="41"/>
      <c r="K76" s="41"/>
      <c r="L76" s="41"/>
      <c r="M76" s="41"/>
      <c r="N76" s="59"/>
      <c r="O76" s="60"/>
    </row>
    <row r="77" spans="1:15" x14ac:dyDescent="0.3">
      <c r="A77" s="57"/>
      <c r="B77" s="61"/>
      <c r="C77" s="57"/>
      <c r="D77" s="58"/>
      <c r="E77" s="57"/>
      <c r="F77" s="57"/>
      <c r="G77" s="57"/>
      <c r="H77" s="57"/>
      <c r="I77" s="57"/>
      <c r="J77" s="41"/>
      <c r="K77" s="41"/>
      <c r="L77" s="41"/>
      <c r="M77" s="41"/>
      <c r="N77" s="59"/>
      <c r="O77" s="60"/>
    </row>
    <row r="82" spans="2:2" x14ac:dyDescent="0.3">
      <c r="B82" s="4"/>
    </row>
  </sheetData>
  <mergeCells count="81">
    <mergeCell ref="O55:O57"/>
    <mergeCell ref="A56:I56"/>
    <mergeCell ref="A57:I57"/>
    <mergeCell ref="A55:I55"/>
    <mergeCell ref="J55:J57"/>
    <mergeCell ref="K55:K57"/>
    <mergeCell ref="L55:L57"/>
    <mergeCell ref="M55:M57"/>
    <mergeCell ref="N55:N57"/>
    <mergeCell ref="M45:M50"/>
    <mergeCell ref="N45:N50"/>
    <mergeCell ref="O45:O50"/>
    <mergeCell ref="A46:I46"/>
    <mergeCell ref="A47:I47"/>
    <mergeCell ref="A48:I48"/>
    <mergeCell ref="A49:I49"/>
    <mergeCell ref="A50:I50"/>
    <mergeCell ref="A38:I38"/>
    <mergeCell ref="A39:I39"/>
    <mergeCell ref="A45:I45"/>
    <mergeCell ref="J45:J50"/>
    <mergeCell ref="K45:K50"/>
    <mergeCell ref="L45:L50"/>
    <mergeCell ref="O33:O35"/>
    <mergeCell ref="A34:I34"/>
    <mergeCell ref="A35:I35"/>
    <mergeCell ref="A37:I37"/>
    <mergeCell ref="J37:J39"/>
    <mergeCell ref="K37:K39"/>
    <mergeCell ref="L37:L39"/>
    <mergeCell ref="M37:M39"/>
    <mergeCell ref="N37:N39"/>
    <mergeCell ref="O37:O39"/>
    <mergeCell ref="A33:I33"/>
    <mergeCell ref="J33:J35"/>
    <mergeCell ref="K33:K35"/>
    <mergeCell ref="L33:L35"/>
    <mergeCell ref="M33:M35"/>
    <mergeCell ref="N33:N35"/>
    <mergeCell ref="M25:M27"/>
    <mergeCell ref="N25:N27"/>
    <mergeCell ref="O25:O27"/>
    <mergeCell ref="A26:I26"/>
    <mergeCell ref="A27:I27"/>
    <mergeCell ref="A32:I32"/>
    <mergeCell ref="A21:I21"/>
    <mergeCell ref="A22:I22"/>
    <mergeCell ref="A25:I25"/>
    <mergeCell ref="J25:J27"/>
    <mergeCell ref="K25:K27"/>
    <mergeCell ref="L25:L27"/>
    <mergeCell ref="O14:O16"/>
    <mergeCell ref="A15:I15"/>
    <mergeCell ref="A16:I16"/>
    <mergeCell ref="A20:I20"/>
    <mergeCell ref="J20:J22"/>
    <mergeCell ref="K20:K22"/>
    <mergeCell ref="L20:L22"/>
    <mergeCell ref="M20:M22"/>
    <mergeCell ref="N20:N22"/>
    <mergeCell ref="O20:O22"/>
    <mergeCell ref="J11:K11"/>
    <mergeCell ref="L11:M11"/>
    <mergeCell ref="N11:N12"/>
    <mergeCell ref="A13:I13"/>
    <mergeCell ref="A14:I14"/>
    <mergeCell ref="J14:J16"/>
    <mergeCell ref="K14:K16"/>
    <mergeCell ref="L14:L16"/>
    <mergeCell ref="M14:M16"/>
    <mergeCell ref="N14:N16"/>
    <mergeCell ref="D1:J6"/>
    <mergeCell ref="A8:O8"/>
    <mergeCell ref="A10:A12"/>
    <mergeCell ref="B10:B12"/>
    <mergeCell ref="C10:C12"/>
    <mergeCell ref="D10:D12"/>
    <mergeCell ref="E10:H11"/>
    <mergeCell ref="I10:I12"/>
    <mergeCell ref="J10:N10"/>
    <mergeCell ref="O10:O12"/>
  </mergeCells>
  <pageMargins left="0.7" right="0.7" top="0.75" bottom="0.75" header="0.3" footer="0.3"/>
  <pageSetup paperSize="9"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PTA 2018-Consolidé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2018-07-10T13:33:22Z</cp:lastPrinted>
  <dcterms:created xsi:type="dcterms:W3CDTF">2018-04-26T18:49:07Z</dcterms:created>
  <dcterms:modified xsi:type="dcterms:W3CDTF">2018-11-15T17:39:16Z</dcterms:modified>
</cp:coreProperties>
</file>