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activeTab="0"/>
  </bookViews>
  <sheets>
    <sheet name="Financial report 2e Tranche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<sst xmlns="http://schemas.openxmlformats.org/spreadsheetml/2006/main" count="68" uniqueCount="44">
  <si>
    <t>Table 2 - Project budget by UN cost category</t>
  </si>
  <si>
    <t>CATEGORIES</t>
  </si>
  <si>
    <t>TOTAL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</si>
  <si>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</si>
  <si>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</si>
  <si>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</si>
  <si>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</si>
  <si>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</si>
  <si>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</si>
  <si>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</si>
  <si>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</si>
  <si>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</si>
  <si>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Note: If this is a budget revision, insert extra columns to show budget changes.</t>
  </si>
  <si>
    <t>Amount Recipient  Agency :  PNUD</t>
  </si>
  <si>
    <t>Amount Recipient  Agency : Coordination PNUD</t>
  </si>
  <si>
    <t xml:space="preserve">Amount Recipient
FAO  </t>
  </si>
  <si>
    <t>Amount Recipient  Agency OHCHR</t>
  </si>
  <si>
    <t>Amount Recipient  Agency : 
UNICEF</t>
  </si>
  <si>
    <t>Tranche 1
(30%)</t>
  </si>
  <si>
    <t>Dépenses</t>
  </si>
  <si>
    <t>Taux</t>
  </si>
  <si>
    <t>Tranche 2</t>
  </si>
  <si>
    <t>Dépenses Tranche 2</t>
  </si>
  <si>
    <t>Taux              Tranche 2</t>
  </si>
  <si>
    <t>Reliquat                Tranche 2</t>
  </si>
  <si>
    <t>Tranche 2 (35%)</t>
  </si>
  <si>
    <t>Réliquat                 2e Tranche</t>
  </si>
  <si>
    <t>Dépenses           2e Tranche</t>
  </si>
  <si>
    <t>PNUD</t>
  </si>
  <si>
    <t>Budget</t>
  </si>
  <si>
    <t>UNICEF</t>
  </si>
  <si>
    <t xml:space="preserve">Taux </t>
  </si>
  <si>
    <t>Budget 2e Tranche</t>
  </si>
  <si>
    <t>Budget 2e Tr Programme et Coordination</t>
  </si>
  <si>
    <t>FAO</t>
  </si>
  <si>
    <t>Budget 2e Tr</t>
  </si>
  <si>
    <t>HCDH</t>
  </si>
  <si>
    <t>Budget total 2e Tranche</t>
  </si>
  <si>
    <t>Dépenses totales</t>
  </si>
  <si>
    <t>Dépenses au 15 Nov</t>
  </si>
  <si>
    <t>Total reçu(Tr 1 et 2)</t>
  </si>
  <si>
    <t>Taux décaissement  total</t>
  </si>
  <si>
    <t>Solde  total au 15 nov</t>
  </si>
  <si>
    <t>Taux global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</si>
</sst>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MRO&quot;#,##0_);\(&quot;MRO&quot;#,##0\)"/>
    <numFmt numFmtId="181" formatCode="&quot;MRO&quot;#,##0_);[Red]\(&quot;MRO&quot;#,##0\)"/>
    <numFmt numFmtId="182" formatCode="&quot;MRO&quot;#,##0.00_);\(&quot;MRO&quot;#,##0.00\)"/>
    <numFmt numFmtId="183" formatCode="&quot;MRO&quot;#,##0.00_);[Red]\(&quot;MRO&quot;#,##0.00\)"/>
    <numFmt numFmtId="184" formatCode="_(&quot;MRO&quot;* #,##0_);_(&quot;MRO&quot;* \(#,##0\);_(&quot;MRO&quot;* &quot;-&quot;_);_(@_)"/>
    <numFmt numFmtId="185" formatCode="_(&quot;MRO&quot;* #,##0.00_);_(&quot;MRO&quot;* \(#,##0.00\);_(&quot;MRO&quot;* &quot;-&quot;??_);_(@_)"/>
    <numFmt numFmtId="186" formatCode="_(&quot;$&quot;* #,##0_);_(&quot;$&quot;* \(#,##0\);_(&quot;$&quot;* &quot;-&quot;??_);_(@_)"/>
    <numFmt numFmtId="187" formatCode="[$$-409]#,##0.00"/>
    <numFmt numFmtId="188" formatCode="[$$-409]#,##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$-409]#,##0.0"/>
    <numFmt numFmtId="196" formatCode="_-* #,##0.0\ _€_-;\-* #,##0.0\ _€_-;_-* &quot;-&quot;??\ _€_-;_-@_-"/>
    <numFmt numFmtId="197" formatCode="_-* #,##0\ _€_-;\-* #,##0\ _€_-;_-* &quot;-&quot;??\ _€_-;_-@_-"/>
    <numFmt numFmtId="198" formatCode="[$-10409]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.8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Calibri"/>
      <family val="2"/>
    </font>
    <font>
      <b/>
      <sz val="11"/>
      <color indexed="15"/>
      <name val="Calibri"/>
      <family val="2"/>
    </font>
    <font>
      <b/>
      <sz val="10"/>
      <color indexed="15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70C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171" fontId="2" fillId="0" borderId="0" applyFont="0" applyFill="0" applyBorder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vertical="center" wrapText="1"/>
    </xf>
    <xf numFmtId="188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56" fillId="0" borderId="0" xfId="0" applyNumberFormat="1" applyFont="1" applyAlignment="1">
      <alignment/>
    </xf>
    <xf numFmtId="188" fontId="53" fillId="0" borderId="0" xfId="0" applyNumberFormat="1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5" fillId="0" borderId="1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187" fontId="55" fillId="0" borderId="0" xfId="0" applyNumberFormat="1" applyFont="1" applyFill="1" applyBorder="1" applyAlignment="1">
      <alignment horizontal="right" vertical="center" wrapText="1"/>
    </xf>
    <xf numFmtId="188" fontId="59" fillId="0" borderId="0" xfId="0" applyNumberFormat="1" applyFont="1" applyBorder="1" applyAlignment="1">
      <alignment vertical="center" wrapText="1"/>
    </xf>
    <xf numFmtId="0" fontId="55" fillId="19" borderId="10" xfId="0" applyFont="1" applyFill="1" applyBorder="1" applyAlignment="1">
      <alignment vertical="center" wrapText="1"/>
    </xf>
    <xf numFmtId="187" fontId="56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38" fillId="0" borderId="0" xfId="0" applyFont="1" applyFill="1" applyAlignment="1">
      <alignment/>
    </xf>
    <xf numFmtId="187" fontId="38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188" fontId="38" fillId="0" borderId="0" xfId="0" applyNumberFormat="1" applyFont="1" applyFill="1" applyAlignment="1">
      <alignment/>
    </xf>
    <xf numFmtId="10" fontId="38" fillId="0" borderId="0" xfId="0" applyNumberFormat="1" applyFont="1" applyFill="1" applyAlignment="1">
      <alignment/>
    </xf>
    <xf numFmtId="188" fontId="0" fillId="0" borderId="14" xfId="0" applyNumberFormat="1" applyBorder="1" applyAlignment="1">
      <alignment/>
    </xf>
    <xf numFmtId="188" fontId="53" fillId="0" borderId="14" xfId="0" applyNumberFormat="1" applyFont="1" applyBorder="1" applyAlignment="1">
      <alignment/>
    </xf>
    <xf numFmtId="188" fontId="0" fillId="0" borderId="0" xfId="0" applyNumberFormat="1" applyFill="1" applyAlignment="1">
      <alignment/>
    </xf>
    <xf numFmtId="188" fontId="0" fillId="0" borderId="0" xfId="0" applyNumberFormat="1" applyAlignment="1">
      <alignment vertical="center"/>
    </xf>
    <xf numFmtId="188" fontId="0" fillId="0" borderId="0" xfId="0" applyNumberFormat="1" applyFill="1" applyAlignment="1">
      <alignment vertical="center"/>
    </xf>
    <xf numFmtId="188" fontId="3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9" fontId="0" fillId="0" borderId="0" xfId="69" applyFont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0" applyFont="1" applyFill="1" applyAlignment="1">
      <alignment vertical="center"/>
    </xf>
    <xf numFmtId="188" fontId="57" fillId="0" borderId="14" xfId="0" applyNumberFormat="1" applyFont="1" applyBorder="1" applyAlignment="1">
      <alignment vertical="center"/>
    </xf>
    <xf numFmtId="187" fontId="57" fillId="0" borderId="14" xfId="0" applyNumberFormat="1" applyFont="1" applyBorder="1" applyAlignment="1">
      <alignment vertical="center"/>
    </xf>
    <xf numFmtId="188" fontId="60" fillId="0" borderId="14" xfId="0" applyNumberFormat="1" applyFont="1" applyBorder="1" applyAlignment="1">
      <alignment/>
    </xf>
    <xf numFmtId="188" fontId="57" fillId="0" borderId="14" xfId="0" applyNumberFormat="1" applyFont="1" applyBorder="1" applyAlignment="1">
      <alignment vertical="center" wrapText="1"/>
    </xf>
    <xf numFmtId="188" fontId="55" fillId="0" borderId="14" xfId="0" applyNumberFormat="1" applyFont="1" applyBorder="1" applyAlignment="1">
      <alignment vertical="center"/>
    </xf>
    <xf numFmtId="188" fontId="61" fillId="0" borderId="14" xfId="0" applyNumberFormat="1" applyFont="1" applyBorder="1" applyAlignment="1">
      <alignment/>
    </xf>
    <xf numFmtId="188" fontId="55" fillId="0" borderId="14" xfId="0" applyNumberFormat="1" applyFont="1" applyBorder="1" applyAlignment="1">
      <alignment/>
    </xf>
    <xf numFmtId="187" fontId="62" fillId="35" borderId="14" xfId="0" applyNumberFormat="1" applyFont="1" applyFill="1" applyBorder="1" applyAlignment="1">
      <alignment vertical="center"/>
    </xf>
    <xf numFmtId="9" fontId="62" fillId="35" borderId="14" xfId="69" applyFont="1" applyFill="1" applyBorder="1" applyAlignment="1">
      <alignment vertical="center"/>
    </xf>
    <xf numFmtId="10" fontId="62" fillId="35" borderId="14" xfId="0" applyNumberFormat="1" applyFont="1" applyFill="1" applyBorder="1" applyAlignment="1">
      <alignment vertical="center"/>
    </xf>
    <xf numFmtId="188" fontId="53" fillId="0" borderId="14" xfId="0" applyNumberFormat="1" applyFont="1" applyBorder="1" applyAlignment="1">
      <alignment vertical="center"/>
    </xf>
    <xf numFmtId="188" fontId="63" fillId="35" borderId="14" xfId="0" applyNumberFormat="1" applyFont="1" applyFill="1" applyBorder="1" applyAlignment="1">
      <alignment vertical="center"/>
    </xf>
    <xf numFmtId="9" fontId="63" fillId="35" borderId="14" xfId="69" applyFont="1" applyFill="1" applyBorder="1" applyAlignment="1">
      <alignment vertical="center"/>
    </xf>
    <xf numFmtId="188" fontId="57" fillId="0" borderId="14" xfId="0" applyNumberFormat="1" applyFont="1" applyBorder="1" applyAlignment="1">
      <alignment/>
    </xf>
    <xf numFmtId="0" fontId="62" fillId="35" borderId="14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center" vertical="center" wrapText="1"/>
    </xf>
    <xf numFmtId="187" fontId="31" fillId="0" borderId="16" xfId="0" applyNumberFormat="1" applyFont="1" applyFill="1" applyBorder="1" applyAlignment="1">
      <alignment horizontal="right" vertical="center" wrapText="1"/>
    </xf>
    <xf numFmtId="187" fontId="31" fillId="0" borderId="17" xfId="0" applyNumberFormat="1" applyFont="1" applyFill="1" applyBorder="1" applyAlignment="1">
      <alignment horizontal="right" vertical="center" wrapText="1"/>
    </xf>
    <xf numFmtId="187" fontId="31" fillId="0" borderId="18" xfId="0" applyNumberFormat="1" applyFont="1" applyFill="1" applyBorder="1" applyAlignment="1">
      <alignment horizontal="right" vertical="center" wrapText="1"/>
    </xf>
    <xf numFmtId="188" fontId="31" fillId="0" borderId="17" xfId="0" applyNumberFormat="1" applyFont="1" applyFill="1" applyBorder="1" applyAlignment="1">
      <alignment horizontal="right" vertical="center" wrapText="1"/>
    </xf>
    <xf numFmtId="188" fontId="30" fillId="0" borderId="17" xfId="0" applyNumberFormat="1" applyFont="1" applyFill="1" applyBorder="1" applyAlignment="1">
      <alignment horizontal="right" vertical="center" wrapText="1"/>
    </xf>
    <xf numFmtId="188" fontId="31" fillId="0" borderId="19" xfId="0" applyNumberFormat="1" applyFont="1" applyFill="1" applyBorder="1" applyAlignment="1">
      <alignment horizontal="right" vertical="center" wrapText="1"/>
    </xf>
    <xf numFmtId="0" fontId="30" fillId="23" borderId="15" xfId="0" applyFont="1" applyFill="1" applyBorder="1" applyAlignment="1">
      <alignment horizontal="center" vertical="center" wrapText="1"/>
    </xf>
    <xf numFmtId="4" fontId="31" fillId="23" borderId="16" xfId="0" applyNumberFormat="1" applyFont="1" applyFill="1" applyBorder="1" applyAlignment="1">
      <alignment horizontal="right" vertical="center" wrapText="1"/>
    </xf>
    <xf numFmtId="4" fontId="31" fillId="0" borderId="16" xfId="0" applyNumberFormat="1" applyFont="1" applyFill="1" applyBorder="1" applyAlignment="1">
      <alignment horizontal="right" vertical="center" wrapText="1"/>
    </xf>
    <xf numFmtId="4" fontId="31" fillId="36" borderId="19" xfId="47" applyNumberFormat="1" applyFont="1" applyFill="1" applyBorder="1" applyAlignment="1">
      <alignment horizontal="right" vertical="center" wrapText="1"/>
    </xf>
    <xf numFmtId="9" fontId="31" fillId="36" borderId="19" xfId="69" applyFont="1" applyFill="1" applyBorder="1" applyAlignment="1">
      <alignment horizontal="right" vertical="center" wrapText="1"/>
    </xf>
    <xf numFmtId="187" fontId="31" fillId="23" borderId="16" xfId="0" applyNumberFormat="1" applyFont="1" applyFill="1" applyBorder="1" applyAlignment="1">
      <alignment horizontal="right" vertical="center" wrapText="1"/>
    </xf>
    <xf numFmtId="9" fontId="31" fillId="0" borderId="16" xfId="69" applyFont="1" applyFill="1" applyBorder="1" applyAlignment="1">
      <alignment horizontal="right" vertical="center" wrapText="1"/>
    </xf>
    <xf numFmtId="187" fontId="31" fillId="0" borderId="20" xfId="0" applyNumberFormat="1" applyFont="1" applyFill="1" applyBorder="1" applyAlignment="1">
      <alignment horizontal="right" vertical="center" wrapText="1"/>
    </xf>
    <xf numFmtId="187" fontId="30" fillId="23" borderId="20" xfId="0" applyNumberFormat="1" applyFont="1" applyFill="1" applyBorder="1" applyAlignment="1">
      <alignment horizontal="right" vertical="center" wrapText="1"/>
    </xf>
    <xf numFmtId="187" fontId="31" fillId="0" borderId="19" xfId="0" applyNumberFormat="1" applyFont="1" applyFill="1" applyBorder="1" applyAlignment="1">
      <alignment horizontal="right" vertical="center" wrapText="1"/>
    </xf>
    <xf numFmtId="187" fontId="31" fillId="23" borderId="19" xfId="0" applyNumberFormat="1" applyFont="1" applyFill="1" applyBorder="1" applyAlignment="1">
      <alignment horizontal="right" vertical="center" wrapText="1"/>
    </xf>
    <xf numFmtId="43" fontId="31" fillId="0" borderId="19" xfId="47" applyNumberFormat="1" applyFont="1" applyFill="1" applyBorder="1" applyAlignment="1">
      <alignment horizontal="right" vertical="center" wrapText="1"/>
    </xf>
    <xf numFmtId="9" fontId="31" fillId="0" borderId="19" xfId="69" applyFont="1" applyFill="1" applyBorder="1" applyAlignment="1">
      <alignment horizontal="right" vertical="center" wrapText="1"/>
    </xf>
    <xf numFmtId="187" fontId="31" fillId="0" borderId="21" xfId="0" applyNumberFormat="1" applyFont="1" applyFill="1" applyBorder="1" applyAlignment="1">
      <alignment horizontal="right" vertical="center" wrapText="1"/>
    </xf>
    <xf numFmtId="4" fontId="31" fillId="23" borderId="17" xfId="0" applyNumberFormat="1" applyFont="1" applyFill="1" applyBorder="1" applyAlignment="1">
      <alignment horizontal="right" vertical="center" wrapText="1"/>
    </xf>
    <xf numFmtId="4" fontId="31" fillId="0" borderId="22" xfId="0" applyNumberFormat="1" applyFont="1" applyFill="1" applyBorder="1" applyAlignment="1">
      <alignment horizontal="right" vertical="center" wrapText="1"/>
    </xf>
    <xf numFmtId="187" fontId="31" fillId="0" borderId="23" xfId="0" applyNumberFormat="1" applyFont="1" applyFill="1" applyBorder="1" applyAlignment="1">
      <alignment horizontal="right" vertical="center" wrapText="1"/>
    </xf>
    <xf numFmtId="187" fontId="31" fillId="23" borderId="17" xfId="0" applyNumberFormat="1" applyFont="1" applyFill="1" applyBorder="1" applyAlignment="1">
      <alignment horizontal="right" vertical="center" wrapText="1"/>
    </xf>
    <xf numFmtId="9" fontId="31" fillId="0" borderId="17" xfId="69" applyFont="1" applyFill="1" applyBorder="1" applyAlignment="1">
      <alignment horizontal="right" vertical="center" wrapText="1"/>
    </xf>
    <xf numFmtId="187" fontId="31" fillId="23" borderId="23" xfId="0" applyNumberFormat="1" applyFont="1" applyFill="1" applyBorder="1" applyAlignment="1">
      <alignment horizontal="right" vertical="center" wrapText="1"/>
    </xf>
    <xf numFmtId="187" fontId="30" fillId="0" borderId="17" xfId="0" applyNumberFormat="1" applyFont="1" applyFill="1" applyBorder="1" applyAlignment="1">
      <alignment horizontal="right" vertical="center" wrapText="1"/>
    </xf>
    <xf numFmtId="187" fontId="31" fillId="0" borderId="22" xfId="0" applyNumberFormat="1" applyFont="1" applyFill="1" applyBorder="1" applyAlignment="1">
      <alignment horizontal="right" vertical="center" wrapText="1"/>
    </xf>
    <xf numFmtId="0" fontId="31" fillId="0" borderId="16" xfId="69" applyNumberFormat="1" applyFont="1" applyFill="1" applyBorder="1" applyAlignment="1">
      <alignment horizontal="right" vertical="center" wrapText="1"/>
    </xf>
    <xf numFmtId="4" fontId="32" fillId="0" borderId="0" xfId="0" applyNumberFormat="1" applyFont="1" applyAlignment="1">
      <alignment/>
    </xf>
    <xf numFmtId="4" fontId="31" fillId="36" borderId="15" xfId="47" applyNumberFormat="1" applyFont="1" applyFill="1" applyBorder="1" applyAlignment="1">
      <alignment horizontal="right" vertical="center" wrapText="1"/>
    </xf>
    <xf numFmtId="4" fontId="31" fillId="0" borderId="17" xfId="0" applyNumberFormat="1" applyFont="1" applyFill="1" applyBorder="1" applyAlignment="1">
      <alignment horizontal="right" vertical="center" wrapText="1"/>
    </xf>
    <xf numFmtId="4" fontId="31" fillId="0" borderId="19" xfId="0" applyNumberFormat="1" applyFont="1" applyFill="1" applyBorder="1" applyAlignment="1">
      <alignment horizontal="right" vertical="center" wrapText="1"/>
    </xf>
    <xf numFmtId="4" fontId="30" fillId="23" borderId="17" xfId="0" applyNumberFormat="1" applyFont="1" applyFill="1" applyBorder="1" applyAlignment="1">
      <alignment horizontal="right" vertical="center" wrapText="1"/>
    </xf>
    <xf numFmtId="4" fontId="30" fillId="37" borderId="17" xfId="0" applyNumberFormat="1" applyFont="1" applyFill="1" applyBorder="1" applyAlignment="1">
      <alignment horizontal="right" vertical="center" wrapText="1"/>
    </xf>
    <xf numFmtId="4" fontId="30" fillId="37" borderId="19" xfId="47" applyNumberFormat="1" applyFont="1" applyFill="1" applyBorder="1" applyAlignment="1">
      <alignment horizontal="right" vertical="center" wrapText="1"/>
    </xf>
    <xf numFmtId="9" fontId="31" fillId="37" borderId="19" xfId="69" applyFont="1" applyFill="1" applyBorder="1" applyAlignment="1">
      <alignment horizontal="right" vertical="center" wrapText="1"/>
    </xf>
    <xf numFmtId="188" fontId="30" fillId="37" borderId="23" xfId="0" applyNumberFormat="1" applyFont="1" applyFill="1" applyBorder="1" applyAlignment="1">
      <alignment horizontal="right" vertical="center" wrapText="1"/>
    </xf>
    <xf numFmtId="188" fontId="30" fillId="23" borderId="17" xfId="0" applyNumberFormat="1" applyFont="1" applyFill="1" applyBorder="1" applyAlignment="1">
      <alignment horizontal="right" vertical="center" wrapText="1"/>
    </xf>
    <xf numFmtId="188" fontId="30" fillId="0" borderId="22" xfId="0" applyNumberFormat="1" applyFont="1" applyFill="1" applyBorder="1" applyAlignment="1">
      <alignment horizontal="right" vertical="center" wrapText="1"/>
    </xf>
    <xf numFmtId="188" fontId="30" fillId="37" borderId="17" xfId="0" applyNumberFormat="1" applyFont="1" applyFill="1" applyBorder="1" applyAlignment="1">
      <alignment horizontal="right" vertical="center" wrapText="1"/>
    </xf>
    <xf numFmtId="9" fontId="31" fillId="37" borderId="17" xfId="69" applyFont="1" applyFill="1" applyBorder="1" applyAlignment="1">
      <alignment horizontal="right" vertical="center" wrapText="1"/>
    </xf>
    <xf numFmtId="188" fontId="33" fillId="32" borderId="9" xfId="79" applyNumberFormat="1" applyFont="1" applyAlignment="1">
      <alignment horizontal="right" vertical="center" wrapText="1"/>
    </xf>
    <xf numFmtId="9" fontId="33" fillId="32" borderId="9" xfId="79" applyNumberFormat="1" applyFont="1" applyAlignment="1">
      <alignment horizontal="right" vertical="center" wrapText="1"/>
    </xf>
    <xf numFmtId="188" fontId="30" fillId="37" borderId="22" xfId="0" applyNumberFormat="1" applyFont="1" applyFill="1" applyBorder="1" applyAlignment="1">
      <alignment horizontal="right" vertical="center" wrapText="1"/>
    </xf>
    <xf numFmtId="187" fontId="30" fillId="37" borderId="17" xfId="0" applyNumberFormat="1" applyFont="1" applyFill="1" applyBorder="1" applyAlignment="1">
      <alignment horizontal="right" vertical="center" wrapText="1"/>
    </xf>
    <xf numFmtId="4" fontId="31" fillId="0" borderId="19" xfId="47" applyNumberFormat="1" applyFont="1" applyFill="1" applyBorder="1" applyAlignment="1">
      <alignment horizontal="right" vertical="center" wrapText="1"/>
    </xf>
    <xf numFmtId="187" fontId="30" fillId="23" borderId="17" xfId="0" applyNumberFormat="1" applyFont="1" applyFill="1" applyBorder="1" applyAlignment="1">
      <alignment horizontal="right" vertical="center" wrapText="1"/>
    </xf>
    <xf numFmtId="4" fontId="31" fillId="23" borderId="24" xfId="0" applyNumberFormat="1" applyFont="1" applyFill="1" applyBorder="1" applyAlignment="1">
      <alignment horizontal="right" vertical="center" wrapText="1"/>
    </xf>
    <xf numFmtId="4" fontId="31" fillId="37" borderId="24" xfId="0" applyNumberFormat="1" applyFont="1" applyFill="1" applyBorder="1" applyAlignment="1">
      <alignment horizontal="right" vertical="center" wrapText="1"/>
    </xf>
    <xf numFmtId="4" fontId="31" fillId="37" borderId="19" xfId="0" applyNumberFormat="1" applyFont="1" applyFill="1" applyBorder="1" applyAlignment="1">
      <alignment horizontal="right" vertical="center" wrapText="1"/>
    </xf>
    <xf numFmtId="188" fontId="31" fillId="37" borderId="25" xfId="0" applyNumberFormat="1" applyFont="1" applyFill="1" applyBorder="1" applyAlignment="1">
      <alignment horizontal="right" vertical="center" wrapText="1"/>
    </xf>
    <xf numFmtId="188" fontId="30" fillId="23" borderId="26" xfId="0" applyNumberFormat="1" applyFont="1" applyFill="1" applyBorder="1" applyAlignment="1">
      <alignment horizontal="right" vertical="center" wrapText="1"/>
    </xf>
    <xf numFmtId="188" fontId="31" fillId="37" borderId="24" xfId="0" applyNumberFormat="1" applyFont="1" applyFill="1" applyBorder="1" applyAlignment="1">
      <alignment horizontal="right" vertical="center" wrapText="1"/>
    </xf>
    <xf numFmtId="9" fontId="30" fillId="15" borderId="27" xfId="69" applyFont="1" applyFill="1" applyBorder="1" applyAlignment="1">
      <alignment horizontal="right" vertical="center" wrapText="1"/>
    </xf>
    <xf numFmtId="188" fontId="31" fillId="23" borderId="26" xfId="0" applyNumberFormat="1" applyFont="1" applyFill="1" applyBorder="1" applyAlignment="1">
      <alignment horizontal="right" vertical="center" wrapText="1"/>
    </xf>
    <xf numFmtId="188" fontId="30" fillId="0" borderId="19" xfId="0" applyNumberFormat="1" applyFont="1" applyFill="1" applyBorder="1" applyAlignment="1">
      <alignment horizontal="right" vertical="center" wrapText="1"/>
    </xf>
    <xf numFmtId="188" fontId="31" fillId="37" borderId="19" xfId="0" applyNumberFormat="1" applyFont="1" applyFill="1" applyBorder="1" applyAlignment="1">
      <alignment horizontal="right" vertical="center" wrapText="1"/>
    </xf>
    <xf numFmtId="188" fontId="31" fillId="23" borderId="19" xfId="0" applyNumberFormat="1" applyFont="1" applyFill="1" applyBorder="1" applyAlignment="1">
      <alignment horizontal="right" vertical="center" wrapText="1"/>
    </xf>
    <xf numFmtId="188" fontId="31" fillId="23" borderId="17" xfId="0" applyNumberFormat="1" applyFont="1" applyFill="1" applyBorder="1" applyAlignment="1">
      <alignment horizontal="right" vertical="center" wrapText="1"/>
    </xf>
    <xf numFmtId="9" fontId="31" fillId="15" borderId="16" xfId="69" applyFont="1" applyFill="1" applyBorder="1" applyAlignment="1">
      <alignment horizontal="right" vertical="center" wrapText="1"/>
    </xf>
    <xf numFmtId="9" fontId="33" fillId="9" borderId="9" xfId="79" applyNumberFormat="1" applyFont="1" applyFill="1" applyAlignment="1">
      <alignment horizontal="right" vertical="center" wrapText="1"/>
    </xf>
    <xf numFmtId="9" fontId="30" fillId="15" borderId="17" xfId="69" applyFont="1" applyFill="1" applyBorder="1" applyAlignment="1">
      <alignment horizontal="right" vertical="center" wrapText="1"/>
    </xf>
    <xf numFmtId="9" fontId="30" fillId="15" borderId="19" xfId="69" applyFont="1" applyFill="1" applyBorder="1" applyAlignment="1">
      <alignment horizontal="right" vertical="center" wrapText="1"/>
    </xf>
    <xf numFmtId="9" fontId="64" fillId="35" borderId="14" xfId="69" applyFont="1" applyFill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43" fontId="65" fillId="0" borderId="0" xfId="47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9" fontId="66" fillId="0" borderId="0" xfId="69" applyFont="1" applyBorder="1" applyAlignment="1">
      <alignment vertical="center" wrapText="1"/>
    </xf>
    <xf numFmtId="4" fontId="31" fillId="38" borderId="17" xfId="0" applyNumberFormat="1" applyFont="1" applyFill="1" applyBorder="1" applyAlignment="1">
      <alignment horizontal="right" vertical="center" wrapText="1"/>
    </xf>
    <xf numFmtId="187" fontId="31" fillId="38" borderId="16" xfId="0" applyNumberFormat="1" applyFont="1" applyFill="1" applyBorder="1" applyAlignment="1">
      <alignment horizontal="right" vertical="center" wrapText="1"/>
    </xf>
    <xf numFmtId="187" fontId="31" fillId="38" borderId="17" xfId="0" applyNumberFormat="1" applyFont="1" applyFill="1" applyBorder="1" applyAlignment="1">
      <alignment horizontal="right" vertical="center" wrapText="1"/>
    </xf>
    <xf numFmtId="187" fontId="31" fillId="38" borderId="19" xfId="0" applyNumberFormat="1" applyFont="1" applyFill="1" applyBorder="1" applyAlignment="1">
      <alignment horizontal="right" vertical="center" wrapText="1"/>
    </xf>
    <xf numFmtId="188" fontId="30" fillId="2" borderId="22" xfId="0" applyNumberFormat="1" applyFont="1" applyFill="1" applyBorder="1" applyAlignment="1">
      <alignment horizontal="right" vertical="center" wrapText="1"/>
    </xf>
    <xf numFmtId="188" fontId="31" fillId="2" borderId="19" xfId="0" applyNumberFormat="1" applyFont="1" applyFill="1" applyBorder="1" applyAlignment="1">
      <alignment horizontal="right" vertical="center" wrapText="1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7" fillId="0" borderId="14" xfId="0" applyFont="1" applyBorder="1" applyAlignment="1">
      <alignment vertical="center" wrapText="1"/>
    </xf>
    <xf numFmtId="43" fontId="62" fillId="0" borderId="14" xfId="47" applyFont="1" applyBorder="1" applyAlignment="1">
      <alignment vertical="center" wrapText="1"/>
    </xf>
    <xf numFmtId="43" fontId="57" fillId="0" borderId="14" xfId="47" applyFont="1" applyBorder="1" applyAlignment="1">
      <alignment vertical="center" wrapText="1"/>
    </xf>
    <xf numFmtId="0" fontId="30" fillId="38" borderId="14" xfId="0" applyFont="1" applyFill="1" applyBorder="1" applyAlignment="1">
      <alignment vertical="center" wrapText="1"/>
    </xf>
    <xf numFmtId="9" fontId="30" fillId="38" borderId="14" xfId="69" applyFont="1" applyFill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0" fontId="57" fillId="0" borderId="29" xfId="0" applyFont="1" applyBorder="1" applyAlignment="1">
      <alignment vertical="center"/>
    </xf>
    <xf numFmtId="43" fontId="57" fillId="0" borderId="29" xfId="47" applyFont="1" applyBorder="1" applyAlignment="1">
      <alignment vertical="center"/>
    </xf>
    <xf numFmtId="9" fontId="57" fillId="0" borderId="14" xfId="69" applyFont="1" applyBorder="1" applyAlignment="1">
      <alignment vertical="center"/>
    </xf>
    <xf numFmtId="43" fontId="55" fillId="0" borderId="14" xfId="47" applyFont="1" applyBorder="1" applyAlignment="1">
      <alignment/>
    </xf>
    <xf numFmtId="0" fontId="55" fillId="0" borderId="14" xfId="0" applyFont="1" applyBorder="1" applyAlignment="1">
      <alignment/>
    </xf>
    <xf numFmtId="0" fontId="57" fillId="0" borderId="28" xfId="0" applyFont="1" applyBorder="1" applyAlignment="1">
      <alignment vertical="center" wrapText="1"/>
    </xf>
    <xf numFmtId="0" fontId="57" fillId="0" borderId="29" xfId="0" applyFont="1" applyBorder="1" applyAlignment="1">
      <alignment vertical="center" wrapText="1"/>
    </xf>
    <xf numFmtId="0" fontId="57" fillId="0" borderId="28" xfId="0" applyFont="1" applyBorder="1" applyAlignment="1">
      <alignment/>
    </xf>
    <xf numFmtId="0" fontId="57" fillId="0" borderId="29" xfId="0" applyFont="1" applyBorder="1" applyAlignment="1">
      <alignment/>
    </xf>
    <xf numFmtId="0" fontId="57" fillId="0" borderId="14" xfId="0" applyFont="1" applyBorder="1" applyAlignment="1">
      <alignment/>
    </xf>
    <xf numFmtId="43" fontId="62" fillId="0" borderId="14" xfId="47" applyFont="1" applyBorder="1" applyAlignment="1">
      <alignment/>
    </xf>
    <xf numFmtId="0" fontId="57" fillId="0" borderId="30" xfId="0" applyFont="1" applyBorder="1" applyAlignment="1">
      <alignment horizontal="left" vertical="center" wrapText="1"/>
    </xf>
    <xf numFmtId="0" fontId="57" fillId="0" borderId="31" xfId="0" applyFont="1" applyBorder="1" applyAlignment="1">
      <alignment horizontal="left" vertical="center" wrapText="1"/>
    </xf>
    <xf numFmtId="0" fontId="62" fillId="2" borderId="14" xfId="0" applyFont="1" applyFill="1" applyBorder="1" applyAlignment="1">
      <alignment/>
    </xf>
    <xf numFmtId="9" fontId="62" fillId="2" borderId="14" xfId="69" applyFont="1" applyFill="1" applyBorder="1" applyAlignment="1">
      <alignment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2 2" xfId="51"/>
    <cellStyle name="Milliers 2 3" xfId="52"/>
    <cellStyle name="Milliers 3" xfId="53"/>
    <cellStyle name="Milliers 3 2" xfId="54"/>
    <cellStyle name="Milliers 3 2 2" xfId="55"/>
    <cellStyle name="Milliers 3 3" xfId="56"/>
    <cellStyle name="Milliers 4" xfId="57"/>
    <cellStyle name="Milliers 4 2" xfId="58"/>
    <cellStyle name="Milliers 4 2 2" xfId="59"/>
    <cellStyle name="Milliers 4 3" xfId="60"/>
    <cellStyle name="Milliers 5" xfId="61"/>
    <cellStyle name="Milliers 5 2" xfId="62"/>
    <cellStyle name="Milliers 6" xfId="63"/>
    <cellStyle name="Currency" xfId="64"/>
    <cellStyle name="Currency [0]" xfId="65"/>
    <cellStyle name="Neutre" xfId="66"/>
    <cellStyle name="Normal 2" xfId="67"/>
    <cellStyle name="Note" xfId="68"/>
    <cellStyle name="Percent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="99" zoomScaleNormal="99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4" sqref="F34"/>
    </sheetView>
  </sheetViews>
  <sheetFormatPr defaultColWidth="10.8515625" defaultRowHeight="15"/>
  <cols>
    <col min="1" max="1" width="22.421875" style="10" customWidth="1"/>
    <col min="2" max="2" width="12.28125" style="10" customWidth="1"/>
    <col min="3" max="3" width="15.421875" style="10" customWidth="1"/>
    <col min="4" max="4" width="12.28125" style="10" customWidth="1"/>
    <col min="5" max="5" width="15.8515625" style="10" customWidth="1"/>
    <col min="6" max="6" width="11.57421875" style="10" customWidth="1"/>
    <col min="7" max="7" width="12.28125" style="10" bestFit="1" customWidth="1"/>
    <col min="8" max="8" width="15.57421875" style="10" bestFit="1" customWidth="1"/>
    <col min="9" max="9" width="13.7109375" style="20" customWidth="1"/>
    <col min="10" max="10" width="13.7109375" style="10" customWidth="1"/>
    <col min="11" max="11" width="11.421875" style="10" customWidth="1"/>
    <col min="12" max="13" width="15.28125" style="10" customWidth="1"/>
    <col min="14" max="14" width="12.140625" style="22" customWidth="1"/>
    <col min="15" max="15" width="14.00390625" style="10" customWidth="1"/>
    <col min="16" max="18" width="11.421875" style="10" customWidth="1"/>
    <col min="19" max="19" width="12.8515625" style="10" customWidth="1"/>
    <col min="20" max="20" width="15.00390625" style="10" customWidth="1"/>
    <col min="21" max="23" width="11.421875" style="10" customWidth="1"/>
    <col min="24" max="24" width="13.7109375" style="10" customWidth="1"/>
    <col min="25" max="25" width="12.8515625" style="10" customWidth="1"/>
    <col min="26" max="26" width="11.421875" style="10" customWidth="1"/>
    <col min="27" max="27" width="17.00390625" style="10" customWidth="1"/>
    <col min="28" max="16384" width="10.8515625" style="10" customWidth="1"/>
  </cols>
  <sheetData>
    <row r="1" spans="1:16" ht="15">
      <c r="A1" s="2" t="s">
        <v>0</v>
      </c>
      <c r="B1" s="2"/>
      <c r="C1" s="2"/>
      <c r="D1" s="2"/>
      <c r="E1" s="2"/>
      <c r="F1" s="2"/>
      <c r="G1" s="2"/>
      <c r="H1" s="2"/>
      <c r="I1" s="18"/>
      <c r="J1" s="8"/>
      <c r="K1" s="2"/>
      <c r="L1" s="21"/>
      <c r="M1" s="21"/>
      <c r="O1" s="20"/>
      <c r="P1" s="20"/>
    </row>
    <row r="2" spans="1:16" ht="14.25">
      <c r="A2" s="11"/>
      <c r="B2" s="11"/>
      <c r="C2" s="11"/>
      <c r="D2" s="11"/>
      <c r="E2" s="11"/>
      <c r="F2" s="11"/>
      <c r="G2" s="11"/>
      <c r="H2" s="11"/>
      <c r="I2" s="19"/>
      <c r="J2" s="11"/>
      <c r="K2" s="11"/>
      <c r="L2" s="19"/>
      <c r="M2" s="19"/>
      <c r="N2" s="23"/>
      <c r="O2" s="24"/>
      <c r="P2" s="20"/>
    </row>
    <row r="3" spans="1:16" ht="14.25">
      <c r="A3" s="11" t="s">
        <v>12</v>
      </c>
      <c r="B3" s="11"/>
      <c r="C3" s="11"/>
      <c r="D3" s="11"/>
      <c r="E3" s="11"/>
      <c r="F3" s="11"/>
      <c r="G3" s="11"/>
      <c r="H3" s="11"/>
      <c r="I3" s="19"/>
      <c r="J3" s="11"/>
      <c r="K3" s="11"/>
      <c r="L3" s="19"/>
      <c r="M3" s="19"/>
      <c r="O3" s="20"/>
      <c r="P3" s="20"/>
    </row>
    <row r="4" spans="12:16" ht="15" thickBot="1">
      <c r="L4" s="20"/>
      <c r="M4" s="20"/>
      <c r="O4" s="20"/>
      <c r="P4" s="20"/>
    </row>
    <row r="5" spans="1:26" ht="27.75" customHeight="1" thickBot="1">
      <c r="A5" s="25" t="s">
        <v>1</v>
      </c>
      <c r="B5" s="25" t="s">
        <v>17</v>
      </c>
      <c r="C5" s="27"/>
      <c r="D5" s="27"/>
      <c r="E5" s="27"/>
      <c r="F5" s="28"/>
      <c r="G5" s="25" t="s">
        <v>13</v>
      </c>
      <c r="H5" s="27"/>
      <c r="I5" s="27"/>
      <c r="J5" s="27"/>
      <c r="K5" s="28"/>
      <c r="L5" s="29" t="s">
        <v>14</v>
      </c>
      <c r="M5" s="30"/>
      <c r="N5" s="30"/>
      <c r="O5" s="30"/>
      <c r="P5" s="31"/>
      <c r="Q5" s="25" t="s">
        <v>15</v>
      </c>
      <c r="R5" s="27"/>
      <c r="S5" s="27"/>
      <c r="T5" s="27"/>
      <c r="U5" s="28"/>
      <c r="V5" s="25" t="s">
        <v>16</v>
      </c>
      <c r="W5" s="27"/>
      <c r="X5" s="27"/>
      <c r="Y5" s="27"/>
      <c r="Z5" s="28"/>
    </row>
    <row r="6" spans="1:27" ht="26.25" thickBot="1">
      <c r="A6" s="26"/>
      <c r="B6" s="60" t="s">
        <v>18</v>
      </c>
      <c r="C6" s="67" t="s">
        <v>25</v>
      </c>
      <c r="D6" s="60" t="s">
        <v>22</v>
      </c>
      <c r="E6" s="60" t="s">
        <v>24</v>
      </c>
      <c r="F6" s="60" t="s">
        <v>23</v>
      </c>
      <c r="G6" s="60" t="s">
        <v>18</v>
      </c>
      <c r="H6" s="67" t="s">
        <v>21</v>
      </c>
      <c r="I6" s="60" t="s">
        <v>22</v>
      </c>
      <c r="J6" s="60" t="s">
        <v>24</v>
      </c>
      <c r="K6" s="60" t="s">
        <v>23</v>
      </c>
      <c r="L6" s="60" t="s">
        <v>18</v>
      </c>
      <c r="M6" s="67" t="s">
        <v>21</v>
      </c>
      <c r="N6" s="60" t="s">
        <v>27</v>
      </c>
      <c r="O6" s="60" t="s">
        <v>26</v>
      </c>
      <c r="P6" s="60" t="s">
        <v>23</v>
      </c>
      <c r="Q6" s="60" t="s">
        <v>18</v>
      </c>
      <c r="R6" s="67" t="s">
        <v>21</v>
      </c>
      <c r="S6" s="60" t="s">
        <v>27</v>
      </c>
      <c r="T6" s="60" t="s">
        <v>26</v>
      </c>
      <c r="U6" s="60" t="s">
        <v>23</v>
      </c>
      <c r="V6" s="60" t="s">
        <v>18</v>
      </c>
      <c r="W6" s="67" t="s">
        <v>21</v>
      </c>
      <c r="X6" s="60" t="s">
        <v>27</v>
      </c>
      <c r="Y6" s="60" t="s">
        <v>26</v>
      </c>
      <c r="Z6" s="60" t="s">
        <v>23</v>
      </c>
      <c r="AA6" s="7"/>
    </row>
    <row r="7" spans="1:27" ht="15" thickBot="1">
      <c r="A7" s="1" t="s">
        <v>3</v>
      </c>
      <c r="B7" s="61">
        <v>57000</v>
      </c>
      <c r="C7" s="68">
        <v>66500</v>
      </c>
      <c r="D7" s="69">
        <v>47725.9</v>
      </c>
      <c r="E7" s="70">
        <v>18774.1</v>
      </c>
      <c r="F7" s="71">
        <v>0.7176827067669174</v>
      </c>
      <c r="G7" s="61">
        <v>13500</v>
      </c>
      <c r="H7" s="72">
        <v>41000</v>
      </c>
      <c r="I7" s="61">
        <v>4116.88</v>
      </c>
      <c r="J7" s="61">
        <f>+H7-I7</f>
        <v>36883.12</v>
      </c>
      <c r="K7" s="73">
        <f>I7/H7</f>
        <v>0.10041170731707318</v>
      </c>
      <c r="L7" s="74">
        <v>69547</v>
      </c>
      <c r="M7" s="75">
        <v>68000</v>
      </c>
      <c r="N7" s="61">
        <f>946.8+40000+12185+8736+708+1315+175+959</f>
        <v>65024.8</v>
      </c>
      <c r="O7" s="61">
        <f>+M7-N7</f>
        <v>2975.199999999997</v>
      </c>
      <c r="P7" s="73">
        <f>+N7/M7</f>
        <v>0.9562470588235294</v>
      </c>
      <c r="Q7" s="76">
        <v>39546.6</v>
      </c>
      <c r="R7" s="77">
        <v>38500</v>
      </c>
      <c r="S7" s="76">
        <v>72464.4</v>
      </c>
      <c r="T7" s="78">
        <v>-33964.399999999994</v>
      </c>
      <c r="U7" s="79">
        <f>S7/R7</f>
        <v>1.8821922077922077</v>
      </c>
      <c r="V7" s="74">
        <v>43950</v>
      </c>
      <c r="W7" s="72">
        <v>51275</v>
      </c>
      <c r="X7" s="80">
        <v>12600</v>
      </c>
      <c r="Y7" s="61">
        <v>38675</v>
      </c>
      <c r="Z7" s="73">
        <f>X7/W7</f>
        <v>0.24573378839590443</v>
      </c>
      <c r="AA7" s="15"/>
    </row>
    <row r="8" spans="1:27" ht="39" customHeight="1" thickBot="1">
      <c r="A8" s="17" t="s">
        <v>4</v>
      </c>
      <c r="B8" s="62">
        <v>0</v>
      </c>
      <c r="C8" s="81">
        <v>0</v>
      </c>
      <c r="D8" s="82"/>
      <c r="E8" s="70"/>
      <c r="F8" s="71"/>
      <c r="G8" s="83">
        <v>6000</v>
      </c>
      <c r="H8" s="84">
        <v>0</v>
      </c>
      <c r="I8" s="62">
        <v>0</v>
      </c>
      <c r="J8" s="62"/>
      <c r="K8" s="85"/>
      <c r="L8" s="83">
        <v>5100</v>
      </c>
      <c r="M8" s="86">
        <v>0</v>
      </c>
      <c r="N8" s="87"/>
      <c r="O8" s="62">
        <f>+M8-N8</f>
        <v>0</v>
      </c>
      <c r="P8" s="73"/>
      <c r="Q8" s="76">
        <v>61775.1</v>
      </c>
      <c r="R8" s="77">
        <v>98000</v>
      </c>
      <c r="S8" s="76">
        <v>179000.9</v>
      </c>
      <c r="T8" s="78">
        <v>-81000.9</v>
      </c>
      <c r="U8" s="79">
        <f>S8/R8</f>
        <v>1.8265397959183673</v>
      </c>
      <c r="V8" s="83">
        <v>15000</v>
      </c>
      <c r="W8" s="84">
        <v>17500</v>
      </c>
      <c r="X8" s="88">
        <v>17900</v>
      </c>
      <c r="Y8" s="62">
        <v>-400</v>
      </c>
      <c r="Z8" s="73">
        <f aca="true" t="shared" si="0" ref="Z8:Z16">X8/W8</f>
        <v>1.022857142857143</v>
      </c>
      <c r="AA8" s="7"/>
    </row>
    <row r="9" spans="1:27" ht="49.5" customHeight="1" thickBot="1">
      <c r="A9" s="1" t="s">
        <v>5</v>
      </c>
      <c r="B9" s="63">
        <v>0</v>
      </c>
      <c r="C9" s="81">
        <v>0</v>
      </c>
      <c r="D9" s="82"/>
      <c r="E9" s="70"/>
      <c r="F9" s="71"/>
      <c r="G9" s="63">
        <v>7404</v>
      </c>
      <c r="H9" s="84">
        <v>0</v>
      </c>
      <c r="I9" s="62">
        <v>0</v>
      </c>
      <c r="J9" s="62"/>
      <c r="K9" s="85"/>
      <c r="L9" s="63">
        <v>12600</v>
      </c>
      <c r="M9" s="84">
        <v>0</v>
      </c>
      <c r="N9" s="88">
        <f>242.14</f>
        <v>242.14</v>
      </c>
      <c r="O9" s="62">
        <f aca="true" t="shared" si="1" ref="O9:O15">+M9-N9</f>
        <v>-242.14</v>
      </c>
      <c r="P9" s="89"/>
      <c r="Q9" s="76">
        <v>2057.1</v>
      </c>
      <c r="R9" s="77">
        <v>0</v>
      </c>
      <c r="S9" s="76">
        <v>0</v>
      </c>
      <c r="T9" s="78">
        <v>0</v>
      </c>
      <c r="U9" s="79">
        <v>0</v>
      </c>
      <c r="V9" s="83">
        <v>6055</v>
      </c>
      <c r="W9" s="84">
        <v>7064</v>
      </c>
      <c r="X9" s="88">
        <v>9944</v>
      </c>
      <c r="Y9" s="62">
        <v>-2880</v>
      </c>
      <c r="Z9" s="73">
        <f t="shared" si="0"/>
        <v>1.407701019252548</v>
      </c>
      <c r="AA9" s="7"/>
    </row>
    <row r="10" spans="1:27" s="20" customFormat="1" ht="24.75" customHeight="1" thickBot="1">
      <c r="A10" s="12" t="s">
        <v>6</v>
      </c>
      <c r="B10" s="62">
        <v>0</v>
      </c>
      <c r="C10" s="130">
        <v>10000</v>
      </c>
      <c r="D10" s="93"/>
      <c r="E10" s="107">
        <v>10000</v>
      </c>
      <c r="F10" s="79">
        <v>0</v>
      </c>
      <c r="G10" s="83">
        <v>48000</v>
      </c>
      <c r="H10" s="131">
        <v>75868</v>
      </c>
      <c r="I10" s="62">
        <v>20588.85</v>
      </c>
      <c r="J10" s="62">
        <f>+H10-I10</f>
        <v>55279.15</v>
      </c>
      <c r="K10" s="85">
        <f>I10/H10</f>
        <v>0.27137726050508776</v>
      </c>
      <c r="L10" s="83">
        <v>17700</v>
      </c>
      <c r="M10" s="132">
        <f>68650+1547.76</f>
        <v>70197.76</v>
      </c>
      <c r="N10" s="88">
        <f>30187.78+2616.43+4092.07</f>
        <v>36896.28</v>
      </c>
      <c r="O10" s="62">
        <f t="shared" si="1"/>
        <v>33301.479999999996</v>
      </c>
      <c r="P10" s="73">
        <f>+N10/M10</f>
        <v>0.5256048056234274</v>
      </c>
      <c r="Q10" s="76">
        <v>101025</v>
      </c>
      <c r="R10" s="133">
        <v>116409.99999999999</v>
      </c>
      <c r="S10" s="76">
        <v>-62463</v>
      </c>
      <c r="T10" s="78">
        <v>178873</v>
      </c>
      <c r="U10" s="79">
        <f aca="true" t="shared" si="2" ref="U8:U15">S10/R10</f>
        <v>-0.5365776136070785</v>
      </c>
      <c r="V10" s="83">
        <v>12000</v>
      </c>
      <c r="W10" s="132">
        <v>14000</v>
      </c>
      <c r="X10" s="76">
        <v>13701</v>
      </c>
      <c r="Y10" s="62">
        <v>299</v>
      </c>
      <c r="Z10" s="73">
        <f t="shared" si="0"/>
        <v>0.9786428571428571</v>
      </c>
      <c r="AA10" s="24"/>
    </row>
    <row r="11" spans="1:28" ht="22.5" customHeight="1" thickBot="1">
      <c r="A11" s="1" t="s">
        <v>7</v>
      </c>
      <c r="B11" s="62">
        <v>3000</v>
      </c>
      <c r="C11" s="81">
        <v>6000</v>
      </c>
      <c r="D11" s="90">
        <v>18</v>
      </c>
      <c r="E11" s="91">
        <v>5982</v>
      </c>
      <c r="F11" s="71">
        <v>0.003</v>
      </c>
      <c r="G11" s="83">
        <v>11000</v>
      </c>
      <c r="H11" s="84"/>
      <c r="I11" s="76">
        <f>132.35+7000</f>
        <v>7132.35</v>
      </c>
      <c r="J11" s="62">
        <f>+H11-I11</f>
        <v>-7132.35</v>
      </c>
      <c r="K11" s="85" t="e">
        <f>I11/H11</f>
        <v>#DIV/0!</v>
      </c>
      <c r="L11" s="83">
        <v>3600</v>
      </c>
      <c r="M11" s="84">
        <v>0</v>
      </c>
      <c r="N11" s="88">
        <f>13498.73+726.58</f>
        <v>14225.31</v>
      </c>
      <c r="O11" s="62">
        <f t="shared" si="1"/>
        <v>-14225.31</v>
      </c>
      <c r="P11" s="73"/>
      <c r="Q11" s="76">
        <v>14700</v>
      </c>
      <c r="R11" s="77">
        <v>17150</v>
      </c>
      <c r="S11" s="76">
        <v>9168</v>
      </c>
      <c r="T11" s="78">
        <v>7982</v>
      </c>
      <c r="U11" s="79">
        <f t="shared" si="2"/>
        <v>0.5345772594752186</v>
      </c>
      <c r="V11" s="83">
        <v>6000</v>
      </c>
      <c r="W11" s="84">
        <v>7000</v>
      </c>
      <c r="X11" s="76">
        <v>23800</v>
      </c>
      <c r="Y11" s="62">
        <v>-16800</v>
      </c>
      <c r="Z11" s="73">
        <f t="shared" si="0"/>
        <v>3.4</v>
      </c>
      <c r="AA11" s="7"/>
      <c r="AB11" s="7"/>
    </row>
    <row r="12" spans="1:28" ht="36" customHeight="1" thickBot="1">
      <c r="A12" s="12" t="s">
        <v>8</v>
      </c>
      <c r="B12" s="64">
        <v>193729</v>
      </c>
      <c r="C12" s="81">
        <v>216523</v>
      </c>
      <c r="D12" s="92">
        <v>112664.87</v>
      </c>
      <c r="E12" s="70">
        <v>103858.13</v>
      </c>
      <c r="F12" s="71">
        <v>0.5203367309708438</v>
      </c>
      <c r="G12" s="83">
        <v>0</v>
      </c>
      <c r="H12" s="84">
        <v>0</v>
      </c>
      <c r="I12" s="76">
        <v>56000</v>
      </c>
      <c r="J12" s="62"/>
      <c r="K12" s="85"/>
      <c r="L12" s="83">
        <v>0</v>
      </c>
      <c r="M12" s="84">
        <v>0</v>
      </c>
      <c r="N12" s="76">
        <v>0</v>
      </c>
      <c r="O12" s="62">
        <f t="shared" si="1"/>
        <v>0</v>
      </c>
      <c r="P12" s="73"/>
      <c r="Q12" s="76">
        <v>13590</v>
      </c>
      <c r="R12" s="77">
        <v>21000</v>
      </c>
      <c r="S12" s="76">
        <v>-13590</v>
      </c>
      <c r="T12" s="78">
        <v>34590</v>
      </c>
      <c r="U12" s="79">
        <f t="shared" si="2"/>
        <v>-0.6471428571428571</v>
      </c>
      <c r="V12" s="83">
        <v>0</v>
      </c>
      <c r="W12" s="84">
        <v>0</v>
      </c>
      <c r="X12" s="76"/>
      <c r="Y12" s="62"/>
      <c r="Z12" s="73"/>
      <c r="AA12" s="7"/>
      <c r="AB12" s="7"/>
    </row>
    <row r="13" spans="1:30" ht="31.5" customHeight="1" thickBot="1">
      <c r="A13" s="12" t="s">
        <v>9</v>
      </c>
      <c r="B13" s="62">
        <v>8000</v>
      </c>
      <c r="C13" s="81">
        <v>11000</v>
      </c>
      <c r="D13" s="93">
        <v>8053.03</v>
      </c>
      <c r="E13" s="70">
        <v>2946.9700000000003</v>
      </c>
      <c r="F13" s="71">
        <v>0.7320936363636363</v>
      </c>
      <c r="G13" s="83">
        <v>7500</v>
      </c>
      <c r="H13" s="84">
        <v>0</v>
      </c>
      <c r="I13" s="76">
        <v>0</v>
      </c>
      <c r="J13" s="62"/>
      <c r="K13" s="85"/>
      <c r="L13" s="83">
        <v>16500</v>
      </c>
      <c r="M13" s="84">
        <v>0</v>
      </c>
      <c r="N13" s="76">
        <v>0</v>
      </c>
      <c r="O13" s="62">
        <f t="shared" si="1"/>
        <v>0</v>
      </c>
      <c r="P13" s="73"/>
      <c r="Q13" s="76">
        <v>31839</v>
      </c>
      <c r="R13" s="77">
        <v>22958.690999999995</v>
      </c>
      <c r="S13" s="76">
        <v>10810</v>
      </c>
      <c r="T13" s="78">
        <v>12148.690999999995</v>
      </c>
      <c r="U13" s="79">
        <f t="shared" si="2"/>
        <v>0.4708456592756095</v>
      </c>
      <c r="V13" s="83">
        <v>10500</v>
      </c>
      <c r="W13" s="84">
        <v>12250</v>
      </c>
      <c r="X13" s="76">
        <v>15254</v>
      </c>
      <c r="Y13" s="62">
        <v>-3004</v>
      </c>
      <c r="Z13" s="73">
        <f t="shared" si="0"/>
        <v>1.2452244897959184</v>
      </c>
      <c r="AA13" s="7"/>
      <c r="AB13" s="7"/>
      <c r="AD13" s="10">
        <v>0</v>
      </c>
    </row>
    <row r="14" spans="1:27" ht="39" customHeight="1" thickBot="1" thickTop="1">
      <c r="A14" s="3" t="s">
        <v>10</v>
      </c>
      <c r="B14" s="65">
        <v>261729</v>
      </c>
      <c r="C14" s="94">
        <v>310023</v>
      </c>
      <c r="D14" s="95">
        <v>168461.8</v>
      </c>
      <c r="E14" s="96">
        <v>141561.2</v>
      </c>
      <c r="F14" s="97">
        <v>0.5433848456404847</v>
      </c>
      <c r="G14" s="98">
        <v>93404</v>
      </c>
      <c r="H14" s="99">
        <f>SUM(H7:H13)</f>
        <v>116868</v>
      </c>
      <c r="I14" s="134">
        <f>SUM(I7:I13)</f>
        <v>87838.08</v>
      </c>
      <c r="J14" s="101">
        <f>H14-I14</f>
        <v>29029.92</v>
      </c>
      <c r="K14" s="102">
        <f>I14/H14</f>
        <v>0.7516007803675943</v>
      </c>
      <c r="L14" s="98">
        <v>125047</v>
      </c>
      <c r="M14" s="99">
        <f>SUM(M7:M13)</f>
        <v>138197.76</v>
      </c>
      <c r="N14" s="100">
        <f>SUM(N7:N13)</f>
        <v>116388.53</v>
      </c>
      <c r="O14" s="62">
        <f t="shared" si="1"/>
        <v>21809.23000000001</v>
      </c>
      <c r="P14" s="73">
        <f>+N14/M14</f>
        <v>0.8421882525447589</v>
      </c>
      <c r="Q14" s="101">
        <v>264532.8</v>
      </c>
      <c r="R14" s="99">
        <v>314018.691</v>
      </c>
      <c r="S14" s="103">
        <v>198296.19999999998</v>
      </c>
      <c r="T14" s="103">
        <v>115722.49100000001</v>
      </c>
      <c r="U14" s="104">
        <f t="shared" si="2"/>
        <v>0.6314789714221183</v>
      </c>
      <c r="V14" s="98">
        <v>93505</v>
      </c>
      <c r="W14" s="99">
        <v>109089</v>
      </c>
      <c r="X14" s="105">
        <v>93199</v>
      </c>
      <c r="Y14" s="106">
        <v>15890</v>
      </c>
      <c r="Z14" s="73">
        <f t="shared" si="0"/>
        <v>0.8543391176012247</v>
      </c>
      <c r="AA14" s="7"/>
    </row>
    <row r="15" spans="1:28" ht="32.25" customHeight="1" thickBot="1">
      <c r="A15" s="1" t="s">
        <v>11</v>
      </c>
      <c r="B15" s="62">
        <v>18321.03</v>
      </c>
      <c r="C15" s="81">
        <v>21701.61</v>
      </c>
      <c r="D15" s="92">
        <v>0</v>
      </c>
      <c r="E15" s="107">
        <v>21701.61</v>
      </c>
      <c r="F15" s="79">
        <v>0</v>
      </c>
      <c r="G15" s="83">
        <v>6544</v>
      </c>
      <c r="H15" s="84">
        <v>7646.24</v>
      </c>
      <c r="I15" s="76"/>
      <c r="J15" s="76">
        <f>+H15-I15</f>
        <v>7646.24</v>
      </c>
      <c r="K15" s="85">
        <f>+I15/H15</f>
        <v>0</v>
      </c>
      <c r="L15" s="83">
        <v>8753</v>
      </c>
      <c r="M15" s="108">
        <v>0</v>
      </c>
      <c r="N15" s="76"/>
      <c r="O15" s="62">
        <f t="shared" si="1"/>
        <v>0</v>
      </c>
      <c r="P15" s="73"/>
      <c r="Q15" s="76">
        <v>18517.2</v>
      </c>
      <c r="R15" s="77">
        <v>21981.308999999997</v>
      </c>
      <c r="S15" s="66">
        <v>0</v>
      </c>
      <c r="T15" s="78">
        <v>21981.308999999997</v>
      </c>
      <c r="U15" s="79">
        <f t="shared" si="2"/>
        <v>0</v>
      </c>
      <c r="V15" s="83">
        <v>6545</v>
      </c>
      <c r="W15" s="84">
        <v>7636</v>
      </c>
      <c r="X15" s="76">
        <v>6523.93</v>
      </c>
      <c r="Y15" s="62">
        <v>1112.0699999999997</v>
      </c>
      <c r="Z15" s="73">
        <f t="shared" si="0"/>
        <v>0.8543648507071766</v>
      </c>
      <c r="AA15" s="7"/>
      <c r="AB15" s="7"/>
    </row>
    <row r="16" spans="1:27" s="11" customFormat="1" ht="22.5" customHeight="1" thickBot="1" thickTop="1">
      <c r="A16" s="3" t="s">
        <v>2</v>
      </c>
      <c r="B16" s="66">
        <v>280050.03</v>
      </c>
      <c r="C16" s="109">
        <v>331724.61</v>
      </c>
      <c r="D16" s="110">
        <v>168461.8</v>
      </c>
      <c r="E16" s="111">
        <v>163262.81000000003</v>
      </c>
      <c r="F16" s="124">
        <v>0.5078363043369016</v>
      </c>
      <c r="G16" s="112">
        <v>99948</v>
      </c>
      <c r="H16" s="113">
        <f>H14+H15</f>
        <v>124514.24</v>
      </c>
      <c r="I16" s="135">
        <f>+I14+I15</f>
        <v>87838.08</v>
      </c>
      <c r="J16" s="114">
        <f>+H16-I16</f>
        <v>36676.16</v>
      </c>
      <c r="K16" s="115">
        <f>+I16/H16</f>
        <v>0.7054460598241614</v>
      </c>
      <c r="L16" s="112">
        <v>133800</v>
      </c>
      <c r="M16" s="116">
        <f>+M14+M15</f>
        <v>138197.76</v>
      </c>
      <c r="N16" s="117">
        <f>+N14</f>
        <v>116388.53</v>
      </c>
      <c r="O16" s="118">
        <f>+O14+O15</f>
        <v>21809.23000000001</v>
      </c>
      <c r="P16" s="123">
        <f>N16/M16</f>
        <v>0.8421882525447589</v>
      </c>
      <c r="Q16" s="118">
        <v>283050</v>
      </c>
      <c r="R16" s="119">
        <v>336000</v>
      </c>
      <c r="S16" s="114">
        <v>198296.19999999998</v>
      </c>
      <c r="T16" s="114">
        <v>137703.80000000002</v>
      </c>
      <c r="U16" s="122">
        <f>S16/R16</f>
        <v>0.5901672619047619</v>
      </c>
      <c r="V16" s="112">
        <v>100050</v>
      </c>
      <c r="W16" s="120">
        <v>116725</v>
      </c>
      <c r="X16" s="114">
        <v>99722.93</v>
      </c>
      <c r="Y16" s="114">
        <v>17002.070000000007</v>
      </c>
      <c r="Z16" s="121">
        <f t="shared" si="0"/>
        <v>0.8543408010280573</v>
      </c>
      <c r="AA16" s="9"/>
    </row>
    <row r="17" spans="2:27" ht="14.25">
      <c r="B17" s="4"/>
      <c r="C17" s="50" t="s">
        <v>30</v>
      </c>
      <c r="D17" s="51"/>
      <c r="E17" s="4"/>
      <c r="F17" s="4"/>
      <c r="G17" s="4"/>
      <c r="H17" s="4"/>
      <c r="I17" s="36"/>
      <c r="J17" s="47" t="s">
        <v>28</v>
      </c>
      <c r="K17" s="34"/>
      <c r="L17" s="4"/>
      <c r="M17" s="4"/>
      <c r="N17" s="32"/>
      <c r="O17" s="4"/>
      <c r="P17" s="4"/>
      <c r="Q17" s="4"/>
      <c r="R17" s="4"/>
      <c r="S17" s="35" t="s">
        <v>34</v>
      </c>
      <c r="T17" s="35"/>
      <c r="U17" s="4"/>
      <c r="V17" s="4"/>
      <c r="W17" s="4"/>
      <c r="X17" s="58" t="s">
        <v>36</v>
      </c>
      <c r="Y17" s="58"/>
      <c r="Z17" s="4"/>
      <c r="AA17" s="4"/>
    </row>
    <row r="18" spans="2:26" s="40" customFormat="1" ht="39">
      <c r="B18" s="37"/>
      <c r="C18" s="45" t="s">
        <v>32</v>
      </c>
      <c r="D18" s="45">
        <f>C16</f>
        <v>331724.61</v>
      </c>
      <c r="E18" s="37"/>
      <c r="F18" s="37"/>
      <c r="G18" s="37"/>
      <c r="H18" s="37"/>
      <c r="I18" s="38"/>
      <c r="J18" s="48" t="s">
        <v>33</v>
      </c>
      <c r="K18" s="45">
        <f>H16+M16</f>
        <v>262712</v>
      </c>
      <c r="L18" s="37"/>
      <c r="M18" s="37"/>
      <c r="N18" s="39"/>
      <c r="O18" s="37"/>
      <c r="P18" s="37"/>
      <c r="Q18" s="37"/>
      <c r="R18" s="37"/>
      <c r="S18" s="55" t="s">
        <v>35</v>
      </c>
      <c r="T18" s="55">
        <f>R16</f>
        <v>336000</v>
      </c>
      <c r="U18" s="37"/>
      <c r="V18" s="37"/>
      <c r="W18" s="37"/>
      <c r="X18" s="45" t="s">
        <v>35</v>
      </c>
      <c r="Y18" s="45">
        <f>W16</f>
        <v>116725</v>
      </c>
      <c r="Z18" s="37"/>
    </row>
    <row r="19" spans="2:26" s="40" customFormat="1" ht="14.25">
      <c r="B19" s="41"/>
      <c r="C19" s="46" t="s">
        <v>19</v>
      </c>
      <c r="D19" s="45">
        <f>D16</f>
        <v>168461.8</v>
      </c>
      <c r="E19" s="37"/>
      <c r="F19" s="37"/>
      <c r="G19" s="37"/>
      <c r="H19" s="37"/>
      <c r="I19" s="38"/>
      <c r="J19" s="49" t="s">
        <v>19</v>
      </c>
      <c r="K19" s="45">
        <f>+I16+N16</f>
        <v>204226.61</v>
      </c>
      <c r="L19" s="42"/>
      <c r="M19" s="41"/>
      <c r="N19" s="39"/>
      <c r="O19" s="37"/>
      <c r="P19" s="37"/>
      <c r="Q19" s="37"/>
      <c r="R19" s="37"/>
      <c r="S19" s="55" t="s">
        <v>19</v>
      </c>
      <c r="T19" s="55">
        <f>S16</f>
        <v>198296.19999999998</v>
      </c>
      <c r="U19" s="37"/>
      <c r="V19" s="37"/>
      <c r="W19" s="37"/>
      <c r="X19" s="45" t="s">
        <v>19</v>
      </c>
      <c r="Y19" s="45">
        <f>X16</f>
        <v>99722.93</v>
      </c>
      <c r="Z19" s="37"/>
    </row>
    <row r="20" spans="2:25" s="40" customFormat="1" ht="15">
      <c r="B20" s="41"/>
      <c r="C20" s="52" t="s">
        <v>31</v>
      </c>
      <c r="D20" s="125">
        <f>D19/D18</f>
        <v>0.5078363043369016</v>
      </c>
      <c r="E20" s="41"/>
      <c r="F20" s="41"/>
      <c r="I20" s="43"/>
      <c r="J20" s="54" t="s">
        <v>20</v>
      </c>
      <c r="K20" s="53">
        <f>K19/K18</f>
        <v>0.7773783078047443</v>
      </c>
      <c r="N20" s="44"/>
      <c r="O20" s="42"/>
      <c r="P20" s="37"/>
      <c r="S20" s="56" t="s">
        <v>20</v>
      </c>
      <c r="T20" s="57">
        <f>T19/T18</f>
        <v>0.5901672619047619</v>
      </c>
      <c r="X20" s="59" t="s">
        <v>31</v>
      </c>
      <c r="Y20" s="53">
        <f>Y19/Y18</f>
        <v>0.8543408010280573</v>
      </c>
    </row>
    <row r="21" spans="2:8" ht="14.25">
      <c r="B21" s="7"/>
      <c r="C21" s="7"/>
      <c r="F21" s="136"/>
      <c r="G21" s="137"/>
      <c r="H21" s="137"/>
    </row>
    <row r="22" spans="2:8" ht="25.5">
      <c r="B22" s="13"/>
      <c r="C22" s="13"/>
      <c r="D22" s="13"/>
      <c r="E22" s="13"/>
      <c r="F22" s="138" t="s">
        <v>37</v>
      </c>
      <c r="G22" s="139">
        <v>1051551</v>
      </c>
      <c r="H22" s="143"/>
    </row>
    <row r="23" spans="2:24" ht="25.5">
      <c r="B23" s="126"/>
      <c r="C23" s="127"/>
      <c r="D23" s="13"/>
      <c r="E23" s="13"/>
      <c r="F23" s="138" t="s">
        <v>38</v>
      </c>
      <c r="G23" s="140">
        <f>168462+204227+198296+99723</f>
        <v>670708</v>
      </c>
      <c r="H23" s="143"/>
      <c r="J23" s="5"/>
      <c r="N23" s="33"/>
      <c r="P23" s="6"/>
      <c r="T23" s="4"/>
      <c r="W23" s="6"/>
      <c r="X23" s="7"/>
    </row>
    <row r="24" spans="2:16" ht="15">
      <c r="B24" s="128"/>
      <c r="C24" s="127"/>
      <c r="D24" s="14"/>
      <c r="E24" s="14"/>
      <c r="F24" s="141" t="s">
        <v>31</v>
      </c>
      <c r="G24" s="142">
        <f>+G23/G22</f>
        <v>0.6378273616781307</v>
      </c>
      <c r="H24" s="143"/>
      <c r="P24" s="6"/>
    </row>
    <row r="25" spans="2:16" ht="15">
      <c r="B25" s="128"/>
      <c r="C25" s="129"/>
      <c r="D25" s="16"/>
      <c r="E25" s="14"/>
      <c r="F25" s="144"/>
      <c r="G25" s="143"/>
      <c r="H25" s="143"/>
      <c r="P25" s="6"/>
    </row>
    <row r="26" spans="2:16" ht="15">
      <c r="B26" s="128"/>
      <c r="C26" s="129"/>
      <c r="D26" s="16"/>
      <c r="E26" s="14"/>
      <c r="F26" s="145" t="s">
        <v>29</v>
      </c>
      <c r="G26" s="146"/>
      <c r="H26" s="147">
        <v>3000000</v>
      </c>
      <c r="P26" s="6"/>
    </row>
    <row r="27" spans="2:16" ht="15">
      <c r="B27" s="14"/>
      <c r="C27" s="14"/>
      <c r="D27" s="14"/>
      <c r="E27" s="14"/>
      <c r="F27" s="157" t="s">
        <v>40</v>
      </c>
      <c r="G27" s="158"/>
      <c r="H27" s="147">
        <v>1948449</v>
      </c>
      <c r="P27" s="6"/>
    </row>
    <row r="28" spans="2:16" ht="15">
      <c r="B28" s="14"/>
      <c r="C28" s="14"/>
      <c r="D28" s="14"/>
      <c r="E28" s="14"/>
      <c r="F28" s="151" t="s">
        <v>41</v>
      </c>
      <c r="G28" s="152"/>
      <c r="H28" s="148">
        <v>0.649483</v>
      </c>
      <c r="P28" s="6"/>
    </row>
    <row r="29" spans="6:16" ht="14.25">
      <c r="F29" s="153" t="s">
        <v>39</v>
      </c>
      <c r="G29" s="154"/>
      <c r="H29" s="156">
        <v>1502620.0632761787</v>
      </c>
      <c r="P29" s="6"/>
    </row>
    <row r="30" spans="6:16" ht="14.25">
      <c r="F30" s="155" t="s">
        <v>42</v>
      </c>
      <c r="G30" s="150"/>
      <c r="H30" s="149">
        <f>H27-H29</f>
        <v>445828.93672382133</v>
      </c>
      <c r="P30" s="6"/>
    </row>
    <row r="31" spans="6:16" ht="14.25">
      <c r="F31" s="159" t="s">
        <v>43</v>
      </c>
      <c r="G31" s="159"/>
      <c r="H31" s="160">
        <f>H29/H27</f>
        <v>0.7711877823213124</v>
      </c>
      <c r="P31" s="6"/>
    </row>
    <row r="32" spans="6:16" ht="14.25">
      <c r="F32" s="137"/>
      <c r="G32" s="137"/>
      <c r="H32" s="137"/>
      <c r="P32" s="6"/>
    </row>
  </sheetData>
  <sheetProtection/>
  <mergeCells count="9">
    <mergeCell ref="F28:G28"/>
    <mergeCell ref="F29:G29"/>
    <mergeCell ref="F27:G27"/>
    <mergeCell ref="A5:A6"/>
    <mergeCell ref="B5:F5"/>
    <mergeCell ref="G5:K5"/>
    <mergeCell ref="L5:P5"/>
    <mergeCell ref="Q5:U5"/>
    <mergeCell ref="V5:Z5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Administrateur</cp:lastModifiedBy>
  <cp:lastPrinted>2019-11-14T19:56:54Z</cp:lastPrinted>
  <dcterms:created xsi:type="dcterms:W3CDTF">2017-11-15T21:17:43Z</dcterms:created>
  <dcterms:modified xsi:type="dcterms:W3CDTF">2019-11-15T09:44:45Z</dcterms:modified>
  <cp:category/>
  <cp:version/>
  <cp:contentType/>
  <cp:contentStatus/>
</cp:coreProperties>
</file>