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PEACEBUILDING FUND\Financing for Peacebuilding Branch filing system\1. PBF general\GYPI 2019\Stage 2 - Project development\MPTFO CSO folders\Oxfam - CAR\"/>
    </mc:Choice>
  </mc:AlternateContent>
  <xr:revisionPtr revIDLastSave="0" documentId="13_ncr:1_{8DCE5C02-323C-4AA3-A1D0-6BCBB50F37E9}" xr6:coauthVersionLast="41" xr6:coauthVersionMax="41" xr10:uidLastSave="{00000000-0000-0000-0000-000000000000}"/>
  <bookViews>
    <workbookView xWindow="5685" yWindow="2220" windowWidth="19170" windowHeight="11670" firstSheet="2" activeTab="4"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Sheet2" sheetId="7" state="hidden" r:id="rId6"/>
  </sheets>
  <externalReferences>
    <externalReference r:id="rId7"/>
    <externalReference r:id="rId8"/>
    <externalReference r:id="rId9"/>
  </externalReferences>
  <definedNames>
    <definedName name="_Fill" hidden="1">#REF!</definedName>
    <definedName name="_Key1" hidden="1">#REF!</definedName>
    <definedName name="_Key2" hidden="1">[1]SUDBASE!#REF!</definedName>
    <definedName name="_Order1" hidden="1">255</definedName>
    <definedName name="_Order2" hidden="1">255</definedName>
    <definedName name="_Sort" hidden="1">#REF!</definedName>
    <definedName name="AccessDatabase" hidden="1">"C:\Mis documentos\Julián\Finiquito Jocotán v4.mdb"</definedName>
    <definedName name="Base">[2]Parametres!$F$7:$F$13</definedName>
    <definedName name="benefit2" hidden="1">{#N/A,#N/A,FALSE,"Benefits 01-06"}</definedName>
    <definedName name="benefit3" hidden="1">{#N/A,#N/A,FALSE,"Benefits 01-06"}</definedName>
    <definedName name="benefits" hidden="1">{#N/A,#N/A,FALSE,"Benefits 01-06"}</definedName>
    <definedName name="Ciudadano_UE">[2]Parametres!$M$23:$M$24</definedName>
    <definedName name="ESTHER" hidden="1">{"Yr1",#N/A,FALSE,"Budget Detail";"Yr2",#N/A,FALSE,"Budget Detail";"Yr3",#N/A,FALSE,"Budget Detail";"Yr4",#N/A,FALSE,"Budget Detail";"Yr5",#N/A,FALSE,"Budget Detail";"Total",#N/A,FALSE,"Budget Detail"}</definedName>
    <definedName name="falg" hidden="1">{"Yr1",#N/A,FALSE,"Budget Detail";"Yr2",#N/A,FALSE,"Budget Detail";"Yr3",#N/A,FALSE,"Budget Detail";"Yr4",#N/A,FALSE,"Budget Detail";"Yr5",#N/A,FALSE,"Budget Detail";"Total",#N/A,FALSE,"Budget Detail"}</definedName>
    <definedName name="falg2" hidden="1">{"Yr1",#N/A,FALSE,"Budget Detail";"Yr2",#N/A,FALSE,"Budget Detail";"Yr3",#N/A,FALSE,"Budget Detail";"Yr4",#N/A,FALSE,"Budget Detail";"Yr5",#N/A,FALSE,"Budget Detail";"Total",#N/A,FALSE,"Budget Detail"}</definedName>
    <definedName name="flag" hidden="1">{"Yr1",#N/A,FALSE,"Budget Detail";"Yr2",#N/A,FALSE,"Budget Detail";"Yr3",#N/A,FALSE,"Budget Detail";"Yr4",#N/A,FALSE,"Budget Detail";"Yr5",#N/A,FALSE,"Budget Detail";"Total",#N/A,FALSE,"Budget Detail"}</definedName>
    <definedName name="Grant2" hidden="1">{#N/A,#N/A,FALSE,"Grant to date"}</definedName>
    <definedName name="GS">[3]Grille_Salaire!$C$11:$E$24</definedName>
    <definedName name="GSEXP">[3]Grille_Salaire!$C$2:$E$7</definedName>
    <definedName name="HAY_EXPAT">[2]Parametres!$M$8:$M$13</definedName>
    <definedName name="HAY_NACIONAL">[2]Parametres!$S$8:$S$20</definedName>
    <definedName name="MONEDA">[2]Parametres!$D$7:$D$10</definedName>
    <definedName name="pig" hidden="1">{"Yr1",#N/A,FALSE,"Budget Detail";"Yr2",#N/A,FALSE,"Budget Detail";"Yr3",#N/A,FALSE,"Budget Detail";"Yr4",#N/A,FALSE,"Budget Detail";"Yr5",#N/A,FALSE,"Budget Detail";"Total",#N/A,FALSE,"Budget Detail"}</definedName>
    <definedName name="PUESTOS">[2]Parametres!$AD$7:$AD$135</definedName>
    <definedName name="rfa" hidden="1">{"Yr1",#N/A,FALSE,"Budget Detail";"Yr2",#N/A,FALSE,"Budget Detail";"Yr3",#N/A,FALSE,"Budget Detail";"Yr4",#N/A,FALSE,"Budget Detail";"Yr5",#N/A,FALSE,"Budget Detail";"Total",#N/A,FALSE,"Budget Detail"}</definedName>
    <definedName name="SV311P" hidden="1">#REF!</definedName>
    <definedName name="TIPO_CAMBIO">[2]Parametres!$E$7:$E$10</definedName>
    <definedName name="wrn.Benifits." hidden="1">{#N/A,#N/A,FALSE,"Benefits 01-06"}</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wrn.Grant._.to._.dat." hidden="1">{#N/A,#N/A,FALSE,"Grant to date"}</definedName>
    <definedName name="x" hidden="1">{"Yr1",#N/A,FALSE,"Budget Detail";"Yr2",#N/A,FALSE,"Budget Detail";"Yr3",#N/A,FALSE,"Budget Detail";"Yr4",#N/A,FALSE,"Budget Detail";"Yr5",#N/A,FALSE,"Budget Detail";"Total",#N/A,FALSE,"Budget Detail"}</definedName>
    <definedName name="xxxxxxxxxxxx" hidden="1">{#N/A,#N/A,FALSE,"Benefits 01-06"}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11" i="1" l="1"/>
  <c r="I187" i="1"/>
  <c r="I180" i="1"/>
  <c r="I170" i="1"/>
  <c r="I160" i="1"/>
  <c r="I150" i="1"/>
  <c r="I138" i="1"/>
  <c r="I128" i="1"/>
  <c r="I118" i="1"/>
  <c r="I108" i="1"/>
  <c r="I96" i="1"/>
  <c r="I86" i="1"/>
  <c r="I76" i="1"/>
  <c r="I66" i="1"/>
  <c r="I54" i="1"/>
  <c r="I44" i="1"/>
  <c r="I34" i="1"/>
  <c r="I24" i="1"/>
  <c r="I212" i="1" l="1"/>
  <c r="D214" i="1"/>
  <c r="G184" i="1" l="1"/>
  <c r="G185" i="1"/>
  <c r="G186" i="1"/>
  <c r="G183" i="1"/>
  <c r="G158" i="1"/>
  <c r="G173" i="1" l="1"/>
  <c r="G174" i="1"/>
  <c r="G175" i="1"/>
  <c r="G176" i="1"/>
  <c r="G177" i="1"/>
  <c r="G178" i="1"/>
  <c r="G179" i="1"/>
  <c r="G172" i="1"/>
  <c r="G163" i="1"/>
  <c r="G164" i="1"/>
  <c r="G165" i="1"/>
  <c r="G166" i="1"/>
  <c r="G167" i="1"/>
  <c r="G168" i="1"/>
  <c r="G169" i="1"/>
  <c r="G162" i="1"/>
  <c r="G153" i="1"/>
  <c r="G154" i="1"/>
  <c r="G155" i="1"/>
  <c r="G156" i="1"/>
  <c r="G157" i="1"/>
  <c r="G159" i="1"/>
  <c r="G152" i="1"/>
  <c r="G143" i="1"/>
  <c r="G144" i="1"/>
  <c r="G145" i="1"/>
  <c r="G146" i="1"/>
  <c r="G147" i="1"/>
  <c r="G148" i="1"/>
  <c r="G149" i="1"/>
  <c r="G142" i="1"/>
  <c r="G131" i="1"/>
  <c r="G132" i="1"/>
  <c r="G133" i="1"/>
  <c r="G134" i="1"/>
  <c r="G135" i="1"/>
  <c r="G136" i="1"/>
  <c r="G137" i="1"/>
  <c r="G130" i="1"/>
  <c r="G123" i="1"/>
  <c r="G124" i="1"/>
  <c r="G125" i="1"/>
  <c r="G126" i="1"/>
  <c r="G127" i="1"/>
  <c r="G111" i="1"/>
  <c r="G112" i="1"/>
  <c r="G113" i="1"/>
  <c r="G114" i="1"/>
  <c r="G115" i="1"/>
  <c r="G116" i="1"/>
  <c r="G117" i="1"/>
  <c r="G102" i="1"/>
  <c r="G103" i="1"/>
  <c r="G104" i="1"/>
  <c r="G105" i="1"/>
  <c r="G106" i="1"/>
  <c r="G107" i="1"/>
  <c r="G89" i="1"/>
  <c r="G90" i="1"/>
  <c r="G91" i="1"/>
  <c r="G92" i="1"/>
  <c r="G93" i="1"/>
  <c r="G94" i="1"/>
  <c r="G95" i="1"/>
  <c r="G88" i="1"/>
  <c r="G81" i="1"/>
  <c r="G82" i="1"/>
  <c r="G83" i="1"/>
  <c r="G84" i="1"/>
  <c r="G85" i="1"/>
  <c r="G71" i="1"/>
  <c r="G72" i="1"/>
  <c r="G73" i="1"/>
  <c r="G74" i="1"/>
  <c r="G75" i="1"/>
  <c r="G60" i="1"/>
  <c r="G61" i="1"/>
  <c r="G62" i="1"/>
  <c r="G63" i="1"/>
  <c r="G64" i="1"/>
  <c r="G65" i="1"/>
  <c r="G47" i="1"/>
  <c r="G48" i="1"/>
  <c r="G49" i="1"/>
  <c r="G50" i="1"/>
  <c r="G51" i="1"/>
  <c r="G52" i="1"/>
  <c r="G53" i="1"/>
  <c r="G46" i="1"/>
  <c r="G37" i="1"/>
  <c r="G38" i="1"/>
  <c r="G39" i="1"/>
  <c r="G40" i="1"/>
  <c r="G41" i="1"/>
  <c r="G42" i="1"/>
  <c r="G43" i="1"/>
  <c r="G36" i="1"/>
  <c r="G27" i="1"/>
  <c r="G28" i="1"/>
  <c r="G29" i="1"/>
  <c r="G30" i="1"/>
  <c r="G31" i="1"/>
  <c r="G32" i="1"/>
  <c r="G33" i="1"/>
  <c r="G26" i="1"/>
  <c r="G19" i="1"/>
  <c r="G20" i="1"/>
  <c r="G21" i="1"/>
  <c r="G22" i="1"/>
  <c r="G23" i="1"/>
  <c r="G22" i="5" l="1"/>
  <c r="G18" i="1"/>
  <c r="G19" i="5"/>
  <c r="G20" i="5"/>
  <c r="G21" i="5"/>
  <c r="G23" i="5"/>
  <c r="G24" i="5" l="1"/>
  <c r="G18" i="5"/>
  <c r="D213" i="5"/>
  <c r="D210" i="5"/>
  <c r="D211" i="5"/>
  <c r="C10" i="4" s="1"/>
  <c r="D212" i="5"/>
  <c r="D214" i="5"/>
  <c r="C21" i="4"/>
  <c r="D215" i="5" l="1"/>
  <c r="G16" i="1"/>
  <c r="G122" i="1"/>
  <c r="G121" i="1"/>
  <c r="G101" i="1"/>
  <c r="D209" i="5"/>
  <c r="G79" i="1"/>
  <c r="G120" i="1"/>
  <c r="G110" i="1"/>
  <c r="G100" i="1"/>
  <c r="G70" i="1"/>
  <c r="G58" i="1"/>
  <c r="G78" i="1"/>
  <c r="G17" i="1"/>
  <c r="G59" i="1"/>
  <c r="G69" i="1"/>
  <c r="G68" i="1"/>
  <c r="G80" i="1"/>
  <c r="C7" i="4"/>
  <c r="D208" i="5"/>
  <c r="D160" i="1" l="1"/>
  <c r="E160" i="1"/>
  <c r="D14" i="5"/>
  <c r="E205" i="1"/>
  <c r="F205" i="1"/>
  <c r="D205" i="1"/>
  <c r="E197" i="1"/>
  <c r="F197" i="1"/>
  <c r="D197" i="1"/>
  <c r="F204" i="5"/>
  <c r="E204" i="5"/>
  <c r="D204" i="5"/>
  <c r="G203" i="5"/>
  <c r="G202" i="5"/>
  <c r="G201" i="5"/>
  <c r="G200" i="5"/>
  <c r="G199" i="5"/>
  <c r="G198" i="5"/>
  <c r="G197" i="5"/>
  <c r="E187" i="1"/>
  <c r="E196" i="5" s="1"/>
  <c r="F187" i="1"/>
  <c r="F196" i="5" s="1"/>
  <c r="D187" i="1"/>
  <c r="D196" i="5" s="1"/>
  <c r="G204" i="5" l="1"/>
  <c r="H44" i="1"/>
  <c r="G138" i="1"/>
  <c r="H24" i="1"/>
  <c r="G34" i="1"/>
  <c r="G66" i="1"/>
  <c r="G96" i="1"/>
  <c r="G128" i="1"/>
  <c r="G160" i="1"/>
  <c r="H180" i="1"/>
  <c r="G54" i="1"/>
  <c r="G86" i="1"/>
  <c r="H170" i="1"/>
  <c r="G76" i="1"/>
  <c r="G108" i="1"/>
  <c r="G118" i="1"/>
  <c r="G150" i="1"/>
  <c r="H34" i="1"/>
  <c r="G170" i="1"/>
  <c r="H96" i="1"/>
  <c r="H108" i="1"/>
  <c r="H128" i="1"/>
  <c r="G187" i="1"/>
  <c r="H54" i="1"/>
  <c r="H138" i="1"/>
  <c r="H187" i="1"/>
  <c r="H66" i="1"/>
  <c r="H150" i="1"/>
  <c r="H76" i="1"/>
  <c r="H160" i="1"/>
  <c r="H118" i="1"/>
  <c r="H86" i="1"/>
  <c r="G180" i="1"/>
  <c r="G44" i="1"/>
  <c r="G24" i="1"/>
  <c r="G196" i="5"/>
  <c r="E215" i="5"/>
  <c r="D14" i="4" s="1"/>
  <c r="F215" i="5"/>
  <c r="E14" i="4" s="1"/>
  <c r="E214" i="5"/>
  <c r="F214" i="5"/>
  <c r="E13" i="4" s="1"/>
  <c r="E213" i="5"/>
  <c r="D12" i="4" s="1"/>
  <c r="F213" i="5"/>
  <c r="E12" i="4" s="1"/>
  <c r="E212" i="5"/>
  <c r="D11" i="4" s="1"/>
  <c r="F212" i="5"/>
  <c r="E11" i="4" s="1"/>
  <c r="E211" i="5"/>
  <c r="D10" i="4" s="1"/>
  <c r="F211" i="5"/>
  <c r="E10" i="4" s="1"/>
  <c r="E210" i="5"/>
  <c r="D9" i="4" s="1"/>
  <c r="F210" i="5"/>
  <c r="E9" i="4" s="1"/>
  <c r="C14" i="4"/>
  <c r="C11" i="4"/>
  <c r="C12" i="4"/>
  <c r="C13" i="4"/>
  <c r="E209" i="5"/>
  <c r="D8" i="4" s="1"/>
  <c r="F209" i="5"/>
  <c r="E8" i="4" s="1"/>
  <c r="C8" i="4"/>
  <c r="F14" i="5"/>
  <c r="E14" i="5"/>
  <c r="G164" i="5"/>
  <c r="G165" i="5"/>
  <c r="G166" i="5"/>
  <c r="G167" i="5"/>
  <c r="G168" i="5"/>
  <c r="G169" i="5"/>
  <c r="G170" i="5"/>
  <c r="D171" i="5"/>
  <c r="E171" i="5"/>
  <c r="F171" i="5"/>
  <c r="G175" i="5"/>
  <c r="G176" i="5"/>
  <c r="G177" i="5"/>
  <c r="G178" i="5"/>
  <c r="G179" i="5"/>
  <c r="G180" i="5"/>
  <c r="G181" i="5"/>
  <c r="D182" i="5"/>
  <c r="E182" i="5"/>
  <c r="F182" i="5"/>
  <c r="G186" i="5"/>
  <c r="G187" i="5"/>
  <c r="G188" i="5"/>
  <c r="G189" i="5"/>
  <c r="G190" i="5"/>
  <c r="G191" i="5"/>
  <c r="G192" i="5"/>
  <c r="D193" i="5"/>
  <c r="E193" i="5"/>
  <c r="F193" i="5"/>
  <c r="F160" i="5"/>
  <c r="E160" i="5"/>
  <c r="D160" i="5"/>
  <c r="G159" i="5"/>
  <c r="G158" i="5"/>
  <c r="G157" i="5"/>
  <c r="G156" i="5"/>
  <c r="G155" i="5"/>
  <c r="G154" i="5"/>
  <c r="G153" i="5"/>
  <c r="G119" i="5"/>
  <c r="G120" i="5"/>
  <c r="G121" i="5"/>
  <c r="G122" i="5"/>
  <c r="G123" i="5"/>
  <c r="G124" i="5"/>
  <c r="G125" i="5"/>
  <c r="D126" i="5"/>
  <c r="E126" i="5"/>
  <c r="F126" i="5"/>
  <c r="G130" i="5"/>
  <c r="G131" i="5"/>
  <c r="G132" i="5"/>
  <c r="G133" i="5"/>
  <c r="G134" i="5"/>
  <c r="G135" i="5"/>
  <c r="G136" i="5"/>
  <c r="D137" i="5"/>
  <c r="E137" i="5"/>
  <c r="F137" i="5"/>
  <c r="G141" i="5"/>
  <c r="G142" i="5"/>
  <c r="G143" i="5"/>
  <c r="G144" i="5"/>
  <c r="G145" i="5"/>
  <c r="G146" i="5"/>
  <c r="G147" i="5"/>
  <c r="D148" i="5"/>
  <c r="E148" i="5"/>
  <c r="F148" i="5"/>
  <c r="F115" i="5"/>
  <c r="E115" i="5"/>
  <c r="D115" i="5"/>
  <c r="G114" i="5"/>
  <c r="G113" i="5"/>
  <c r="G112" i="5"/>
  <c r="G111" i="5"/>
  <c r="G110" i="5"/>
  <c r="G109" i="5"/>
  <c r="G108" i="5"/>
  <c r="G74" i="5"/>
  <c r="G75" i="5"/>
  <c r="G76" i="5"/>
  <c r="G77" i="5"/>
  <c r="G78" i="5"/>
  <c r="G79" i="5"/>
  <c r="G80" i="5"/>
  <c r="D81" i="5"/>
  <c r="E81" i="5"/>
  <c r="F81" i="5"/>
  <c r="G85" i="5"/>
  <c r="G86" i="5"/>
  <c r="G87" i="5"/>
  <c r="G88" i="5"/>
  <c r="G89" i="5"/>
  <c r="G90" i="5"/>
  <c r="G91" i="5"/>
  <c r="D92" i="5"/>
  <c r="E92" i="5"/>
  <c r="F92" i="5"/>
  <c r="G96" i="5"/>
  <c r="G97" i="5"/>
  <c r="G98" i="5"/>
  <c r="G99" i="5"/>
  <c r="G100" i="5"/>
  <c r="G101" i="5"/>
  <c r="G102" i="5"/>
  <c r="D103" i="5"/>
  <c r="E103" i="5"/>
  <c r="F103" i="5"/>
  <c r="G63" i="5"/>
  <c r="G64" i="5"/>
  <c r="G65" i="5"/>
  <c r="G66" i="5"/>
  <c r="G67" i="5"/>
  <c r="G68" i="5"/>
  <c r="G69" i="5"/>
  <c r="D70" i="5"/>
  <c r="E70" i="5"/>
  <c r="F70" i="5"/>
  <c r="G29" i="5"/>
  <c r="G30" i="5"/>
  <c r="G31" i="5"/>
  <c r="G32" i="5"/>
  <c r="G33" i="5"/>
  <c r="G34" i="5"/>
  <c r="G35" i="5"/>
  <c r="D36" i="5"/>
  <c r="E36" i="5"/>
  <c r="F36" i="5"/>
  <c r="G40" i="5"/>
  <c r="G41" i="5"/>
  <c r="G42" i="5"/>
  <c r="G43" i="5"/>
  <c r="G44" i="5"/>
  <c r="G45" i="5"/>
  <c r="G46" i="5"/>
  <c r="D47" i="5"/>
  <c r="E47" i="5"/>
  <c r="F47" i="5"/>
  <c r="G51" i="5"/>
  <c r="G52" i="5"/>
  <c r="G53" i="5"/>
  <c r="G54" i="5"/>
  <c r="G55" i="5"/>
  <c r="G56" i="5"/>
  <c r="G57" i="5"/>
  <c r="D58" i="5"/>
  <c r="E58" i="5"/>
  <c r="F58" i="5"/>
  <c r="E25" i="5"/>
  <c r="F25" i="5"/>
  <c r="D25" i="5"/>
  <c r="G137" i="5" l="1"/>
  <c r="D211" i="1"/>
  <c r="C9" i="4"/>
  <c r="C15" i="4" s="1"/>
  <c r="D216" i="5"/>
  <c r="G214" i="5"/>
  <c r="G182" i="5"/>
  <c r="G209" i="5"/>
  <c r="D13" i="4"/>
  <c r="G212" i="5"/>
  <c r="G210" i="5"/>
  <c r="E15" i="4"/>
  <c r="G215" i="5"/>
  <c r="G213" i="5"/>
  <c r="G211" i="5"/>
  <c r="F216" i="5"/>
  <c r="E216" i="5"/>
  <c r="G126" i="5"/>
  <c r="G160" i="5"/>
  <c r="G171" i="5"/>
  <c r="G148" i="5"/>
  <c r="G193" i="5"/>
  <c r="G81" i="5"/>
  <c r="G115" i="5"/>
  <c r="G103" i="5"/>
  <c r="G92" i="5"/>
  <c r="G70" i="5"/>
  <c r="G47" i="5"/>
  <c r="G36" i="5"/>
  <c r="G58" i="5"/>
  <c r="G25" i="5"/>
  <c r="E180" i="1"/>
  <c r="E185" i="5" s="1"/>
  <c r="F180" i="1"/>
  <c r="F185" i="5" s="1"/>
  <c r="E170" i="1"/>
  <c r="E174" i="5" s="1"/>
  <c r="F170" i="1"/>
  <c r="F174" i="5" s="1"/>
  <c r="E163" i="5"/>
  <c r="F160" i="1"/>
  <c r="F163" i="5" s="1"/>
  <c r="E150" i="1"/>
  <c r="E152" i="5" s="1"/>
  <c r="F150" i="1"/>
  <c r="F152" i="5" s="1"/>
  <c r="E138" i="1"/>
  <c r="E140" i="5" s="1"/>
  <c r="F138" i="1"/>
  <c r="F140" i="5" s="1"/>
  <c r="E128" i="1"/>
  <c r="E129" i="5" s="1"/>
  <c r="F128" i="1"/>
  <c r="F129" i="5" s="1"/>
  <c r="E118" i="1"/>
  <c r="E118" i="5" s="1"/>
  <c r="F118" i="1"/>
  <c r="F118" i="5" s="1"/>
  <c r="E108" i="1"/>
  <c r="F108" i="1"/>
  <c r="F107" i="5" s="1"/>
  <c r="E96" i="1"/>
  <c r="E95" i="5" s="1"/>
  <c r="F96" i="1"/>
  <c r="E86" i="1"/>
  <c r="E84" i="5" s="1"/>
  <c r="F86" i="1"/>
  <c r="F84" i="5" s="1"/>
  <c r="E76" i="1"/>
  <c r="E73" i="5" s="1"/>
  <c r="F76" i="1"/>
  <c r="F73" i="5" s="1"/>
  <c r="E66" i="1"/>
  <c r="E62" i="5" s="1"/>
  <c r="F66" i="1"/>
  <c r="F62" i="5" s="1"/>
  <c r="E54" i="1"/>
  <c r="E50" i="5" s="1"/>
  <c r="F54" i="1"/>
  <c r="F50" i="5" s="1"/>
  <c r="E44" i="1"/>
  <c r="F44" i="1"/>
  <c r="F39" i="5" s="1"/>
  <c r="E34" i="1"/>
  <c r="E28" i="5" s="1"/>
  <c r="F34" i="1"/>
  <c r="F28" i="5" s="1"/>
  <c r="D34" i="1"/>
  <c r="D28" i="5" s="1"/>
  <c r="F24" i="1"/>
  <c r="F17" i="5" s="1"/>
  <c r="E24" i="1"/>
  <c r="E17" i="5" s="1"/>
  <c r="C16" i="4" l="1"/>
  <c r="C17" i="4" s="1"/>
  <c r="D217" i="5"/>
  <c r="D218" i="5" s="1"/>
  <c r="D15" i="4"/>
  <c r="E107" i="5"/>
  <c r="G216" i="5"/>
  <c r="F95" i="5"/>
  <c r="G28" i="5"/>
  <c r="F198" i="1"/>
  <c r="E198" i="1"/>
  <c r="E39" i="5"/>
  <c r="F199" i="1" l="1"/>
  <c r="F206" i="1" s="1"/>
  <c r="E199" i="1"/>
  <c r="E206" i="1" s="1"/>
  <c r="D180" i="1"/>
  <c r="D185" i="5" s="1"/>
  <c r="G185" i="5" s="1"/>
  <c r="D170" i="1"/>
  <c r="D174" i="5" s="1"/>
  <c r="G174" i="5" s="1"/>
  <c r="D163" i="5"/>
  <c r="G163" i="5" s="1"/>
  <c r="D150" i="1"/>
  <c r="D138" i="1"/>
  <c r="D140" i="5" s="1"/>
  <c r="G140" i="5" s="1"/>
  <c r="D128" i="1"/>
  <c r="D129" i="5" s="1"/>
  <c r="G129" i="5" s="1"/>
  <c r="D118" i="1"/>
  <c r="D118" i="5" s="1"/>
  <c r="G118" i="5" s="1"/>
  <c r="D108" i="1"/>
  <c r="D96" i="1"/>
  <c r="D95" i="5" s="1"/>
  <c r="G95" i="5" s="1"/>
  <c r="D86" i="1"/>
  <c r="D84" i="5" s="1"/>
  <c r="G84" i="5" s="1"/>
  <c r="D76" i="1"/>
  <c r="D73" i="5" s="1"/>
  <c r="G73" i="5" s="1"/>
  <c r="D66" i="1"/>
  <c r="D54" i="1"/>
  <c r="D50" i="5" s="1"/>
  <c r="G50" i="5" s="1"/>
  <c r="D44" i="1"/>
  <c r="D24" i="1"/>
  <c r="D17" i="5" l="1"/>
  <c r="G17" i="5" s="1"/>
  <c r="D198" i="1"/>
  <c r="F200" i="1"/>
  <c r="F207" i="1"/>
  <c r="E23" i="4" s="1"/>
  <c r="E22" i="4"/>
  <c r="E200" i="1"/>
  <c r="D22" i="4"/>
  <c r="E207" i="1"/>
  <c r="D23" i="4" s="1"/>
  <c r="D107" i="5"/>
  <c r="G107" i="5" s="1"/>
  <c r="C29" i="6"/>
  <c r="D152" i="5"/>
  <c r="G152" i="5" s="1"/>
  <c r="C40" i="6"/>
  <c r="D62" i="5"/>
  <c r="G62" i="5" s="1"/>
  <c r="C18" i="6"/>
  <c r="D39" i="5"/>
  <c r="G39" i="5" s="1"/>
  <c r="C7" i="6"/>
  <c r="D10" i="6" s="1"/>
  <c r="G198" i="1" l="1"/>
  <c r="G199" i="1" s="1"/>
  <c r="G200" i="1" s="1"/>
  <c r="F209" i="1"/>
  <c r="E209" i="1"/>
  <c r="D45" i="6"/>
  <c r="D47" i="6"/>
  <c r="D46" i="6"/>
  <c r="D43" i="6"/>
  <c r="D44" i="6"/>
  <c r="D34" i="6"/>
  <c r="D36" i="6"/>
  <c r="D32" i="6"/>
  <c r="D33" i="6"/>
  <c r="D35" i="6"/>
  <c r="D24" i="6"/>
  <c r="D25" i="6"/>
  <c r="D21" i="6"/>
  <c r="D22" i="6"/>
  <c r="D23" i="6"/>
  <c r="D12" i="6"/>
  <c r="D11" i="6"/>
  <c r="D14" i="6"/>
  <c r="D13" i="6"/>
  <c r="D199" i="1"/>
  <c r="D200" i="1" l="1"/>
  <c r="C30" i="6"/>
  <c r="C41" i="6"/>
  <c r="C19" i="6"/>
  <c r="C8" i="6"/>
  <c r="D212" i="1" l="1"/>
  <c r="D207" i="1"/>
  <c r="C23" i="4" s="1"/>
  <c r="D215" i="1"/>
  <c r="D206" i="1"/>
  <c r="D208" i="1"/>
  <c r="C24" i="4" s="1"/>
  <c r="D209" i="1" l="1"/>
  <c r="C22" i="4"/>
  <c r="C25" i="4" s="1"/>
</calcChain>
</file>

<file path=xl/sharedStrings.xml><?xml version="1.0" encoding="utf-8"?>
<sst xmlns="http://schemas.openxmlformats.org/spreadsheetml/2006/main" count="830" uniqueCount="647">
  <si>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</si>
  <si>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</si>
  <si>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</si>
  <si>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</si>
  <si>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</si>
  <si>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</si>
  <si>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</si>
  <si>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</si>
  <si>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</si>
  <si>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</si>
  <si>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</si>
  <si>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</si>
  <si>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Total</t>
  </si>
  <si>
    <t>For MPTFO Use</t>
  </si>
  <si>
    <t>Recipient Organization 2 Budget</t>
  </si>
  <si>
    <t>Recipient Organization 3 Budget</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</si>
  <si>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</si>
  <si>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</si>
  <si>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</si>
  <si>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</si>
  <si>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</si>
  <si>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</si>
  <si>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</si>
  <si>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</si>
  <si>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</si>
  <si>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</si>
  <si>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</si>
  <si>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</si>
  <si>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</si>
  <si>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</si>
  <si>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</si>
  <si>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</si>
  <si>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</si>
  <si>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</si>
  <si>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</si>
  <si>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</si>
  <si>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</si>
  <si>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</si>
  <si>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</si>
  <si>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</si>
  <si>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</si>
  <si>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</si>
  <si>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</si>
  <si>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</si>
  <si>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</si>
  <si>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</si>
  <si>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</si>
  <si>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</si>
  <si>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</si>
  <si>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</si>
  <si>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</si>
  <si>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</si>
  <si>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</si>
  <si>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</si>
  <si>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</si>
  <si>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</si>
  <si>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</si>
  <si>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</si>
  <si>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</si>
  <si>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</si>
  <si>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</si>
  <si>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</si>
  <si>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</si>
  <si>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</si>
  <si>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</si>
  <si>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</si>
  <si>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</si>
  <si>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</si>
  <si>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</si>
  <si>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</si>
  <si>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</si>
  <si>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</si>
  <si>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</si>
  <si>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</si>
  <si>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</si>
  <si>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</si>
  <si>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</si>
  <si>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</si>
  <si>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</si>
  <si>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</si>
  <si>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</si>
  <si>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</si>
  <si>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</si>
  <si>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</si>
  <si>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</si>
  <si>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</si>
  <si>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</si>
  <si>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</si>
  <si>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</si>
  <si>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</si>
  <si>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</si>
  <si>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</si>
  <si>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</si>
  <si>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</si>
  <si>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</si>
  <si>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</si>
  <si>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</si>
  <si>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</si>
  <si>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</si>
  <si>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</si>
  <si>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</si>
  <si>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</si>
  <si>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</si>
  <si>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</si>
  <si>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</si>
  <si>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</si>
  <si>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</si>
  <si>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</si>
  <si>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</si>
  <si>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</si>
  <si>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</si>
  <si>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</si>
  <si>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</si>
  <si>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</si>
  <si>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</si>
  <si>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</si>
  <si>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</si>
  <si>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</si>
  <si>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</si>
  <si>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</si>
  <si>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</si>
  <si>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</si>
  <si>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</si>
  <si>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</si>
  <si>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</si>
  <si>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</si>
  <si>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</si>
  <si>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</si>
  <si>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</si>
  <si>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</si>
  <si>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</si>
  <si>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</si>
  <si>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</si>
  <si>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</si>
  <si>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</si>
  <si>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</si>
  <si>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</si>
  <si>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</si>
  <si>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</si>
  <si>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</si>
  <si>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</si>
  <si>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</si>
  <si>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</si>
  <si>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</si>
  <si>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</si>
  <si>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</si>
  <si>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</si>
  <si>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</si>
  <si>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</si>
  <si>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</si>
  <si>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</si>
  <si>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</si>
  <si>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</si>
  <si>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</si>
  <si>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</si>
  <si>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</si>
  <si>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</si>
  <si>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</si>
  <si>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</si>
  <si>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</si>
  <si>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</si>
  <si>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</si>
  <si>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</si>
  <si>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</si>
  <si>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</si>
  <si>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</si>
  <si>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</si>
  <si>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</si>
  <si>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</si>
  <si>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</si>
  <si>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</si>
  <si>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</si>
  <si>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</si>
  <si>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</si>
  <si>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</si>
  <si>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</si>
  <si>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</si>
  <si>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</si>
  <si>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</si>
  <si>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</si>
  <si>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</si>
  <si>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</si>
  <si>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</si>
  <si>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</si>
  <si>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</si>
  <si>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</si>
  <si>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</si>
  <si>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</si>
  <si>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</si>
  <si>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</si>
  <si>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</si>
  <si>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</si>
  <si>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</si>
  <si>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</si>
  <si>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</si>
  <si>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</si>
  <si>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</si>
  <si>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</si>
  <si>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</si>
  <si>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</si>
  <si>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</si>
  <si>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</si>
  <si>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</si>
  <si>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</si>
  <si>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</si>
  <si>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</si>
  <si>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</si>
  <si>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</si>
  <si>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</si>
  <si>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</si>
  <si>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</si>
  <si>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</si>
  <si>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</si>
  <si>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</si>
  <si>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</si>
  <si>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</si>
  <si>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</si>
  <si>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</si>
  <si>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</si>
  <si>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</si>
  <si>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</si>
  <si>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</si>
  <si>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</si>
  <si>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</si>
  <si>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</si>
  <si>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</si>
  <si>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</si>
  <si>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</si>
  <si>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</si>
  <si>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</si>
  <si>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</si>
  <si>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</si>
  <si>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</si>
  <si>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</si>
  <si>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</si>
  <si>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</si>
  <si>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</si>
  <si>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</si>
  <si>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</si>
  <si>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</si>
  <si>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</si>
  <si>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</si>
  <si>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</si>
  <si>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</si>
  <si>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</si>
  <si>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</si>
  <si>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</si>
  <si>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</si>
  <si>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</si>
  <si>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</si>
  <si>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</si>
  <si>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</si>
  <si>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</si>
  <si>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</si>
  <si>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</si>
  <si>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</si>
  <si>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</si>
  <si>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</si>
  <si>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</si>
  <si>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</si>
  <si>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</si>
  <si>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</si>
  <si>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</si>
  <si>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</si>
  <si>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</si>
  <si>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</si>
  <si>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</si>
  <si>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</si>
  <si>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</si>
  <si>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</si>
  <si>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</si>
  <si>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</si>
  <si>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</si>
  <si>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</si>
  <si>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</si>
  <si>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</si>
  <si>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</si>
  <si>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</si>
  <si>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</si>
  <si>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</si>
  <si>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</si>
  <si>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</si>
  <si>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</si>
  <si>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</si>
  <si>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</si>
  <si>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</si>
  <si>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</si>
  <si>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</si>
  <si>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</si>
  <si>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</si>
  <si>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</si>
  <si>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</si>
  <si>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</si>
  <si>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</si>
  <si>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</si>
  <si>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</si>
  <si>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</si>
  <si>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</si>
  <si>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</si>
  <si>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</si>
  <si>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</si>
  <si>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</si>
  <si>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</si>
  <si>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</si>
  <si>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</si>
  <si>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</si>
  <si>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</si>
  <si>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</si>
  <si>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</si>
  <si>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</si>
  <si>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</si>
  <si>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</si>
  <si>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</si>
  <si>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</si>
  <si>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</si>
  <si>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</si>
  <si>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</si>
  <si>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</si>
  <si>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</si>
  <si>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</si>
  <si>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</si>
  <si>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</si>
  <si>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</si>
  <si>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</si>
  <si>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</si>
  <si>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</si>
  <si>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</si>
  <si>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</si>
  <si>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</si>
  <si>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</si>
  <si>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</si>
  <si>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</si>
  <si>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</si>
  <si>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</si>
  <si>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</si>
  <si>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</si>
  <si>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</si>
  <si>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</si>
  <si>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</si>
  <si>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</si>
  <si>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</si>
  <si>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</si>
  <si>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</si>
  <si>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</si>
  <si>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</si>
  <si>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</si>
  <si>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</si>
  <si>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</si>
  <si>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</si>
  <si>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</si>
  <si>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</si>
  <si>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</si>
  <si>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</si>
  <si>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</si>
  <si>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</si>
  <si>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</si>
  <si>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</si>
  <si>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</si>
  <si>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</si>
  <si>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</si>
  <si>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</si>
  <si>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</si>
  <si>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</si>
  <si>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</si>
  <si>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</si>
  <si>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</si>
  <si>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</si>
  <si>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</si>
  <si>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</si>
  <si>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</si>
  <si>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</si>
  <si>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Recipient Organization 2</t>
  </si>
  <si>
    <t>Recipient Organization 3</t>
  </si>
  <si>
    <t>Recipient Organization</t>
  </si>
  <si>
    <t>Third Tranche:</t>
  </si>
  <si>
    <t>TOTAL</t>
  </si>
  <si>
    <t>For PBSO Use</t>
  </si>
  <si>
    <t>Nombre de resultat/ produit</t>
  </si>
  <si>
    <t>Notes quelconque le cas echeant (.e.g sur types des entrants ou justification du budget)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</si>
  <si>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</si>
  <si>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</si>
  <si>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</si>
  <si>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</si>
  <si>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</si>
  <si>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</si>
  <si>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</si>
  <si>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</si>
  <si>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</si>
  <si>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</si>
  <si>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</si>
  <si>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</si>
  <si>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</si>
  <si>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</si>
  <si>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</si>
  <si>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</si>
  <si>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</si>
  <si>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</si>
  <si>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</si>
  <si>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Total pour produit 1.2</t>
  </si>
  <si>
    <t>Total pour produit 1.1</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</si>
  <si>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</si>
  <si>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</si>
  <si>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</si>
  <si>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</si>
  <si>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</si>
  <si>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</si>
  <si>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</si>
  <si>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</si>
  <si>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</si>
  <si>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</si>
  <si>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</si>
  <si>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</si>
  <si>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</si>
  <si>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</si>
  <si>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</si>
  <si>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</si>
  <si>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</si>
  <si>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</si>
  <si>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</si>
  <si>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</si>
  <si>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Organisation recipiendiaire (budget en USD)</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</si>
  <si>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</si>
  <si>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</si>
  <si>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</si>
  <si>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</si>
  <si>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</si>
  <si>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</si>
  <si>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</si>
  <si>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</si>
  <si>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</si>
  <si>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</si>
  <si>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</si>
  <si>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</si>
  <si>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</si>
  <si>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</si>
  <si>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</si>
  <si>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</si>
  <si>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</si>
  <si>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</si>
  <si>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</si>
  <si>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Total pour produit 2.2</t>
  </si>
  <si>
    <t>Total pour produit 2.1</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</si>
  <si>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</si>
  <si>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</si>
  <si>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</si>
  <si>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</si>
  <si>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</si>
  <si>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</si>
  <si>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</si>
  <si>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</si>
  <si>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</si>
  <si>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</si>
  <si>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</si>
  <si>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</si>
  <si>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</si>
  <si>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</si>
  <si>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</si>
  <si>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</si>
  <si>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</si>
  <si>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</si>
  <si>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</si>
  <si>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</si>
  <si>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</si>
  <si>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Formulation du resultat/ produit/activite</t>
  </si>
  <si>
    <t>Produit 3.1</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</si>
  <si>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</si>
  <si>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</si>
  <si>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</si>
  <si>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</si>
  <si>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</si>
  <si>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</si>
  <si>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</si>
  <si>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</si>
  <si>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</si>
  <si>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</si>
  <si>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</si>
  <si>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</si>
  <si>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</si>
  <si>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</si>
  <si>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</si>
  <si>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</si>
  <si>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</si>
  <si>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</si>
  <si>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</si>
  <si>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</si>
  <si>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</si>
  <si>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</si>
  <si>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</si>
  <si>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</si>
  <si>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</si>
  <si>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</si>
  <si>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</si>
  <si>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</si>
  <si>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</si>
  <si>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</si>
  <si>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</si>
  <si>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</si>
  <si>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</si>
  <si>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</si>
  <si>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</si>
  <si>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</si>
  <si>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</si>
  <si>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</si>
  <si>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</si>
  <si>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</si>
  <si>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</si>
  <si>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</si>
  <si>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</si>
  <si>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</si>
  <si>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</si>
  <si>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</si>
  <si>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</si>
  <si>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</si>
  <si>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</si>
  <si>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</si>
  <si>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</si>
  <si>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</si>
  <si>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</si>
  <si>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</si>
  <si>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</si>
  <si>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</si>
  <si>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</si>
  <si>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</si>
  <si>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</si>
  <si>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4.3</t>
  </si>
  <si>
    <t>Produit 4.3</t>
  </si>
  <si>
    <t>Activite 4.3.1</t>
  </si>
  <si>
    <t>Activite 4.3.2</t>
  </si>
  <si>
    <t>Activite 4.3.3</t>
  </si>
  <si>
    <t>Activite 4.3.4</t>
  </si>
  <si>
    <t>Activite 4.3.5</t>
  </si>
  <si>
    <t>Activite 4.3.6</t>
  </si>
  <si>
    <t>Activite 4.3.7</t>
  </si>
  <si>
    <t>Activite 4.3.8</t>
  </si>
  <si>
    <t>Total pour produit 4.2</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</si>
  <si>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</si>
  <si>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</si>
  <si>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</si>
  <si>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</si>
  <si>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</si>
  <si>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</si>
  <si>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</si>
  <si>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</si>
  <si>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</si>
  <si>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</si>
  <si>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</si>
  <si>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</si>
  <si>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</si>
  <si>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</si>
  <si>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Sous-budget total du projet</t>
  </si>
  <si>
    <t>Coûts indirects (7%):</t>
  </si>
  <si>
    <t>Organisation recipiendiaire</t>
  </si>
  <si>
    <t>Première tranche</t>
  </si>
  <si>
    <t>Deuxième tranche</t>
  </si>
  <si>
    <t>Troisième tranche</t>
  </si>
  <si>
    <t xml:space="preserve">Pourcentage du budget pour chaque produit ou activite reserve pour action directe sur égalité des sexes et autonomisation des femmes (GEWE) (cas echeant) </t>
  </si>
  <si>
    <t>$ alloué à GEWE</t>
  </si>
  <si>
    <t>% alloué à GEWE</t>
  </si>
  <si>
    <t>$ alloué à S&amp;E</t>
  </si>
  <si>
    <t>% alloué à S&amp;E</t>
  </si>
  <si>
    <t>Totaux</t>
  </si>
  <si>
    <t>Répartition des tranches basée sur la performance</t>
  </si>
  <si>
    <t>Annexe D - Budget du projet PBF</t>
  </si>
  <si>
    <t>Version pour les OSC</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</si>
  <si>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</si>
  <si>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</si>
  <si>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</si>
  <si>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</si>
  <si>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</si>
  <si>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</si>
  <si>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Instructions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</si>
  <si>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</si>
  <si>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</si>
  <si>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</si>
  <si>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</si>
  <si>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</si>
  <si>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</si>
  <si>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</si>
  <si>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</si>
  <si>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</si>
  <si>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</si>
  <si>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</si>
  <si>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</si>
  <si>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</si>
  <si>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</si>
  <si>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</si>
  <si>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</si>
  <si>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</si>
  <si>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</si>
  <si>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</si>
  <si>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</si>
  <si>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</si>
  <si>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</si>
  <si>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</si>
  <si>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</si>
  <si>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</si>
  <si>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</si>
  <si>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</si>
  <si>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</si>
  <si>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</si>
  <si>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</si>
  <si>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</si>
  <si>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</si>
  <si>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</si>
  <si>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</si>
  <si>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</si>
  <si>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</si>
  <si>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</si>
  <si>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</si>
  <si>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</si>
  <si>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</si>
  <si>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</si>
  <si>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</si>
  <si>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</si>
  <si>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7% Indirect Costs</t>
  </si>
  <si>
    <t xml:space="preserve">Sub-total </t>
  </si>
  <si>
    <t>OXFAM</t>
  </si>
  <si>
    <t>Les capacités des OSC féminines et sensibles au genre sont renforcées en genre, paix et réforme du secteur de la sécurité d´ici juin-2020</t>
  </si>
  <si>
    <t xml:space="preserve">125 leaders féminins, jeunes et d´OSC sensibles au genre sont formés </t>
  </si>
  <si>
    <t>Mise en place/ renforcement de 7 réseaux d´OSC</t>
  </si>
  <si>
    <t>Formations sur le genre, le plaidoyer les résolutions 1325, 2250, la convention sur l´élimination de toutes les formes de discrimination à l´endroit des femmes</t>
  </si>
  <si>
    <t xml:space="preserve">Appui-conseil continu  à 7 réseaux d´OSC féminins et sensibles au genre </t>
  </si>
  <si>
    <t xml:space="preserve">D´ici juin 2021, les OSC féminines et sensibles au genre s´engagent avec les communautés et les acteurs de consolidation de la paix, de la sécurité et de développement en faveur de mesures sécuritaires inclusives et l´accès équitable aux services dans les zones du projet. </t>
  </si>
  <si>
    <t xml:space="preserve">2 rapports d´analyses sensibles au genre de la dynamique de la violence, des conflits et de  la perception des communautés sur la sécurité </t>
  </si>
  <si>
    <t xml:space="preserve">Formation du staff et des leaders des OSC de femmes, de jeunes et sensible aux genre, des comités locaux de paix, sur la collecte des données de sécurité et l´analyse des conflits </t>
  </si>
  <si>
    <t>Réalisation de deux analyses sensibles au genre des conflits et des perceptions sur la sécurité et 7 ateliers de restitution</t>
  </si>
  <si>
    <t>30 000 personnes mobilisées pour le changement de comportement, le dialogue entre groupes genre, entre ceux-ci et les acteurs locaux de paix, sécurité et développement sur les inégalités genre, la sécurité pour tous, l´accès aux services et les solutions pour la transformation des conflits.</t>
  </si>
  <si>
    <t>Campagnes de communication</t>
  </si>
  <si>
    <t xml:space="preserve"> Formation de 250 leaders communautaires, CLPR, CPC,  en genre et RSS</t>
  </si>
  <si>
    <t xml:space="preserve">Dialogue entre groupes genre, avec le CMOP, CTS, USMS </t>
  </si>
  <si>
    <t>8000 victimes appuyées</t>
  </si>
  <si>
    <t>Identification, référencement, appui médical, psychosocial, juridique et judiciaire au profit de 7200 personnes</t>
  </si>
  <si>
    <t>Formation de 100 jeunes dont 90 jeunes femmes et filles en création et gestion d´entreprises</t>
  </si>
  <si>
    <t>Appui aux activités socioéconomiques de 800 jeunes hommes et filles</t>
  </si>
  <si>
    <t xml:space="preserve">D´ici juin 2021, un réseau national d`OSC sensible au genre influence les autorités nationales pour la mise à l´échelle des bonnes pratiques au niveau communautaire en vue de l´amélioration du cadre politique et législatif sécuritaire et judiciaire en faveur de tous. </t>
  </si>
  <si>
    <t>Collecte de bonnes pratiques, 5 analyses de politiques, et 15 rencontres de lobbying réalisés par le réseau des OSC auprès des autorités nationales</t>
  </si>
  <si>
    <t xml:space="preserve">Collecte de bonnes pratiques au niveau local, analyse des politiques, lois et budgets </t>
  </si>
  <si>
    <t>5 ateliers sur les bonnes pratiques, les résultats des analyses pour définir des propositions d´amélioration</t>
  </si>
  <si>
    <t>Dialogue et échanges entre autorité nationales et le réseau national des OSC engagées dans la RSS</t>
  </si>
  <si>
    <t>Lobbying pour améliorer le cadre politique et législatif</t>
  </si>
  <si>
    <t>Les points focaux genre de la RSS engagés auprès des OSC féminines, de jeunes et sensibles au genre</t>
  </si>
  <si>
    <t>Suivi et capitalisation par la Coordination RSS</t>
  </si>
  <si>
    <t xml:space="preserve"> Appui aux points focaux genre du secteur de la sécurité pour la formation en cascade et le contrôle des forces de sécurité</t>
  </si>
  <si>
    <t>Renforcement des capacités points focaux genre du secteur de la sécurité</t>
  </si>
  <si>
    <t>Niveau de depense/ engagement actuel 
(a remplir au moment des rapports de projet)</t>
  </si>
  <si>
    <t>Total des dépenses</t>
  </si>
  <si>
    <t>Taux d'exécution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</si>
</sst>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_-"/>
  </numFmts>
  <fonts count="22" x14ac:knownFonts="1">
    <font>
      <sz val="11"/>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1" fillId="0" borderId="0"/>
  </cellStyleXfs>
  <cellXfs count="318">
    <xf numFmtId="0" fontId="0" fillId="0" borderId="0" xfId="0"/>
    <xf numFmtId="0" fontId="0" fillId="0" borderId="0" xfId="0" applyBorder="1"/>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1" fillId="3" borderId="0" xfId="0" applyFont="1" applyFill="1" applyBorder="1" applyAlignment="1" applyProtection="1">
      <alignment vertical="center" wrapText="1"/>
    </xf>
    <xf numFmtId="44" fontId="1" fillId="0" borderId="0" xfId="0" applyNumberFormat="1" applyFont="1" applyFill="1" applyBorder="1" applyAlignment="1">
      <alignment vertical="center" wrapText="1"/>
    </xf>
    <xf numFmtId="9" fontId="1" fillId="2" borderId="9" xfId="2" applyFont="1" applyFill="1" applyBorder="1" applyAlignment="1">
      <alignment vertical="center" wrapText="1"/>
    </xf>
    <xf numFmtId="0" fontId="1" fillId="2" borderId="13" xfId="0" applyFont="1" applyFill="1" applyBorder="1" applyAlignment="1">
      <alignment vertical="center" wrapText="1"/>
    </xf>
    <xf numFmtId="44" fontId="5" fillId="3" borderId="0" xfId="1" applyFont="1" applyFill="1" applyBorder="1" applyAlignment="1" applyProtection="1">
      <alignment horizontal="center" vertical="center" wrapText="1"/>
      <protection locked="0"/>
    </xf>
    <xf numFmtId="0" fontId="5" fillId="3" borderId="0" xfId="0" applyFont="1" applyFill="1" applyBorder="1" applyAlignment="1" applyProtection="1">
      <alignment vertical="center" wrapText="1"/>
      <protection locked="0"/>
    </xf>
    <xf numFmtId="0" fontId="5" fillId="3" borderId="0" xfId="0" applyFont="1" applyFill="1" applyBorder="1" applyAlignment="1" applyProtection="1">
      <alignment horizontal="left" vertical="top" wrapText="1"/>
      <protection locked="0"/>
    </xf>
    <xf numFmtId="0" fontId="5" fillId="3" borderId="0" xfId="0" applyFont="1" applyFill="1" applyBorder="1" applyAlignment="1">
      <alignment horizontal="center" vertical="center" wrapText="1"/>
    </xf>
    <xf numFmtId="0" fontId="1" fillId="3" borderId="0" xfId="0" applyFont="1" applyFill="1" applyBorder="1" applyAlignment="1" applyProtection="1">
      <alignment vertical="center" wrapText="1"/>
      <protection locked="0"/>
    </xf>
    <xf numFmtId="0" fontId="5" fillId="3" borderId="0" xfId="0" applyFont="1" applyFill="1" applyBorder="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44" fontId="10" fillId="0" borderId="0" xfId="1" applyFont="1" applyFill="1" applyBorder="1" applyAlignment="1" applyProtection="1">
      <alignment vertical="center" wrapText="1"/>
    </xf>
    <xf numFmtId="44" fontId="5" fillId="0" borderId="3" xfId="1" applyNumberFormat="1" applyFont="1" applyBorder="1" applyAlignment="1" applyProtection="1">
      <alignment horizontal="center" vertical="center" wrapText="1"/>
      <protection locked="0"/>
    </xf>
    <xf numFmtId="44" fontId="5" fillId="3" borderId="3" xfId="1" applyNumberFormat="1" applyFont="1" applyFill="1" applyBorder="1" applyAlignment="1" applyProtection="1">
      <alignment horizontal="center" vertical="center" wrapText="1"/>
      <protection locked="0"/>
    </xf>
    <xf numFmtId="44" fontId="1" fillId="2" borderId="3" xfId="1" applyNumberFormat="1" applyFont="1" applyFill="1" applyBorder="1" applyAlignment="1" applyProtection="1">
      <alignment horizontal="center" vertical="center" wrapText="1"/>
    </xf>
    <xf numFmtId="0" fontId="7" fillId="2" borderId="8" xfId="0" applyFont="1" applyFill="1" applyBorder="1" applyAlignment="1" applyProtection="1">
      <alignment vertical="center" wrapText="1"/>
    </xf>
    <xf numFmtId="44" fontId="7" fillId="3" borderId="0" xfId="1" applyFont="1" applyFill="1" applyBorder="1" applyAlignment="1" applyProtection="1">
      <alignment vertical="center" wrapText="1"/>
    </xf>
    <xf numFmtId="44" fontId="1" fillId="2" borderId="5" xfId="1" applyNumberFormat="1" applyFont="1" applyFill="1" applyBorder="1" applyAlignment="1" applyProtection="1">
      <alignment horizontal="center" vertical="center" wrapText="1"/>
    </xf>
    <xf numFmtId="44" fontId="5" fillId="3" borderId="0" xfId="1" applyFont="1" applyFill="1" applyBorder="1" applyAlignment="1" applyProtection="1">
      <alignment vertical="center" wrapText="1"/>
    </xf>
    <xf numFmtId="44" fontId="5" fillId="3" borderId="0" xfId="1" applyFont="1" applyFill="1" applyBorder="1" applyAlignment="1" applyProtection="1">
      <alignment vertical="center" wrapText="1"/>
      <protection locked="0"/>
    </xf>
    <xf numFmtId="0" fontId="5" fillId="3" borderId="0" xfId="0" applyFont="1" applyFill="1" applyBorder="1" applyAlignment="1" applyProtection="1">
      <alignment vertical="center" wrapText="1"/>
    </xf>
    <xf numFmtId="44" fontId="1" fillId="2" borderId="3" xfId="1" applyFont="1" applyFill="1" applyBorder="1" applyAlignment="1">
      <alignment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4" fontId="5" fillId="0" borderId="3" xfId="1" applyFont="1" applyBorder="1" applyAlignment="1" applyProtection="1">
      <alignment vertical="center" wrapText="1"/>
      <protection locked="0"/>
    </xf>
    <xf numFmtId="0" fontId="1" fillId="2" borderId="8" xfId="0" applyFont="1" applyFill="1" applyBorder="1" applyAlignment="1" applyProtection="1">
      <alignment vertical="center" wrapText="1"/>
    </xf>
    <xf numFmtId="0" fontId="1" fillId="2" borderId="13" xfId="0" applyFont="1" applyFill="1" applyBorder="1" applyAlignment="1" applyProtection="1">
      <alignment vertical="center" wrapText="1"/>
    </xf>
    <xf numFmtId="0" fontId="7" fillId="2" borderId="13" xfId="0" applyFont="1" applyFill="1" applyBorder="1" applyAlignment="1" applyProtection="1">
      <alignment vertical="center" wrapText="1"/>
    </xf>
    <xf numFmtId="0" fontId="7" fillId="2" borderId="8" xfId="0" applyFont="1" applyFill="1" applyBorder="1" applyAlignment="1" applyProtection="1">
      <alignment vertical="center" wrapText="1"/>
      <protection locked="0"/>
    </xf>
    <xf numFmtId="0" fontId="1" fillId="3" borderId="0" xfId="0" applyFont="1" applyFill="1" applyBorder="1" applyAlignment="1">
      <alignment vertical="center" wrapText="1"/>
    </xf>
    <xf numFmtId="44" fontId="1"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4" fillId="0" borderId="0" xfId="0" applyFont="1" applyBorder="1" applyAlignment="1">
      <alignment wrapText="1"/>
    </xf>
    <xf numFmtId="0" fontId="15"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1" fillId="0" borderId="0" xfId="0" applyFont="1" applyBorder="1" applyAlignment="1">
      <alignment wrapText="1"/>
    </xf>
    <xf numFmtId="0" fontId="2" fillId="0" borderId="0" xfId="0" applyFont="1" applyBorder="1" applyAlignment="1">
      <alignment wrapText="1"/>
    </xf>
    <xf numFmtId="0" fontId="0" fillId="0" borderId="0" xfId="0" applyFont="1" applyFill="1" applyBorder="1" applyAlignment="1">
      <alignment horizontal="center" wrapText="1"/>
    </xf>
    <xf numFmtId="0" fontId="1" fillId="0" borderId="0" xfId="0" applyFont="1" applyFill="1" applyBorder="1" applyAlignment="1">
      <alignment horizontal="center" vertical="center" wrapText="1"/>
    </xf>
    <xf numFmtId="9" fontId="1" fillId="3" borderId="0" xfId="2" applyFont="1" applyFill="1" applyBorder="1" applyAlignment="1">
      <alignment wrapText="1"/>
    </xf>
    <xf numFmtId="0" fontId="2" fillId="3" borderId="0" xfId="0" applyFont="1" applyFill="1" applyBorder="1" applyAlignment="1">
      <alignment horizontal="center" vertical="center" wrapText="1"/>
    </xf>
    <xf numFmtId="44" fontId="1"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1" fillId="3" borderId="0" xfId="0" applyFont="1" applyFill="1" applyBorder="1" applyAlignment="1">
      <alignment horizontal="left" wrapText="1"/>
    </xf>
    <xf numFmtId="44" fontId="1" fillId="0" borderId="0" xfId="1" applyFont="1" applyFill="1" applyBorder="1" applyAlignment="1" applyProtection="1">
      <alignment vertical="center" wrapText="1"/>
    </xf>
    <xf numFmtId="44" fontId="5" fillId="0" borderId="0" xfId="1" applyNumberFormat="1" applyFont="1" applyFill="1" applyBorder="1" applyAlignment="1" applyProtection="1">
      <alignment horizontal="center" vertical="center" wrapText="1"/>
    </xf>
    <xf numFmtId="44" fontId="5" fillId="0" borderId="0" xfId="1" applyFont="1" applyFill="1" applyBorder="1" applyAlignment="1" applyProtection="1">
      <alignment horizontal="center" vertical="center" wrapText="1"/>
    </xf>
    <xf numFmtId="44" fontId="1" fillId="0" borderId="0" xfId="1" applyFont="1" applyFill="1" applyBorder="1" applyAlignment="1" applyProtection="1">
      <alignment horizontal="center" vertical="center" wrapText="1"/>
    </xf>
    <xf numFmtId="0" fontId="6" fillId="2" borderId="3" xfId="0" applyFont="1" applyFill="1" applyBorder="1" applyAlignment="1" applyProtection="1">
      <alignment vertical="center" wrapText="1"/>
    </xf>
    <xf numFmtId="0" fontId="6" fillId="2" borderId="3" xfId="0" applyFont="1" applyFill="1" applyBorder="1" applyAlignment="1" applyProtection="1">
      <alignment vertical="center" wrapText="1"/>
      <protection locked="0"/>
    </xf>
    <xf numFmtId="0" fontId="5" fillId="0" borderId="0" xfId="0" applyFont="1" applyBorder="1" applyAlignment="1">
      <alignment wrapText="1"/>
    </xf>
    <xf numFmtId="44" fontId="1" fillId="2" borderId="3" xfId="0" applyNumberFormat="1" applyFont="1" applyFill="1" applyBorder="1" applyAlignment="1">
      <alignment horizontal="center" wrapText="1"/>
    </xf>
    <xf numFmtId="0" fontId="5" fillId="3" borderId="0" xfId="0" applyFont="1" applyFill="1" applyBorder="1" applyAlignment="1">
      <alignment wrapText="1"/>
    </xf>
    <xf numFmtId="44" fontId="1" fillId="4" borderId="3" xfId="1" applyFont="1" applyFill="1" applyBorder="1" applyAlignment="1" applyProtection="1">
      <alignment wrapText="1"/>
    </xf>
    <xf numFmtId="0" fontId="5" fillId="0" borderId="0" xfId="0" applyFont="1" applyFill="1" applyBorder="1" applyAlignment="1">
      <alignment wrapText="1"/>
    </xf>
    <xf numFmtId="44" fontId="5" fillId="3" borderId="0" xfId="0" applyNumberFormat="1" applyFont="1" applyFill="1" applyBorder="1" applyAlignment="1">
      <alignment vertical="center" wrapText="1"/>
    </xf>
    <xf numFmtId="44" fontId="1" fillId="0" borderId="0" xfId="0" applyNumberFormat="1" applyFont="1" applyFill="1" applyBorder="1" applyAlignment="1">
      <alignment wrapText="1"/>
    </xf>
    <xf numFmtId="44" fontId="6" fillId="0" borderId="0" xfId="1" applyFont="1" applyFill="1" applyBorder="1" applyAlignment="1">
      <alignment horizontal="right" vertical="center" wrapText="1"/>
    </xf>
    <xf numFmtId="0" fontId="1" fillId="2" borderId="39" xfId="0" applyFont="1" applyFill="1" applyBorder="1" applyAlignment="1">
      <alignment horizontal="center" wrapText="1"/>
    </xf>
    <xf numFmtId="44" fontId="1" fillId="2" borderId="3" xfId="0" applyNumberFormat="1" applyFont="1" applyFill="1" applyBorder="1" applyAlignment="1">
      <alignment wrapText="1"/>
    </xf>
    <xf numFmtId="0" fontId="6" fillId="2" borderId="39" xfId="0" applyFont="1" applyFill="1" applyBorder="1" applyAlignment="1" applyProtection="1">
      <alignment vertical="center" wrapText="1"/>
    </xf>
    <xf numFmtId="44" fontId="1" fillId="2" borderId="39" xfId="0" applyNumberFormat="1" applyFont="1" applyFill="1" applyBorder="1" applyAlignment="1">
      <alignment wrapText="1"/>
    </xf>
    <xf numFmtId="0" fontId="1" fillId="2" borderId="14" xfId="0" applyFont="1" applyFill="1" applyBorder="1" applyAlignment="1">
      <alignment horizontal="left" wrapText="1"/>
    </xf>
    <xf numFmtId="44" fontId="1" fillId="2" borderId="14" xfId="0" applyNumberFormat="1" applyFont="1" applyFill="1" applyBorder="1" applyAlignment="1">
      <alignment horizontal="center" wrapText="1"/>
    </xf>
    <xf numFmtId="44" fontId="1" fillId="2" borderId="14" xfId="0" applyNumberFormat="1" applyFont="1" applyFill="1" applyBorder="1" applyAlignment="1">
      <alignment wrapText="1"/>
    </xf>
    <xf numFmtId="44" fontId="1" fillId="4" borderId="3" xfId="1" applyNumberFormat="1" applyFont="1" applyFill="1" applyBorder="1" applyAlignment="1">
      <alignment wrapText="1"/>
    </xf>
    <xf numFmtId="44" fontId="1" fillId="3" borderId="4" xfId="1" applyFont="1" applyFill="1" applyBorder="1" applyAlignment="1" applyProtection="1">
      <alignment wrapText="1"/>
    </xf>
    <xf numFmtId="44" fontId="1" fillId="3" borderId="1" xfId="1" applyNumberFormat="1" applyFont="1" applyFill="1" applyBorder="1" applyAlignment="1">
      <alignment wrapText="1"/>
    </xf>
    <xf numFmtId="44" fontId="1" fillId="3" borderId="2" xfId="0" applyNumberFormat="1" applyFont="1" applyFill="1" applyBorder="1" applyAlignment="1">
      <alignment wrapText="1"/>
    </xf>
    <xf numFmtId="44" fontId="1"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0" fontId="1" fillId="3" borderId="3" xfId="0" applyFont="1" applyFill="1" applyBorder="1" applyAlignment="1" applyProtection="1">
      <alignment horizontal="center" vertical="center" wrapText="1"/>
      <protection locked="0"/>
    </xf>
    <xf numFmtId="44" fontId="1" fillId="2" borderId="38" xfId="0" applyNumberFormat="1" applyFont="1" applyFill="1" applyBorder="1" applyAlignment="1">
      <alignment wrapText="1"/>
    </xf>
    <xf numFmtId="44" fontId="1" fillId="2" borderId="9" xfId="0" applyNumberFormat="1" applyFont="1" applyFill="1" applyBorder="1" applyAlignment="1">
      <alignment wrapText="1"/>
    </xf>
    <xf numFmtId="44" fontId="1" fillId="2" borderId="15" xfId="0" applyNumberFormat="1" applyFont="1" applyFill="1" applyBorder="1" applyAlignment="1">
      <alignment wrapText="1"/>
    </xf>
    <xf numFmtId="0" fontId="1" fillId="2" borderId="11" xfId="0" applyFont="1" applyFill="1" applyBorder="1" applyAlignment="1">
      <alignment horizontal="center" wrapText="1"/>
    </xf>
    <xf numFmtId="44" fontId="5" fillId="2" borderId="39" xfId="0" applyNumberFormat="1" applyFont="1" applyFill="1" applyBorder="1" applyAlignment="1">
      <alignment wrapText="1"/>
    </xf>
    <xf numFmtId="44" fontId="1" fillId="2" borderId="32" xfId="1" applyNumberFormat="1" applyFont="1" applyFill="1" applyBorder="1" applyAlignment="1">
      <alignment wrapText="1"/>
    </xf>
    <xf numFmtId="44" fontId="1" fillId="2" borderId="33" xfId="0" applyNumberFormat="1" applyFont="1" applyFill="1" applyBorder="1" applyAlignment="1">
      <alignment wrapText="1"/>
    </xf>
    <xf numFmtId="44" fontId="5" fillId="2" borderId="14" xfId="0" applyNumberFormat="1" applyFont="1" applyFill="1" applyBorder="1" applyAlignment="1">
      <alignment wrapText="1"/>
    </xf>
    <xf numFmtId="0" fontId="5" fillId="0" borderId="0" xfId="0" applyFont="1"/>
    <xf numFmtId="0" fontId="16" fillId="0" borderId="0" xfId="0" applyFont="1" applyAlignme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49" fontId="17" fillId="0" borderId="0" xfId="0" applyNumberFormat="1" applyFont="1" applyFill="1" applyAlignment="1">
      <alignment horizontal="left" wrapText="1"/>
    </xf>
    <xf numFmtId="0" fontId="2" fillId="2" borderId="10" xfId="0" applyFont="1" applyFill="1" applyBorder="1" applyAlignment="1"/>
    <xf numFmtId="0" fontId="2" fillId="2" borderId="8" xfId="0" applyFont="1" applyFill="1" applyBorder="1"/>
    <xf numFmtId="0" fontId="2" fillId="2" borderId="3" xfId="0" applyFont="1" applyFill="1" applyBorder="1"/>
    <xf numFmtId="0" fontId="2"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44" fontId="0" fillId="2" borderId="15" xfId="0" applyNumberFormat="1" applyFill="1" applyBorder="1" applyAlignment="1">
      <alignment vertical="center"/>
    </xf>
    <xf numFmtId="44" fontId="5" fillId="0" borderId="39" xfId="0" applyNumberFormat="1" applyFont="1" applyBorder="1" applyAlignment="1" applyProtection="1">
      <alignment wrapText="1"/>
      <protection locked="0"/>
    </xf>
    <xf numFmtId="44" fontId="5" fillId="3" borderId="39" xfId="1" applyNumberFormat="1" applyFont="1" applyFill="1" applyBorder="1" applyAlignment="1" applyProtection="1">
      <alignment horizontal="center" vertical="center" wrapText="1"/>
      <protection locked="0"/>
    </xf>
    <xf numFmtId="44" fontId="5" fillId="0" borderId="3" xfId="0" applyNumberFormat="1" applyFont="1" applyBorder="1" applyAlignment="1" applyProtection="1">
      <alignment wrapText="1"/>
      <protection locked="0"/>
    </xf>
    <xf numFmtId="0" fontId="1" fillId="6" borderId="3"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 fillId="2" borderId="3" xfId="0" applyFont="1" applyFill="1" applyBorder="1" applyAlignment="1" applyProtection="1">
      <alignment vertical="center" wrapText="1"/>
    </xf>
    <xf numFmtId="44" fontId="5" fillId="2" borderId="3" xfId="0" applyNumberFormat="1" applyFont="1" applyFill="1" applyBorder="1" applyAlignment="1" applyProtection="1">
      <alignment vertical="center" wrapText="1"/>
    </xf>
    <xf numFmtId="0" fontId="1" fillId="2" borderId="8"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44" fontId="1" fillId="2" borderId="3" xfId="1" applyFont="1" applyFill="1" applyBorder="1" applyAlignment="1" applyProtection="1">
      <alignment vertical="center" wrapText="1"/>
    </xf>
    <xf numFmtId="44" fontId="1" fillId="2" borderId="4" xfId="1" applyFont="1" applyFill="1" applyBorder="1" applyAlignment="1" applyProtection="1">
      <alignment vertical="center" wrapText="1"/>
    </xf>
    <xf numFmtId="44" fontId="1" fillId="2" borderId="14" xfId="1" applyFont="1" applyFill="1" applyBorder="1" applyAlignment="1" applyProtection="1">
      <alignment vertical="center" wrapText="1"/>
    </xf>
    <xf numFmtId="44" fontId="1" fillId="2" borderId="37" xfId="1" applyFont="1" applyFill="1" applyBorder="1" applyAlignment="1" applyProtection="1">
      <alignment vertical="center" wrapText="1"/>
    </xf>
    <xf numFmtId="9" fontId="1" fillId="2" borderId="15" xfId="2" applyFont="1" applyFill="1" applyBorder="1" applyAlignment="1" applyProtection="1">
      <alignment vertical="center" wrapText="1"/>
    </xf>
    <xf numFmtId="0" fontId="2" fillId="2" borderId="28" xfId="0" applyFont="1" applyFill="1" applyBorder="1" applyAlignment="1" applyProtection="1">
      <alignment horizontal="left" vertical="center" wrapText="1"/>
    </xf>
    <xf numFmtId="44" fontId="1" fillId="2" borderId="17" xfId="0" applyNumberFormat="1" applyFont="1" applyFill="1" applyBorder="1" applyAlignment="1" applyProtection="1">
      <alignment vertical="center" wrapText="1"/>
    </xf>
    <xf numFmtId="0" fontId="2" fillId="2" borderId="8" xfId="0" applyFont="1" applyFill="1" applyBorder="1" applyAlignment="1" applyProtection="1">
      <alignment horizontal="left" vertical="center" wrapText="1"/>
    </xf>
    <xf numFmtId="44" fontId="1" fillId="2" borderId="9" xfId="2" applyNumberFormat="1" applyFont="1" applyFill="1" applyBorder="1" applyAlignment="1" applyProtection="1">
      <alignment wrapText="1"/>
    </xf>
    <xf numFmtId="44" fontId="1" fillId="2" borderId="5" xfId="1" applyFont="1" applyFill="1" applyBorder="1" applyAlignment="1" applyProtection="1">
      <alignment horizontal="center" vertical="center" wrapText="1"/>
    </xf>
    <xf numFmtId="0" fontId="1"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0" fontId="11" fillId="7" borderId="18" xfId="0" applyFont="1" applyFill="1" applyBorder="1" applyAlignment="1">
      <alignment wrapText="1"/>
    </xf>
    <xf numFmtId="44" fontId="1" fillId="2" borderId="3" xfId="1" applyFont="1" applyFill="1" applyBorder="1" applyAlignment="1" applyProtection="1">
      <alignment horizontal="center" vertical="center" wrapText="1"/>
    </xf>
    <xf numFmtId="44" fontId="5" fillId="2" borderId="3" xfId="1" applyFont="1" applyFill="1" applyBorder="1" applyAlignment="1" applyProtection="1">
      <alignment vertical="center" wrapText="1"/>
    </xf>
    <xf numFmtId="0" fontId="5" fillId="2" borderId="8" xfId="0" applyFont="1" applyFill="1" applyBorder="1" applyAlignment="1" applyProtection="1">
      <alignment vertical="center" wrapText="1"/>
    </xf>
    <xf numFmtId="44" fontId="5" fillId="2" borderId="9" xfId="0" applyNumberFormat="1" applyFont="1" applyFill="1" applyBorder="1" applyAlignment="1" applyProtection="1">
      <alignment vertical="center" wrapText="1"/>
    </xf>
    <xf numFmtId="44" fontId="1" fillId="2" borderId="15"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1" fillId="2" borderId="39" xfId="0" applyFont="1" applyFill="1" applyBorder="1" applyAlignment="1" applyProtection="1">
      <alignment vertical="center" wrapText="1"/>
    </xf>
    <xf numFmtId="0" fontId="1" fillId="4" borderId="3" xfId="0" applyFont="1" applyFill="1" applyBorder="1" applyAlignment="1" applyProtection="1">
      <alignment vertical="center" wrapText="1"/>
      <protection locked="0"/>
    </xf>
    <xf numFmtId="0" fontId="1" fillId="2" borderId="34" xfId="0" applyFont="1" applyFill="1" applyBorder="1" applyAlignment="1" applyProtection="1">
      <alignment vertical="center" wrapText="1"/>
    </xf>
    <xf numFmtId="44" fontId="1" fillId="2" borderId="5" xfId="1" applyFont="1" applyFill="1" applyBorder="1" applyAlignment="1" applyProtection="1">
      <alignment vertical="center" wrapText="1"/>
    </xf>
    <xf numFmtId="44" fontId="1" fillId="2" borderId="40"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44" fontId="5" fillId="2" borderId="4" xfId="0" applyNumberFormat="1" applyFont="1" applyFill="1" applyBorder="1" applyAlignment="1" applyProtection="1">
      <alignment vertical="center" wrapText="1"/>
    </xf>
    <xf numFmtId="44" fontId="5" fillId="2" borderId="3" xfId="1" applyNumberFormat="1" applyFont="1" applyFill="1" applyBorder="1" applyAlignment="1" applyProtection="1">
      <alignment horizontal="center" vertical="center" wrapText="1"/>
    </xf>
    <xf numFmtId="44" fontId="1" fillId="4" borderId="3" xfId="1" applyFont="1" applyFill="1" applyBorder="1" applyAlignment="1" applyProtection="1">
      <alignment vertical="center" wrapText="1"/>
    </xf>
    <xf numFmtId="0" fontId="1" fillId="2" borderId="3" xfId="1" applyNumberFormat="1" applyFont="1" applyFill="1" applyBorder="1" applyAlignment="1" applyProtection="1">
      <alignment vertical="center" wrapText="1"/>
    </xf>
    <xf numFmtId="44" fontId="1" fillId="2" borderId="4" xfId="0" applyNumberFormat="1" applyFont="1" applyFill="1" applyBorder="1" applyAlignment="1">
      <alignment wrapText="1"/>
    </xf>
    <xf numFmtId="44" fontId="1" fillId="3" borderId="1" xfId="0" applyNumberFormat="1" applyFont="1" applyFill="1" applyBorder="1" applyAlignment="1">
      <alignment wrapText="1"/>
    </xf>
    <xf numFmtId="0" fontId="3" fillId="3" borderId="2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27" xfId="0" applyFont="1" applyFill="1" applyBorder="1" applyAlignment="1">
      <alignment horizontal="left" vertical="top" wrapText="1"/>
    </xf>
    <xf numFmtId="0" fontId="5" fillId="0" borderId="11" xfId="0" applyFont="1" applyBorder="1" applyAlignment="1">
      <alignment wrapText="1"/>
    </xf>
    <xf numFmtId="0" fontId="1" fillId="4" borderId="43" xfId="0" applyFont="1" applyFill="1" applyBorder="1" applyAlignment="1" applyProtection="1">
      <alignment vertical="center" wrapText="1"/>
    </xf>
    <xf numFmtId="44" fontId="1" fillId="2" borderId="2" xfId="1" applyFont="1" applyFill="1" applyBorder="1" applyAlignment="1" applyProtection="1">
      <alignment horizontal="center" vertical="center" wrapText="1"/>
    </xf>
    <xf numFmtId="0" fontId="1" fillId="2" borderId="2" xfId="1" applyNumberFormat="1" applyFont="1" applyFill="1" applyBorder="1" applyAlignment="1" applyProtection="1">
      <alignment vertical="center" wrapText="1"/>
    </xf>
    <xf numFmtId="44" fontId="5" fillId="2" borderId="2" xfId="0" applyNumberFormat="1" applyFont="1" applyFill="1" applyBorder="1" applyAlignment="1" applyProtection="1">
      <alignment vertical="center" wrapText="1"/>
    </xf>
    <xf numFmtId="44" fontId="1" fillId="2" borderId="50" xfId="1" applyFont="1" applyFill="1" applyBorder="1" applyAlignment="1" applyProtection="1">
      <alignment vertical="center" wrapText="1"/>
    </xf>
    <xf numFmtId="44" fontId="1" fillId="2" borderId="9" xfId="1" applyFont="1" applyFill="1" applyBorder="1" applyAlignment="1" applyProtection="1">
      <alignment horizontal="center" vertical="center" wrapText="1"/>
    </xf>
    <xf numFmtId="0" fontId="1" fillId="2" borderId="9" xfId="1" applyNumberFormat="1" applyFont="1" applyFill="1" applyBorder="1" applyAlignment="1" applyProtection="1">
      <alignment horizontal="center" vertical="center" wrapText="1"/>
    </xf>
    <xf numFmtId="44" fontId="1" fillId="2" borderId="0" xfId="1" applyNumberFormat="1" applyFont="1" applyFill="1" applyBorder="1" applyAlignment="1">
      <alignment wrapText="1"/>
    </xf>
    <xf numFmtId="44" fontId="5" fillId="2" borderId="51" xfId="0" applyNumberFormat="1" applyFont="1" applyFill="1" applyBorder="1" applyAlignment="1">
      <alignment wrapText="1"/>
    </xf>
    <xf numFmtId="44" fontId="5" fillId="2" borderId="50" xfId="0" applyNumberFormat="1" applyFont="1" applyFill="1" applyBorder="1" applyAlignment="1">
      <alignment wrapText="1"/>
    </xf>
    <xf numFmtId="44" fontId="1" fillId="2" borderId="52" xfId="1" applyNumberFormat="1" applyFont="1" applyFill="1" applyBorder="1" applyAlignment="1">
      <alignment wrapText="1"/>
    </xf>
    <xf numFmtId="44" fontId="1" fillId="2" borderId="12" xfId="0" applyNumberFormat="1" applyFont="1" applyFill="1" applyBorder="1" applyAlignment="1">
      <alignment wrapText="1"/>
    </xf>
    <xf numFmtId="44" fontId="1" fillId="2" borderId="25" xfId="1" applyNumberFormat="1" applyFont="1" applyFill="1" applyBorder="1" applyAlignment="1">
      <alignment wrapText="1"/>
    </xf>
    <xf numFmtId="44" fontId="1" fillId="2" borderId="21" xfId="0" applyNumberFormat="1" applyFont="1" applyFill="1" applyBorder="1" applyAlignment="1">
      <alignment wrapText="1"/>
    </xf>
    <xf numFmtId="0" fontId="1" fillId="2" borderId="27" xfId="0" applyFont="1" applyFill="1" applyBorder="1" applyAlignment="1">
      <alignment wrapText="1"/>
    </xf>
    <xf numFmtId="0" fontId="1" fillId="2" borderId="51" xfId="0" applyFont="1" applyFill="1" applyBorder="1" applyAlignment="1">
      <alignment horizontal="center" wrapText="1"/>
    </xf>
    <xf numFmtId="44" fontId="1" fillId="2" borderId="2" xfId="0" applyNumberFormat="1" applyFont="1" applyFill="1" applyBorder="1" applyAlignment="1">
      <alignment horizontal="center" wrapText="1"/>
    </xf>
    <xf numFmtId="0" fontId="1" fillId="2" borderId="38" xfId="0" applyFont="1" applyFill="1" applyBorder="1" applyAlignment="1">
      <alignment horizontal="center" wrapText="1"/>
    </xf>
    <xf numFmtId="44" fontId="1" fillId="2" borderId="9" xfId="0" applyNumberFormat="1" applyFont="1" applyFill="1" applyBorder="1" applyAlignment="1">
      <alignment horizontal="center" wrapText="1"/>
    </xf>
    <xf numFmtId="44" fontId="5" fillId="2" borderId="38" xfId="0" applyNumberFormat="1" applyFont="1" applyFill="1" applyBorder="1" applyAlignment="1">
      <alignment wrapText="1"/>
    </xf>
    <xf numFmtId="44" fontId="5" fillId="2" borderId="15" xfId="0" applyNumberFormat="1" applyFont="1" applyFill="1" applyBorder="1" applyAlignment="1">
      <alignment wrapText="1"/>
    </xf>
    <xf numFmtId="0" fontId="20" fillId="0" borderId="0" xfId="0" applyFont="1" applyBorder="1" applyAlignment="1">
      <alignment wrapText="1"/>
    </xf>
    <xf numFmtId="0" fontId="11" fillId="7" borderId="16" xfId="0" applyFont="1" applyFill="1" applyBorder="1" applyAlignment="1">
      <alignment wrapText="1"/>
    </xf>
    <xf numFmtId="0" fontId="11" fillId="7" borderId="19" xfId="0" applyFont="1" applyFill="1" applyBorder="1" applyAlignment="1">
      <alignment wrapText="1"/>
    </xf>
    <xf numFmtId="9" fontId="1" fillId="3" borderId="9" xfId="2" applyFont="1" applyFill="1" applyBorder="1" applyAlignment="1" applyProtection="1">
      <alignment vertical="center" wrapText="1"/>
      <protection locked="0"/>
    </xf>
    <xf numFmtId="9" fontId="1" fillId="3" borderId="31" xfId="2" applyFont="1" applyFill="1" applyBorder="1" applyAlignment="1" applyProtection="1">
      <alignment vertical="center" wrapText="1"/>
      <protection locked="0"/>
    </xf>
    <xf numFmtId="0" fontId="5" fillId="7" borderId="16" xfId="0" applyFont="1" applyFill="1" applyBorder="1" applyAlignment="1">
      <alignment wrapText="1"/>
    </xf>
    <xf numFmtId="44" fontId="7" fillId="7" borderId="19" xfId="1" applyFont="1" applyFill="1" applyBorder="1" applyAlignment="1" applyProtection="1">
      <alignment vertical="center" wrapText="1"/>
    </xf>
    <xf numFmtId="0" fontId="1" fillId="2" borderId="32" xfId="0" applyFont="1" applyFill="1" applyBorder="1" applyAlignment="1">
      <alignment horizontal="left" wrapText="1"/>
    </xf>
    <xf numFmtId="44" fontId="1" fillId="2" borderId="32" xfId="0" applyNumberFormat="1" applyFont="1" applyFill="1" applyBorder="1" applyAlignment="1">
      <alignment horizontal="center" wrapText="1"/>
    </xf>
    <xf numFmtId="44" fontId="1" fillId="2" borderId="32" xfId="0" applyNumberFormat="1" applyFont="1" applyFill="1" applyBorder="1" applyAlignment="1">
      <alignment wrapText="1"/>
    </xf>
    <xf numFmtId="44" fontId="5" fillId="2" borderId="53" xfId="0" applyNumberFormat="1" applyFont="1" applyFill="1" applyBorder="1" applyAlignment="1">
      <alignment wrapText="1"/>
    </xf>
    <xf numFmtId="44" fontId="5" fillId="2" borderId="2" xfId="0" applyNumberFormat="1" applyFont="1" applyFill="1" applyBorder="1" applyAlignment="1">
      <alignment wrapText="1"/>
    </xf>
    <xf numFmtId="44" fontId="5" fillId="2" borderId="2" xfId="1" applyNumberFormat="1" applyFont="1" applyFill="1" applyBorder="1" applyAlignment="1">
      <alignment wrapText="1"/>
    </xf>
    <xf numFmtId="44" fontId="1" fillId="2" borderId="50" xfId="1" applyNumberFormat="1" applyFont="1" applyFill="1" applyBorder="1" applyAlignment="1">
      <alignment wrapText="1"/>
    </xf>
    <xf numFmtId="0" fontId="1" fillId="2" borderId="23" xfId="0" applyFont="1" applyFill="1" applyBorder="1" applyAlignment="1">
      <alignment horizontal="center" wrapText="1"/>
    </xf>
    <xf numFmtId="0" fontId="7" fillId="2" borderId="54" xfId="0" applyFont="1" applyFill="1" applyBorder="1" applyAlignment="1" applyProtection="1">
      <alignment vertical="center" wrapText="1"/>
    </xf>
    <xf numFmtId="0" fontId="7" fillId="2" borderId="55" xfId="0" applyFont="1" applyFill="1" applyBorder="1" applyAlignment="1" applyProtection="1">
      <alignment vertical="center" wrapText="1"/>
    </xf>
    <xf numFmtId="0" fontId="7" fillId="2" borderId="55" xfId="0" applyFont="1" applyFill="1" applyBorder="1" applyAlignment="1" applyProtection="1">
      <alignment vertical="center" wrapText="1"/>
      <protection locked="0"/>
    </xf>
    <xf numFmtId="44" fontId="1" fillId="2" borderId="56" xfId="1" applyFont="1" applyFill="1" applyBorder="1" applyAlignment="1" applyProtection="1">
      <alignment wrapText="1"/>
    </xf>
    <xf numFmtId="0" fontId="1" fillId="2" borderId="51" xfId="0" applyNumberFormat="1" applyFont="1" applyFill="1" applyBorder="1" applyAlignment="1">
      <alignment horizontal="center" wrapText="1"/>
    </xf>
    <xf numFmtId="0" fontId="1" fillId="2" borderId="6" xfId="0" applyFont="1" applyFill="1" applyBorder="1" applyAlignment="1">
      <alignment horizontal="center" wrapText="1"/>
    </xf>
    <xf numFmtId="0" fontId="2" fillId="2" borderId="23" xfId="0" applyFont="1" applyFill="1" applyBorder="1" applyAlignment="1">
      <alignment wrapText="1"/>
    </xf>
    <xf numFmtId="0" fontId="0" fillId="2" borderId="23" xfId="0" applyFill="1" applyBorder="1" applyAlignment="1">
      <alignment wrapText="1"/>
    </xf>
    <xf numFmtId="0" fontId="2" fillId="2" borderId="24" xfId="0" applyFont="1" applyFill="1" applyBorder="1" applyAlignment="1">
      <alignment wrapText="1"/>
    </xf>
    <xf numFmtId="0" fontId="2" fillId="2" borderId="6" xfId="0" applyFont="1" applyFill="1" applyBorder="1" applyAlignment="1">
      <alignment horizontal="center" vertical="center"/>
    </xf>
    <xf numFmtId="0" fontId="2" fillId="2" borderId="23" xfId="0" applyFont="1" applyFill="1" applyBorder="1" applyAlignment="1">
      <alignment vertical="center" wrapText="1"/>
    </xf>
    <xf numFmtId="10" fontId="1" fillId="2" borderId="9" xfId="2" applyNumberFormat="1" applyFont="1" applyFill="1" applyBorder="1" applyAlignment="1" applyProtection="1">
      <alignment wrapText="1"/>
    </xf>
    <xf numFmtId="44" fontId="1" fillId="2" borderId="57" xfId="1" applyFont="1" applyFill="1" applyBorder="1" applyAlignment="1" applyProtection="1">
      <alignment wrapText="1"/>
    </xf>
    <xf numFmtId="44" fontId="1" fillId="2" borderId="33" xfId="1" applyNumberFormat="1" applyFont="1" applyFill="1" applyBorder="1" applyAlignment="1">
      <alignment wrapText="1"/>
    </xf>
    <xf numFmtId="44" fontId="5" fillId="2" borderId="58" xfId="1" applyFont="1" applyFill="1" applyBorder="1" applyAlignment="1" applyProtection="1">
      <alignment wrapText="1"/>
    </xf>
    <xf numFmtId="44" fontId="5" fillId="2" borderId="59" xfId="1" applyNumberFormat="1" applyFont="1" applyFill="1" applyBorder="1" applyAlignment="1">
      <alignment wrapText="1"/>
    </xf>
    <xf numFmtId="44" fontId="5" fillId="2" borderId="13" xfId="1" applyFont="1" applyFill="1" applyBorder="1" applyAlignment="1" applyProtection="1">
      <alignment wrapText="1"/>
    </xf>
    <xf numFmtId="44" fontId="5" fillId="2" borderId="15" xfId="1" applyNumberFormat="1" applyFont="1" applyFill="1" applyBorder="1" applyAlignment="1">
      <alignment wrapText="1"/>
    </xf>
    <xf numFmtId="0" fontId="1" fillId="2" borderId="5" xfId="0" applyFont="1" applyFill="1" applyBorder="1" applyAlignment="1" applyProtection="1">
      <alignment horizontal="center" vertical="center" wrapText="1"/>
    </xf>
    <xf numFmtId="0" fontId="1" fillId="2" borderId="39"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1" fillId="2" borderId="28"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1" fillId="3" borderId="3" xfId="0" applyNumberFormat="1"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3" fillId="7" borderId="20" xfId="0" applyFont="1" applyFill="1" applyBorder="1" applyAlignment="1">
      <alignment horizontal="left" wrapText="1"/>
    </xf>
    <xf numFmtId="0" fontId="3" fillId="7" borderId="25" xfId="0" applyFont="1" applyFill="1" applyBorder="1" applyAlignment="1">
      <alignment horizontal="left" wrapText="1"/>
    </xf>
    <xf numFmtId="0" fontId="3" fillId="7" borderId="21" xfId="0" applyFont="1" applyFill="1" applyBorder="1" applyAlignment="1">
      <alignment horizontal="left" wrapText="1"/>
    </xf>
    <xf numFmtId="0" fontId="18" fillId="0" borderId="0" xfId="0" applyFont="1" applyBorder="1" applyAlignment="1">
      <alignment horizontal="left" vertical="top" wrapText="1"/>
    </xf>
    <xf numFmtId="0" fontId="13" fillId="7" borderId="26" xfId="0" applyFont="1" applyFill="1" applyBorder="1" applyAlignment="1">
      <alignment horizontal="left" wrapText="1"/>
    </xf>
    <xf numFmtId="0" fontId="13" fillId="7" borderId="27" xfId="0" applyFont="1" applyFill="1" applyBorder="1" applyAlignment="1">
      <alignment horizontal="left" wrapText="1"/>
    </xf>
    <xf numFmtId="0" fontId="13" fillId="7" borderId="22" xfId="0" applyFont="1" applyFill="1" applyBorder="1" applyAlignment="1">
      <alignment horizontal="left" wrapText="1"/>
    </xf>
    <xf numFmtId="49" fontId="5" fillId="3" borderId="3" xfId="0" applyNumberFormat="1" applyFont="1" applyFill="1" applyBorder="1" applyAlignment="1" applyProtection="1">
      <alignment horizontal="left" vertical="top" wrapText="1"/>
      <protection locked="0"/>
    </xf>
    <xf numFmtId="0" fontId="5" fillId="2" borderId="34"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44" fontId="1" fillId="2" borderId="5" xfId="1" applyFont="1" applyFill="1" applyBorder="1" applyAlignment="1" applyProtection="1">
      <alignment horizontal="center" vertical="center" wrapText="1"/>
    </xf>
    <xf numFmtId="44" fontId="1" fillId="2" borderId="39" xfId="1" applyFont="1" applyFill="1" applyBorder="1" applyAlignment="1" applyProtection="1">
      <alignment horizontal="center" vertical="center" wrapText="1"/>
    </xf>
    <xf numFmtId="0" fontId="1" fillId="4" borderId="42" xfId="0" applyFont="1" applyFill="1" applyBorder="1" applyAlignment="1" applyProtection="1">
      <alignment horizontal="center" vertical="center" wrapText="1"/>
    </xf>
    <xf numFmtId="0" fontId="1" fillId="4" borderId="44" xfId="0" applyFont="1" applyFill="1" applyBorder="1" applyAlignment="1" applyProtection="1">
      <alignment horizontal="center" vertical="center" wrapText="1"/>
    </xf>
    <xf numFmtId="0" fontId="1" fillId="2" borderId="4" xfId="0" applyFont="1" applyFill="1" applyBorder="1" applyAlignment="1">
      <alignment horizontal="left" wrapText="1"/>
    </xf>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3" fillId="7" borderId="11"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7" borderId="20" xfId="0" applyFont="1" applyFill="1" applyBorder="1" applyAlignment="1">
      <alignment horizontal="left" vertical="top" wrapText="1"/>
    </xf>
    <xf numFmtId="0" fontId="3" fillId="7" borderId="25" xfId="0" applyFont="1" applyFill="1" applyBorder="1" applyAlignment="1">
      <alignment horizontal="left" vertical="top" wrapText="1"/>
    </xf>
    <xf numFmtId="0" fontId="3" fillId="7" borderId="21" xfId="0" applyFont="1" applyFill="1" applyBorder="1" applyAlignment="1">
      <alignment horizontal="left" vertical="top" wrapText="1"/>
    </xf>
    <xf numFmtId="0" fontId="1" fillId="2" borderId="29"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26" xfId="0" applyFont="1" applyFill="1" applyBorder="1" applyAlignment="1">
      <alignment horizontal="center" wrapText="1"/>
    </xf>
    <xf numFmtId="0" fontId="1" fillId="2" borderId="27" xfId="0" applyFont="1" applyFill="1" applyBorder="1" applyAlignment="1">
      <alignment horizontal="center" wrapText="1"/>
    </xf>
    <xf numFmtId="0" fontId="1" fillId="2" borderId="22" xfId="0" applyFont="1" applyFill="1" applyBorder="1" applyAlignment="1">
      <alignment horizontal="center" wrapText="1"/>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1" fillId="7" borderId="18" xfId="0" applyFont="1" applyFill="1" applyBorder="1" applyAlignment="1">
      <alignment horizontal="left" wrapText="1"/>
    </xf>
    <xf numFmtId="0" fontId="11" fillId="7" borderId="16" xfId="0" applyFont="1" applyFill="1" applyBorder="1" applyAlignment="1">
      <alignment horizontal="left" wrapText="1"/>
    </xf>
    <xf numFmtId="0" fontId="11" fillId="7" borderId="41" xfId="0" applyFont="1" applyFill="1" applyBorder="1" applyAlignment="1">
      <alignment horizontal="left"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44" fontId="2" fillId="2" borderId="45" xfId="0" applyNumberFormat="1" applyFont="1" applyFill="1" applyBorder="1" applyAlignment="1">
      <alignment horizontal="center"/>
    </xf>
    <xf numFmtId="44" fontId="2" fillId="2" borderId="46" xfId="0" applyNumberFormat="1" applyFont="1" applyFill="1" applyBorder="1" applyAlignment="1">
      <alignment horizontal="center"/>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2" fillId="2" borderId="42" xfId="0" applyFont="1" applyFill="1" applyBorder="1" applyAlignment="1">
      <alignment horizontal="left"/>
    </xf>
    <xf numFmtId="0" fontId="2" fillId="2" borderId="43" xfId="0" applyFont="1" applyFill="1" applyBorder="1" applyAlignment="1">
      <alignment horizontal="left"/>
    </xf>
    <xf numFmtId="0" fontId="2" fillId="2" borderId="44" xfId="0" applyFont="1" applyFill="1" applyBorder="1" applyAlignment="1">
      <alignment horizontal="left"/>
    </xf>
    <xf numFmtId="44" fontId="2" fillId="2" borderId="4" xfId="0" applyNumberFormat="1" applyFont="1" applyFill="1" applyBorder="1" applyAlignment="1">
      <alignment horizontal="center"/>
    </xf>
    <xf numFmtId="44" fontId="2" fillId="2" borderId="35" xfId="0" applyNumberFormat="1" applyFont="1" applyFill="1" applyBorder="1" applyAlignment="1">
      <alignment horizontal="center"/>
    </xf>
    <xf numFmtId="0" fontId="0" fillId="2" borderId="47"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1" fillId="2" borderId="28"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7" borderId="18"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5" xfId="0" applyFont="1" applyFill="1" applyBorder="1" applyAlignment="1">
      <alignment horizontal="center" vertical="center"/>
    </xf>
    <xf numFmtId="0" fontId="1" fillId="7" borderId="21" xfId="0" applyFont="1" applyFill="1" applyBorder="1" applyAlignment="1">
      <alignment horizontal="center" vertical="center"/>
    </xf>
    <xf numFmtId="0" fontId="0" fillId="2" borderId="14" xfId="0" applyFill="1" applyBorder="1"/>
    <xf numFmtId="0" fontId="0" fillId="2" borderId="15" xfId="0" applyFill="1" applyBorder="1"/>
    <xf numFmtId="44" fontId="2" fillId="2" borderId="14" xfId="0" applyNumberFormat="1" applyFont="1" applyFill="1" applyBorder="1"/>
    <xf numFmtId="44" fontId="15" fillId="0" borderId="0" xfId="1" applyFont="1" applyBorder="1" applyAlignment="1">
      <alignment wrapText="1"/>
    </xf>
    <xf numFmtId="44" fontId="0" fillId="0" borderId="0" xfId="1" applyFont="1" applyBorder="1" applyAlignment="1">
      <alignment wrapText="1"/>
    </xf>
    <xf numFmtId="44" fontId="11" fillId="7" borderId="16" xfId="1" applyFont="1" applyFill="1" applyBorder="1" applyAlignment="1">
      <alignment wrapText="1"/>
    </xf>
    <xf numFmtId="44" fontId="13" fillId="3" borderId="0" xfId="1" applyFont="1" applyFill="1" applyBorder="1" applyAlignment="1">
      <alignment horizontal="left" wrapText="1"/>
    </xf>
    <xf numFmtId="44" fontId="0" fillId="0" borderId="0" xfId="1" applyFont="1" applyFill="1" applyBorder="1" applyAlignment="1">
      <alignment wrapText="1"/>
    </xf>
    <xf numFmtId="44" fontId="5" fillId="2" borderId="3" xfId="1" applyFont="1" applyFill="1" applyBorder="1" applyAlignment="1" applyProtection="1">
      <alignment horizontal="center" vertical="center" wrapText="1"/>
    </xf>
    <xf numFmtId="44" fontId="5" fillId="0" borderId="3" xfId="1" applyFont="1" applyBorder="1" applyAlignment="1" applyProtection="1">
      <alignment horizontal="center" vertical="center" wrapText="1"/>
      <protection locked="0"/>
    </xf>
    <xf numFmtId="44" fontId="5" fillId="3" borderId="3"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44" fontId="5" fillId="0" borderId="0" xfId="1" applyFont="1" applyFill="1" applyBorder="1" applyAlignment="1" applyProtection="1">
      <alignment vertical="center" wrapText="1"/>
      <protection locked="0"/>
    </xf>
    <xf numFmtId="44" fontId="0" fillId="3" borderId="0" xfId="1" applyFont="1" applyFill="1" applyBorder="1" applyAlignment="1">
      <alignment wrapText="1"/>
    </xf>
    <xf numFmtId="44" fontId="1" fillId="3" borderId="0" xfId="1" applyFont="1" applyFill="1" applyBorder="1" applyAlignment="1">
      <alignment vertical="center" wrapText="1"/>
    </xf>
    <xf numFmtId="44" fontId="1" fillId="3" borderId="0" xfId="1" applyFont="1" applyFill="1" applyBorder="1" applyAlignment="1" applyProtection="1">
      <alignment horizontal="center" vertical="center" wrapText="1"/>
    </xf>
    <xf numFmtId="44" fontId="1" fillId="3" borderId="0" xfId="1" applyFont="1" applyFill="1" applyBorder="1" applyAlignment="1" applyProtection="1">
      <alignment vertical="center" wrapText="1"/>
    </xf>
    <xf numFmtId="44" fontId="1" fillId="0" borderId="0" xfId="1" applyFont="1" applyFill="1" applyBorder="1" applyAlignment="1">
      <alignment vertical="center" wrapText="1"/>
    </xf>
    <xf numFmtId="44" fontId="0" fillId="2" borderId="17" xfId="1" applyFont="1" applyFill="1" applyBorder="1" applyAlignment="1">
      <alignment vertical="center" wrapText="1"/>
    </xf>
    <xf numFmtId="9" fontId="0" fillId="2" borderId="15" xfId="2" applyFont="1" applyFill="1" applyBorder="1" applyAlignment="1">
      <alignment wrapText="1"/>
    </xf>
    <xf numFmtId="44" fontId="1" fillId="2" borderId="28" xfId="0" applyNumberFormat="1" applyFont="1" applyFill="1" applyBorder="1" applyAlignment="1">
      <alignment vertical="center" wrapText="1"/>
    </xf>
    <xf numFmtId="0" fontId="2" fillId="2" borderId="13" xfId="0" applyFont="1" applyFill="1" applyBorder="1" applyAlignment="1">
      <alignment wrapText="1"/>
    </xf>
  </cellXfs>
  <cellStyles count="5">
    <cellStyle name="Comma" xfId="3" xr:uid="{00000000-0005-0000-0000-000000000000}"/>
    <cellStyle name="Currency" xfId="1" builtinId="4"/>
    <cellStyle name="Normal" xfId="0" builtinId="0"/>
    <cellStyle name="Normal 3" xfId="4" xr:uid="{00000000-0005-0000-0000-000003000000}"/>
    <cellStyle name="Percent" xfId="2" xr:uid="{00000000-0005-0000-0000-00000400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camacho\Desktop\JOHN\John%202002\Balance%20Sheet%20ACS\Gratuity%20Revalu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fsmgrcf\AppData\Local\Microsoft\Windows\Temporary%20Internet%20Files\Content.Outlook\6KJTY8QE\Budget%20Annuel\4.3_Budget_Annuel_17-18_RCA_EC.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makabore\Box%20Sync\FINANCE%20RCA\BAILLEURS-BUDGET\5.multiples%20bases\UNPBF\Budget_Oxfam_UNPBF_V1_21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tuity Regional staff"/>
      <sheetName val="Gratuity Kenyan staff"/>
      <sheetName val="Gratuity Kenyan staff (2)"/>
      <sheetName val="Gratuity 1999"/>
      <sheetName val="SUDBASE"/>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Kenya and Ethiopia summary"/>
      <sheetName val="IRC SUMMA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es"/>
      <sheetName val="Parametros 2"/>
      <sheetName val="Bureau Pays"/>
      <sheetName val="COORDINATION PROGRAMMES"/>
      <sheetName val="BANGUI"/>
      <sheetName val="BRIA"/>
      <sheetName val="PAOUA"/>
      <sheetName val="BATANGAFO"/>
      <sheetName val="PEP 7"/>
      <sheetName val="PEP 8"/>
      <sheetName val="PEP 9"/>
      <sheetName val="PEP 10"/>
      <sheetName val="personnel"/>
      <sheetName val="Calclulos PEP "/>
      <sheetName val="Calculos TD PEP"/>
      <sheetName val="TD PAYS"/>
      <sheetName val="TD COP"/>
    </sheetNames>
    <sheetDataSet>
      <sheetData sheetId="0">
        <row r="7">
          <cell r="D7" t="str">
            <v>EUR</v>
          </cell>
          <cell r="E7">
            <v>1</v>
          </cell>
          <cell r="F7" t="str">
            <v>Capital</v>
          </cell>
          <cell r="AD7" t="str">
            <v>Acheteur Coordi</v>
          </cell>
        </row>
        <row r="8">
          <cell r="D8" t="str">
            <v>XAF</v>
          </cell>
          <cell r="E8">
            <v>655.95699999999999</v>
          </cell>
          <cell r="F8" t="str">
            <v>BANGUI</v>
          </cell>
          <cell r="M8" t="str">
            <v>Hay 12</v>
          </cell>
          <cell r="S8" t="str">
            <v>Hay 12</v>
          </cell>
          <cell r="AD8" t="str">
            <v>Admin Fin Assistant PAO</v>
          </cell>
        </row>
        <row r="9">
          <cell r="F9" t="str">
            <v>BRIA</v>
          </cell>
          <cell r="M9" t="str">
            <v>HAY 12 Oxfam</v>
          </cell>
          <cell r="S9" t="str">
            <v>Hay 12 Oxfam</v>
          </cell>
          <cell r="AD9" t="str">
            <v>Admin Fin Officer 1 Coordi</v>
          </cell>
        </row>
        <row r="10">
          <cell r="F10" t="str">
            <v>PAOUA</v>
          </cell>
          <cell r="M10" t="str">
            <v>Hay 11</v>
          </cell>
          <cell r="S10" t="str">
            <v>Hay 11</v>
          </cell>
          <cell r="AD10" t="str">
            <v>Admin Fin Officer 2 Coordi</v>
          </cell>
        </row>
        <row r="11">
          <cell r="F11" t="str">
            <v>BATANGAFO</v>
          </cell>
          <cell r="M11" t="str">
            <v>Hay 10</v>
          </cell>
          <cell r="S11" t="str">
            <v>Hay 10</v>
          </cell>
          <cell r="AD11" t="str">
            <v>Admin Fin Officer BFO</v>
          </cell>
        </row>
        <row r="12">
          <cell r="F12" t="str">
            <v>Base 5</v>
          </cell>
          <cell r="M12" t="str">
            <v>Hay 9</v>
          </cell>
          <cell r="S12" t="str">
            <v>Hay 9</v>
          </cell>
          <cell r="AD12" t="str">
            <v>Admin Fin Officer BGI</v>
          </cell>
        </row>
        <row r="13">
          <cell r="F13" t="str">
            <v>Base 6</v>
          </cell>
          <cell r="S13" t="str">
            <v>Hay 8</v>
          </cell>
          <cell r="AD13" t="str">
            <v>Admin Fin Officer BRI</v>
          </cell>
        </row>
        <row r="14">
          <cell r="S14" t="str">
            <v>Hay 7</v>
          </cell>
          <cell r="AD14" t="str">
            <v>Admin Fin Officer PAO</v>
          </cell>
        </row>
        <row r="15">
          <cell r="S15" t="str">
            <v>Hay 6</v>
          </cell>
          <cell r="AD15" t="str">
            <v>Admin/HR/Fin Officer BFO</v>
          </cell>
        </row>
        <row r="16">
          <cell r="S16" t="str">
            <v>Hay 5</v>
          </cell>
          <cell r="AD16" t="str">
            <v>Advocacy Manager Coordi</v>
          </cell>
        </row>
        <row r="17">
          <cell r="S17" t="str">
            <v>Hay 4</v>
          </cell>
          <cell r="AD17" t="str">
            <v>Agent d´Entretien PAO</v>
          </cell>
        </row>
        <row r="18">
          <cell r="S18" t="str">
            <v>Hay 3</v>
          </cell>
          <cell r="AD18" t="str">
            <v>Agent d'Entretien BRI</v>
          </cell>
        </row>
        <row r="19">
          <cell r="S19" t="str">
            <v>Hay 2</v>
          </cell>
          <cell r="AD19" t="str">
            <v>Assistant Advocacy Coordi</v>
          </cell>
        </row>
        <row r="20">
          <cell r="S20" t="str">
            <v>Hay 1</v>
          </cell>
          <cell r="AD20" t="str">
            <v>Assistant Bonne Gouvernance Coordi</v>
          </cell>
        </row>
        <row r="21">
          <cell r="AD21" t="str">
            <v>Assistant EFSL BGI</v>
          </cell>
        </row>
        <row r="22">
          <cell r="AD22" t="str">
            <v>Assistant Fin Rh BGI</v>
          </cell>
        </row>
        <row r="23">
          <cell r="M23" t="str">
            <v>Citoyen UE</v>
          </cell>
          <cell r="AD23" t="str">
            <v>Assistant Log BRI</v>
          </cell>
        </row>
        <row r="24">
          <cell r="M24" t="str">
            <v>Citoyen NON UE</v>
          </cell>
          <cell r="AD24" t="str">
            <v>Assistant Log Cholera BGI</v>
          </cell>
        </row>
        <row r="25">
          <cell r="AD25" t="str">
            <v>Assistant Logistique Achats PAO</v>
          </cell>
        </row>
        <row r="26">
          <cell r="AD26" t="str">
            <v>Assistant Logistique Base PAO</v>
          </cell>
        </row>
        <row r="27">
          <cell r="AD27" t="str">
            <v>Assistant Logistique BFO</v>
          </cell>
        </row>
        <row r="28">
          <cell r="AD28" t="str">
            <v>Assistant MEAL BGI</v>
          </cell>
        </row>
        <row r="29">
          <cell r="AD29" t="str">
            <v>Assistant MEAL BRI</v>
          </cell>
        </row>
        <row r="30">
          <cell r="AD30" t="str">
            <v>Assistant Meal Cholera BGI</v>
          </cell>
        </row>
        <row r="31">
          <cell r="AD31" t="str">
            <v>Assistant PHE BRI (x2)</v>
          </cell>
        </row>
        <row r="32">
          <cell r="AD32" t="str">
            <v>Assistant PHE PAO</v>
          </cell>
        </row>
        <row r="33">
          <cell r="AD33" t="str">
            <v>Assistant PHP BRI</v>
          </cell>
        </row>
        <row r="34">
          <cell r="AD34" t="str">
            <v>Assistant PHP PAO</v>
          </cell>
        </row>
        <row r="35">
          <cell r="AD35" t="str">
            <v>Assistant Promoteur Santé Publique BGI (x2)</v>
          </cell>
        </row>
        <row r="36">
          <cell r="AD36" t="str">
            <v>Assistant Protection BRI</v>
          </cell>
        </row>
        <row r="37">
          <cell r="AD37" t="str">
            <v>Assistante Financière Coordi</v>
          </cell>
        </row>
        <row r="38">
          <cell r="AD38" t="str">
            <v>Assistante RH 1 Coordi</v>
          </cell>
        </row>
        <row r="39">
          <cell r="AD39" t="str">
            <v>Assistante RH 2 Coordi</v>
          </cell>
        </row>
        <row r="40">
          <cell r="AD40" t="str">
            <v>Assistants EFSL PAO (x2)</v>
          </cell>
        </row>
        <row r="41">
          <cell r="AD41" t="str">
            <v>Bonne Gouvernance Manager Coordi</v>
          </cell>
        </row>
        <row r="42">
          <cell r="AD42" t="str">
            <v>Business Manager Coordi</v>
          </cell>
        </row>
        <row r="43">
          <cell r="AD43" t="str">
            <v>Charpentier  BGI</v>
          </cell>
        </row>
        <row r="44">
          <cell r="AD44" t="str">
            <v>Chauffeur BGI (x3)</v>
          </cell>
        </row>
        <row r="45">
          <cell r="AD45" t="str">
            <v>Chauffeur Coordi</v>
          </cell>
        </row>
        <row r="46">
          <cell r="AD46" t="str">
            <v>Chef Chantier BGI</v>
          </cell>
        </row>
        <row r="47">
          <cell r="AD47" t="str">
            <v>Cuisinier Coordi</v>
          </cell>
        </row>
        <row r="48">
          <cell r="AD48" t="str">
            <v>Cuisinier PAO</v>
          </cell>
        </row>
        <row r="49">
          <cell r="AD49" t="str">
            <v>Cuisiniere BFO</v>
          </cell>
        </row>
        <row r="50">
          <cell r="AD50" t="str">
            <v>Directeur Pays Coordi</v>
          </cell>
        </row>
        <row r="51">
          <cell r="AD51" t="str">
            <v>EFSL Manager Coordi</v>
          </cell>
        </row>
        <row r="52">
          <cell r="AD52" t="str">
            <v>EFSL Officer BRI</v>
          </cell>
        </row>
        <row r="53">
          <cell r="AD53" t="str">
            <v>EFSL Officer PAO</v>
          </cell>
        </row>
        <row r="54">
          <cell r="AD54" t="str">
            <v>Femme de Ménage BGI</v>
          </cell>
        </row>
        <row r="55">
          <cell r="AD55" t="str">
            <v>Femme de Ménage Coordi (x2)</v>
          </cell>
        </row>
        <row r="56">
          <cell r="AD56" t="str">
            <v>Field Manager BFO</v>
          </cell>
        </row>
        <row r="57">
          <cell r="AD57" t="str">
            <v>Field Manager BGI</v>
          </cell>
        </row>
        <row r="58">
          <cell r="AD58" t="str">
            <v>Field Manager BRI</v>
          </cell>
        </row>
        <row r="59">
          <cell r="AD59" t="str">
            <v>Field Manager PAO</v>
          </cell>
        </row>
        <row r="60">
          <cell r="AD60" t="str">
            <v>Finance Manager Coordi</v>
          </cell>
        </row>
        <row r="61">
          <cell r="AD61" t="str">
            <v>Funding Officer 1 Coordi</v>
          </cell>
        </row>
        <row r="62">
          <cell r="AD62" t="str">
            <v>Funding Officer 2 Coordi</v>
          </cell>
        </row>
        <row r="63">
          <cell r="AD63" t="str">
            <v>Gardien BFO (x5)</v>
          </cell>
        </row>
        <row r="64">
          <cell r="AD64" t="str">
            <v>Gardien BGI (x5)</v>
          </cell>
        </row>
        <row r="65">
          <cell r="AD65" t="str">
            <v>Gardien BRI (x3)</v>
          </cell>
        </row>
        <row r="66">
          <cell r="AD66" t="str">
            <v>Gardien GH 2 Coordi (x5)</v>
          </cell>
        </row>
        <row r="67">
          <cell r="AD67" t="str">
            <v>Gardiens PAO (x5)</v>
          </cell>
        </row>
        <row r="68">
          <cell r="AD68" t="str">
            <v>Grant Compliance Officer Coordi</v>
          </cell>
        </row>
        <row r="69">
          <cell r="AD69" t="str">
            <v>HR Manager Coordi</v>
          </cell>
        </row>
        <row r="70">
          <cell r="AD70" t="str">
            <v>Log Manager Coordi</v>
          </cell>
        </row>
        <row r="71">
          <cell r="AD71" t="str">
            <v>Log Officer BFO</v>
          </cell>
        </row>
        <row r="72">
          <cell r="AD72" t="str">
            <v>Log Officer BGI</v>
          </cell>
        </row>
        <row r="73">
          <cell r="AD73" t="str">
            <v>Log Officer Coordi</v>
          </cell>
        </row>
        <row r="74">
          <cell r="AD74" t="str">
            <v>Log Officer PAO</v>
          </cell>
        </row>
        <row r="75">
          <cell r="AD75" t="str">
            <v>Magasinier BGI</v>
          </cell>
        </row>
        <row r="76">
          <cell r="AD76" t="str">
            <v>Magasinier BRI</v>
          </cell>
        </row>
        <row r="77">
          <cell r="AD77" t="str">
            <v>Magasinier Coordi</v>
          </cell>
        </row>
        <row r="78">
          <cell r="AD78" t="str">
            <v>Magasiniere BFO</v>
          </cell>
        </row>
        <row r="79">
          <cell r="AD79" t="str">
            <v>MEAL Assistant PAO</v>
          </cell>
        </row>
        <row r="80">
          <cell r="AD80" t="str">
            <v>MEAL Manager Coordi</v>
          </cell>
        </row>
        <row r="81">
          <cell r="AD81" t="str">
            <v>Média Officer Coordi</v>
          </cell>
        </row>
        <row r="82">
          <cell r="AD82" t="str">
            <v>Menagere BFO</v>
          </cell>
        </row>
        <row r="83">
          <cell r="AD83" t="str">
            <v>Mobilisateur Communautaire EFSL BGI (x8)</v>
          </cell>
        </row>
        <row r="84">
          <cell r="AD84" t="str">
            <v>Mobilisateur communautaire PROT BRI (x2)</v>
          </cell>
        </row>
        <row r="85">
          <cell r="AD85" t="str">
            <v>Mobilisateur Communautaire Protection BGI (x4)</v>
          </cell>
        </row>
        <row r="86">
          <cell r="AD86" t="str">
            <v>Mobilisateur communautaire WASH BRI (x6)</v>
          </cell>
        </row>
        <row r="87">
          <cell r="AD87" t="str">
            <v>Mobilisateurs Communauataires EFSL PAO (x12)</v>
          </cell>
        </row>
        <row r="88">
          <cell r="AD88" t="str">
            <v>Mobilisateurs Communautaires Protection PAO (x2)</v>
          </cell>
        </row>
        <row r="89">
          <cell r="AD89" t="str">
            <v>Mobilisateurs communautaires WaSH PAO (x6)</v>
          </cell>
        </row>
        <row r="90">
          <cell r="AD90" t="str">
            <v>Operateur Radio BGI</v>
          </cell>
        </row>
        <row r="91">
          <cell r="AD91" t="str">
            <v>PHE Officer BFO</v>
          </cell>
        </row>
        <row r="92">
          <cell r="AD92" t="str">
            <v>PHE Officer BFO</v>
          </cell>
        </row>
        <row r="93">
          <cell r="AD93" t="str">
            <v>PHP Officer BFO</v>
          </cell>
        </row>
        <row r="94">
          <cell r="AD94" t="str">
            <v>PHP Officer BRI</v>
          </cell>
        </row>
        <row r="95">
          <cell r="AD95" t="str">
            <v>Plombier BGI</v>
          </cell>
        </row>
        <row r="96">
          <cell r="AD96" t="str">
            <v>Promoteur Hygiene BFO (x8)</v>
          </cell>
        </row>
        <row r="97">
          <cell r="AD97" t="str">
            <v>Protection Gender Manager Coordi</v>
          </cell>
        </row>
        <row r="98">
          <cell r="AD98" t="str">
            <v>Protection Officer BGI</v>
          </cell>
        </row>
        <row r="99">
          <cell r="AD99" t="str">
            <v>Protection Officer PAO</v>
          </cell>
        </row>
        <row r="100">
          <cell r="AD100" t="str">
            <v>Quality Programm Coordi</v>
          </cell>
        </row>
        <row r="101">
          <cell r="AD101" t="str">
            <v>Radio Operateur/IT BRI</v>
          </cell>
        </row>
        <row r="102">
          <cell r="AD102" t="str">
            <v>Responsable Progamme Coordi</v>
          </cell>
        </row>
        <row r="103">
          <cell r="AD103" t="str">
            <v>Security Manager Coordi</v>
          </cell>
        </row>
        <row r="104">
          <cell r="AD104" t="str">
            <v>Superviseur Achat Coordi</v>
          </cell>
        </row>
        <row r="105">
          <cell r="AD105" t="str">
            <v>Superviseur PHE PAO</v>
          </cell>
        </row>
        <row r="106">
          <cell r="AD106" t="str">
            <v>Superviseur PHE PAO</v>
          </cell>
        </row>
        <row r="107">
          <cell r="AD107" t="str">
            <v>Technicien IT  Coordi</v>
          </cell>
        </row>
        <row r="108">
          <cell r="AD108" t="str">
            <v>Technicien Polyvalent BFO</v>
          </cell>
        </row>
        <row r="109">
          <cell r="AD109" t="str">
            <v>WaSH Manager Coordi</v>
          </cell>
        </row>
        <row r="110">
          <cell r="AD110" t="str">
            <v>WaSH Officer BGI</v>
          </cell>
        </row>
        <row r="111">
          <cell r="AD111" t="str">
            <v>WaSH Officer Choléra BGI</v>
          </cell>
        </row>
        <row r="112">
          <cell r="AD112" t="str">
            <v>WaSH Officer PAO</v>
          </cell>
        </row>
        <row r="113">
          <cell r="AD113" t="str">
            <v>Assistant Log Appro</v>
          </cell>
        </row>
        <row r="114">
          <cell r="AD114" t="str">
            <v>Assistant EFSL BRI</v>
          </cell>
        </row>
        <row r="115">
          <cell r="AD115" t="str">
            <v>Mobilisateur communautaire EFSL BRI (x3)</v>
          </cell>
        </row>
        <row r="116">
          <cell r="AD116" t="str">
            <v>Protection Officer BRI</v>
          </cell>
        </row>
        <row r="117">
          <cell r="AD117" t="str">
            <v>Assistant RH/Admin BRI</v>
          </cell>
        </row>
        <row r="118">
          <cell r="AD118" t="str">
            <v>Chauffeur BRI</v>
          </cell>
        </row>
        <row r="119">
          <cell r="AD119" t="str">
            <v>Assistant Log Appro BRI</v>
          </cell>
        </row>
        <row r="120">
          <cell r="AD120" t="str">
            <v>Logistique Service Généraux Coordi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E DE REPARTITION"/>
      <sheetName val="Oxfam_BUDGET"/>
      <sheetName val="OI_EXP Programme"/>
      <sheetName val="OI_EXP Support"/>
      <sheetName val="OI_NAT Programme"/>
      <sheetName val="OI_NAT Support"/>
      <sheetName val="B - OFFICE"/>
      <sheetName val="CA - VEHICULE"/>
      <sheetName val="CB - TRANSP"/>
      <sheetName val="D - EQUIP"/>
      <sheetName val="E - PROGRAM BRIA"/>
      <sheetName val="E - PROGRAM BANGASSOU"/>
      <sheetName val="E - PROGRAM PAOUA"/>
      <sheetName val="E - PROGRAM BANGUI"/>
      <sheetName val="E - PROGRAM BATANGAFO"/>
      <sheetName val="Grille_Salaire"/>
      <sheetName val="Couts support Récap"/>
      <sheetName val="Explication Codification"/>
    </sheetNames>
    <sheetDataSet>
      <sheetData sheetId="0">
        <row r="2">
          <cell r="B2" t="str">
            <v>USD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C2" t="str">
            <v>NIVEAU CHIFFRE</v>
          </cell>
          <cell r="D2" t="str">
            <v>POSTES</v>
          </cell>
          <cell r="E2"/>
        </row>
        <row r="3">
          <cell r="C3">
            <v>12</v>
          </cell>
          <cell r="D3" t="str">
            <v>Emergency Manager</v>
          </cell>
          <cell r="E3">
            <v>4121.71</v>
          </cell>
        </row>
        <row r="4">
          <cell r="C4" t="str">
            <v>12B</v>
          </cell>
          <cell r="D4" t="str">
            <v>Directeur Pays</v>
          </cell>
          <cell r="E4">
            <v>6968</v>
          </cell>
        </row>
        <row r="5">
          <cell r="C5">
            <v>11</v>
          </cell>
          <cell r="D5" t="str">
            <v>RPAH / Responsable Régional</v>
          </cell>
          <cell r="E5">
            <v>5150</v>
          </cell>
        </row>
        <row r="6">
          <cell r="C6">
            <v>10</v>
          </cell>
          <cell r="D6" t="str">
            <v xml:space="preserve">Admin Fin / Log / Wash / Foos Sec Manager </v>
          </cell>
          <cell r="E6">
            <v>4226</v>
          </cell>
        </row>
        <row r="7">
          <cell r="C7">
            <v>9</v>
          </cell>
          <cell r="D7" t="str">
            <v xml:space="preserve">Admin Fin / Log / Wash / Foos Sec Officer </v>
          </cell>
          <cell r="E7">
            <v>3949</v>
          </cell>
        </row>
        <row r="11">
          <cell r="C11" t="str">
            <v>NIVEAU CHIFFRE</v>
          </cell>
          <cell r="D11" t="str">
            <v>POSTES</v>
          </cell>
          <cell r="E11" t="str">
            <v>Capital</v>
          </cell>
        </row>
        <row r="12">
          <cell r="C12">
            <v>12</v>
          </cell>
          <cell r="D12" t="str">
            <v>Directeur Pays</v>
          </cell>
          <cell r="E12" t="str">
            <v>Pte</v>
          </cell>
        </row>
        <row r="13">
          <cell r="C13">
            <v>12</v>
          </cell>
          <cell r="D13" t="str">
            <v>Directeur Pays Oxfam</v>
          </cell>
          <cell r="E13"/>
        </row>
        <row r="14">
          <cell r="C14">
            <v>11</v>
          </cell>
          <cell r="D14" t="str">
            <v>Emergency manager</v>
          </cell>
          <cell r="E14">
            <v>2339.8000000000002</v>
          </cell>
        </row>
        <row r="15">
          <cell r="C15">
            <v>10</v>
          </cell>
          <cell r="D15" t="str">
            <v>Field Manager / RP / RALF</v>
          </cell>
          <cell r="E15">
            <v>1776.98</v>
          </cell>
        </row>
        <row r="16">
          <cell r="C16">
            <v>9</v>
          </cell>
          <cell r="D16" t="str">
            <v>Officer</v>
          </cell>
          <cell r="E16">
            <v>1250.54</v>
          </cell>
        </row>
        <row r="17">
          <cell r="C17">
            <v>8</v>
          </cell>
          <cell r="D17" t="str">
            <v>OP DES</v>
          </cell>
          <cell r="E17">
            <v>959.5</v>
          </cell>
        </row>
        <row r="18">
          <cell r="C18">
            <v>7</v>
          </cell>
          <cell r="D18" t="str">
            <v>Assistant</v>
          </cell>
          <cell r="E18">
            <v>799</v>
          </cell>
        </row>
        <row r="19">
          <cell r="C19">
            <v>6</v>
          </cell>
          <cell r="D19" t="str">
            <v>Superviseur /</v>
          </cell>
          <cell r="E19">
            <v>710.19</v>
          </cell>
        </row>
        <row r="20">
          <cell r="C20">
            <v>5</v>
          </cell>
          <cell r="D20" t="str">
            <v>Sécretaire</v>
          </cell>
          <cell r="E20">
            <v>621.38</v>
          </cell>
        </row>
        <row r="21">
          <cell r="C21">
            <v>4</v>
          </cell>
          <cell r="D21" t="str">
            <v>Promotor Higiene / Field Driver</v>
          </cell>
          <cell r="E21">
            <v>521.87</v>
          </cell>
        </row>
        <row r="22">
          <cell r="C22">
            <v>3</v>
          </cell>
          <cell r="D22" t="str">
            <v>Chauffeur</v>
          </cell>
          <cell r="E22">
            <v>422.36</v>
          </cell>
        </row>
        <row r="23">
          <cell r="C23">
            <v>2</v>
          </cell>
          <cell r="D23" t="str">
            <v>gardiens /cuisinier</v>
          </cell>
          <cell r="E23">
            <v>371</v>
          </cell>
        </row>
        <row r="24">
          <cell r="C24">
            <v>1</v>
          </cell>
          <cell r="D24" t="str">
            <v>Femme ménage</v>
          </cell>
          <cell r="E24">
            <v>320.71000000000004</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M230"/>
  <sheetViews>
    <sheetView showGridLines="0" showZeros="0" zoomScale="60" zoomScaleNormal="60" workbookViewId="0"/>
  </sheetViews>
  <sheetFormatPr defaultColWidth="9.140625" defaultRowHeight="15" x14ac:dyDescent="0.25"/>
  <cols>
    <col min="1" max="1" width="9.140625" style="44"/>
    <col min="2" max="2" width="30.7109375" style="44" customWidth="1"/>
    <col min="3" max="3" width="32.5703125" style="44" customWidth="1"/>
    <col min="4" max="4" width="24.28515625" style="44" customWidth="1"/>
    <col min="5" max="5" width="23.140625" style="44" hidden="1" customWidth="1"/>
    <col min="6" max="6" width="22.5703125" style="44" hidden="1" customWidth="1"/>
    <col min="7" max="7" width="9.42578125" style="44" hidden="1" customWidth="1"/>
    <col min="8" max="8" width="22.5703125" style="44" customWidth="1"/>
    <col min="9" max="9" width="22.42578125" style="300" customWidth="1"/>
    <col min="10" max="10" width="31.42578125" style="44" customWidth="1"/>
    <col min="11" max="11" width="18.85546875" style="44" customWidth="1"/>
    <col min="12" max="12" width="9.140625" style="44"/>
    <col min="13" max="13" width="17.7109375" style="44" customWidth="1"/>
    <col min="14" max="14" width="26.5703125" style="44" customWidth="1"/>
    <col min="15" max="15" width="22.5703125" style="44" customWidth="1"/>
    <col min="16" max="16" width="29.7109375" style="44" customWidth="1"/>
    <col min="17" max="17" width="23.42578125" style="44" customWidth="1"/>
    <col min="18" max="18" width="18.5703125" style="44" customWidth="1"/>
    <col min="19" max="19" width="17.42578125" style="44" customWidth="1"/>
    <col min="20" max="20" width="25.140625" style="44" customWidth="1"/>
    <col min="21" max="16384" width="9.140625" style="44"/>
  </cols>
  <sheetData>
    <row r="2" spans="2:13" ht="47.25" customHeight="1" x14ac:dyDescent="0.7">
      <c r="B2" s="238" t="s">
        <v>562</v>
      </c>
      <c r="C2" s="238"/>
      <c r="D2" s="238"/>
      <c r="E2" s="238"/>
      <c r="F2" s="42"/>
      <c r="G2" s="42"/>
      <c r="H2" s="43"/>
      <c r="I2" s="299"/>
      <c r="J2" s="43"/>
    </row>
    <row r="3" spans="2:13" ht="15.75" x14ac:dyDescent="0.25">
      <c r="B3" s="185" t="s">
        <v>563</v>
      </c>
    </row>
    <row r="4" spans="2:13" ht="16.5" thickBot="1" x14ac:dyDescent="0.3">
      <c r="B4" s="47"/>
    </row>
    <row r="5" spans="2:13" ht="36" x14ac:dyDescent="0.55000000000000004">
      <c r="B5" s="138" t="s">
        <v>5</v>
      </c>
      <c r="C5" s="186"/>
      <c r="D5" s="186"/>
      <c r="E5" s="186"/>
      <c r="F5" s="186"/>
      <c r="G5" s="186"/>
      <c r="H5" s="186"/>
      <c r="I5" s="301"/>
      <c r="J5" s="186"/>
      <c r="K5" s="186"/>
      <c r="L5" s="186"/>
      <c r="M5" s="187"/>
    </row>
    <row r="6" spans="2:13" ht="189" customHeight="1" thickBot="1" x14ac:dyDescent="0.4">
      <c r="B6" s="235" t="s">
        <v>612</v>
      </c>
      <c r="C6" s="236"/>
      <c r="D6" s="236"/>
      <c r="E6" s="236"/>
      <c r="F6" s="236"/>
      <c r="G6" s="236"/>
      <c r="H6" s="236"/>
      <c r="I6" s="236"/>
      <c r="J6" s="236"/>
      <c r="K6" s="236"/>
      <c r="L6" s="236"/>
      <c r="M6" s="237"/>
    </row>
    <row r="7" spans="2:13" ht="15.75" customHeight="1" x14ac:dyDescent="0.25">
      <c r="B7" s="48"/>
    </row>
    <row r="8" spans="2:13" ht="15.75" customHeight="1" thickBot="1" x14ac:dyDescent="0.3"/>
    <row r="9" spans="2:13" ht="27" customHeight="1" thickBot="1" x14ac:dyDescent="0.45">
      <c r="B9" s="239" t="s">
        <v>564</v>
      </c>
      <c r="C9" s="240"/>
      <c r="D9" s="240"/>
      <c r="E9" s="240"/>
      <c r="F9" s="240"/>
      <c r="G9" s="240"/>
      <c r="H9" s="241"/>
      <c r="I9" s="302"/>
    </row>
    <row r="11" spans="2:13" ht="25.5" customHeight="1" x14ac:dyDescent="0.25">
      <c r="D11" s="49"/>
      <c r="E11" s="49"/>
      <c r="F11" s="49"/>
      <c r="G11" s="49"/>
      <c r="H11" s="46"/>
      <c r="I11" s="303"/>
      <c r="J11" s="45"/>
      <c r="K11" s="45"/>
    </row>
    <row r="12" spans="2:13" ht="228" customHeight="1" x14ac:dyDescent="0.25">
      <c r="B12" s="121" t="s">
        <v>377</v>
      </c>
      <c r="C12" s="121" t="s">
        <v>463</v>
      </c>
      <c r="D12" s="121" t="s">
        <v>420</v>
      </c>
      <c r="E12" s="56" t="s">
        <v>14</v>
      </c>
      <c r="F12" s="56" t="s">
        <v>15</v>
      </c>
      <c r="G12" s="56" t="s">
        <v>12</v>
      </c>
      <c r="H12" s="121" t="s">
        <v>555</v>
      </c>
      <c r="I12" s="121" t="s">
        <v>644</v>
      </c>
      <c r="J12" s="121" t="s">
        <v>378</v>
      </c>
      <c r="K12" s="55"/>
    </row>
    <row r="13" spans="2:13" ht="18.75" customHeight="1" x14ac:dyDescent="0.25">
      <c r="B13" s="56"/>
      <c r="C13" s="56"/>
      <c r="D13" s="85" t="s">
        <v>616</v>
      </c>
      <c r="E13" s="85"/>
      <c r="F13" s="85"/>
      <c r="G13" s="85"/>
      <c r="H13" s="56"/>
      <c r="I13" s="304"/>
      <c r="J13" s="56"/>
      <c r="K13" s="55"/>
    </row>
    <row r="14" spans="2:13" ht="51" customHeight="1" x14ac:dyDescent="0.25">
      <c r="B14" s="116" t="s">
        <v>379</v>
      </c>
      <c r="C14" s="234" t="s">
        <v>617</v>
      </c>
      <c r="D14" s="234"/>
      <c r="E14" s="234"/>
      <c r="F14" s="234"/>
      <c r="G14" s="234"/>
      <c r="H14" s="234"/>
      <c r="I14" s="234"/>
      <c r="J14" s="234"/>
      <c r="K14" s="19"/>
    </row>
    <row r="15" spans="2:13" ht="51" customHeight="1" x14ac:dyDescent="0.25">
      <c r="B15" s="116" t="s">
        <v>380</v>
      </c>
      <c r="C15" s="242" t="s">
        <v>618</v>
      </c>
      <c r="D15" s="242"/>
      <c r="E15" s="242"/>
      <c r="F15" s="242"/>
      <c r="G15" s="242"/>
      <c r="H15" s="242"/>
      <c r="I15" s="242"/>
      <c r="J15" s="242"/>
      <c r="K15" s="58"/>
    </row>
    <row r="16" spans="2:13" ht="31.5" x14ac:dyDescent="0.25">
      <c r="B16" s="117" t="s">
        <v>381</v>
      </c>
      <c r="C16" s="18" t="s">
        <v>619</v>
      </c>
      <c r="D16" s="20">
        <v>52474.141317805894</v>
      </c>
      <c r="E16" s="20"/>
      <c r="F16" s="20"/>
      <c r="G16" s="155">
        <f>D16</f>
        <v>52474.141317805894</v>
      </c>
      <c r="H16" s="151">
        <v>0.83</v>
      </c>
      <c r="I16" s="305"/>
      <c r="J16" s="136"/>
      <c r="K16" s="59"/>
    </row>
    <row r="17" spans="1:11" ht="94.5" x14ac:dyDescent="0.25">
      <c r="B17" s="117" t="s">
        <v>382</v>
      </c>
      <c r="C17" s="18" t="s">
        <v>620</v>
      </c>
      <c r="D17" s="20">
        <v>111810.93119563765</v>
      </c>
      <c r="E17" s="20"/>
      <c r="F17" s="20"/>
      <c r="G17" s="155">
        <f t="shared" ref="G17:G23" si="0">D17</f>
        <v>111810.93119563765</v>
      </c>
      <c r="H17" s="151">
        <v>0.83</v>
      </c>
      <c r="I17" s="305"/>
      <c r="J17" s="136"/>
      <c r="K17" s="59"/>
    </row>
    <row r="18" spans="1:11" ht="47.25" x14ac:dyDescent="0.25">
      <c r="B18" s="117" t="s">
        <v>383</v>
      </c>
      <c r="C18" s="18" t="s">
        <v>621</v>
      </c>
      <c r="D18" s="20">
        <v>72374.231422909914</v>
      </c>
      <c r="E18" s="20"/>
      <c r="F18" s="20"/>
      <c r="G18" s="155">
        <f t="shared" si="0"/>
        <v>72374.231422909914</v>
      </c>
      <c r="H18" s="151">
        <v>0.83</v>
      </c>
      <c r="I18" s="305"/>
      <c r="J18" s="136"/>
      <c r="K18" s="59"/>
    </row>
    <row r="19" spans="1:11" ht="15.75" x14ac:dyDescent="0.25">
      <c r="B19" s="117" t="s">
        <v>384</v>
      </c>
      <c r="C19" s="18"/>
      <c r="D19" s="20"/>
      <c r="E19" s="20"/>
      <c r="F19" s="20"/>
      <c r="G19" s="155">
        <f t="shared" si="0"/>
        <v>0</v>
      </c>
      <c r="H19" s="151"/>
      <c r="I19" s="305"/>
      <c r="J19" s="136"/>
      <c r="K19" s="59"/>
    </row>
    <row r="20" spans="1:11" ht="15.75" x14ac:dyDescent="0.25">
      <c r="B20" s="117" t="s">
        <v>385</v>
      </c>
      <c r="C20" s="18"/>
      <c r="D20" s="20"/>
      <c r="E20" s="20"/>
      <c r="F20" s="20"/>
      <c r="G20" s="155">
        <f t="shared" si="0"/>
        <v>0</v>
      </c>
      <c r="H20" s="151"/>
      <c r="I20" s="305"/>
      <c r="J20" s="136"/>
      <c r="K20" s="59"/>
    </row>
    <row r="21" spans="1:11" ht="15.75" x14ac:dyDescent="0.25">
      <c r="B21" s="117" t="s">
        <v>386</v>
      </c>
      <c r="C21" s="18"/>
      <c r="D21" s="20"/>
      <c r="E21" s="20"/>
      <c r="F21" s="20"/>
      <c r="G21" s="155">
        <f t="shared" si="0"/>
        <v>0</v>
      </c>
      <c r="H21" s="151"/>
      <c r="I21" s="305"/>
      <c r="J21" s="136"/>
      <c r="K21" s="59"/>
    </row>
    <row r="22" spans="1:11" ht="15.75" x14ac:dyDescent="0.25">
      <c r="B22" s="117" t="s">
        <v>387</v>
      </c>
      <c r="C22" s="54"/>
      <c r="D22" s="21"/>
      <c r="E22" s="21"/>
      <c r="F22" s="21"/>
      <c r="G22" s="155">
        <f t="shared" si="0"/>
        <v>0</v>
      </c>
      <c r="H22" s="152"/>
      <c r="I22" s="306"/>
      <c r="J22" s="137"/>
      <c r="K22" s="59"/>
    </row>
    <row r="23" spans="1:11" ht="15.75" x14ac:dyDescent="0.25">
      <c r="A23" s="45"/>
      <c r="B23" s="117" t="s">
        <v>388</v>
      </c>
      <c r="C23" s="54"/>
      <c r="D23" s="21"/>
      <c r="E23" s="21"/>
      <c r="F23" s="21"/>
      <c r="G23" s="155">
        <f t="shared" si="0"/>
        <v>0</v>
      </c>
      <c r="H23" s="152"/>
      <c r="I23" s="306"/>
      <c r="J23" s="137"/>
      <c r="K23" s="46"/>
    </row>
    <row r="24" spans="1:11" ht="15.75" x14ac:dyDescent="0.25">
      <c r="A24" s="45"/>
      <c r="C24" s="118" t="s">
        <v>399</v>
      </c>
      <c r="D24" s="22">
        <f>SUM(D16:D23)</f>
        <v>236659.30393635345</v>
      </c>
      <c r="E24" s="22">
        <f>SUM(E16:E23)</f>
        <v>0</v>
      </c>
      <c r="F24" s="22">
        <f>SUM(F16:F23)</f>
        <v>0</v>
      </c>
      <c r="G24" s="22">
        <f>SUM(G16:G23)</f>
        <v>236659.30393635345</v>
      </c>
      <c r="H24" s="139">
        <f>(H16*G16)+(H17*G17)+(H18*G18)+(H19*G19)+(H20*G20)+(H21*G21)+(H22*G22)+(H23*G23)</f>
        <v>196427.22226717338</v>
      </c>
      <c r="I24" s="139">
        <f>SUM(I16:I23)</f>
        <v>0</v>
      </c>
      <c r="J24" s="137"/>
      <c r="K24" s="61"/>
    </row>
    <row r="25" spans="1:11" ht="51" customHeight="1" x14ac:dyDescent="0.25">
      <c r="A25" s="45"/>
      <c r="B25" s="116" t="s">
        <v>389</v>
      </c>
      <c r="C25" s="232"/>
      <c r="D25" s="232"/>
      <c r="E25" s="232"/>
      <c r="F25" s="232"/>
      <c r="G25" s="232"/>
      <c r="H25" s="232"/>
      <c r="I25" s="232"/>
      <c r="J25" s="232"/>
      <c r="K25" s="58"/>
    </row>
    <row r="26" spans="1:11" ht="15.75" x14ac:dyDescent="0.25">
      <c r="A26" s="45"/>
      <c r="B26" s="117" t="s">
        <v>390</v>
      </c>
      <c r="C26" s="18"/>
      <c r="D26" s="20"/>
      <c r="E26" s="20"/>
      <c r="F26" s="20"/>
      <c r="G26" s="155">
        <f>D26</f>
        <v>0</v>
      </c>
      <c r="H26" s="151"/>
      <c r="I26" s="305"/>
      <c r="J26" s="136"/>
      <c r="K26" s="59"/>
    </row>
    <row r="27" spans="1:11" ht="15.75" x14ac:dyDescent="0.25">
      <c r="A27" s="45"/>
      <c r="B27" s="117" t="s">
        <v>391</v>
      </c>
      <c r="C27" s="18"/>
      <c r="D27" s="20"/>
      <c r="E27" s="20"/>
      <c r="F27" s="20"/>
      <c r="G27" s="155">
        <f t="shared" ref="G27:G33" si="1">D27</f>
        <v>0</v>
      </c>
      <c r="H27" s="151"/>
      <c r="I27" s="305"/>
      <c r="J27" s="136"/>
      <c r="K27" s="59"/>
    </row>
    <row r="28" spans="1:11" ht="15.75" x14ac:dyDescent="0.25">
      <c r="A28" s="45"/>
      <c r="B28" s="117" t="s">
        <v>392</v>
      </c>
      <c r="C28" s="18"/>
      <c r="D28" s="20"/>
      <c r="E28" s="20"/>
      <c r="F28" s="20"/>
      <c r="G28" s="155">
        <f t="shared" si="1"/>
        <v>0</v>
      </c>
      <c r="H28" s="151"/>
      <c r="I28" s="305"/>
      <c r="J28" s="136"/>
      <c r="K28" s="59"/>
    </row>
    <row r="29" spans="1:11" ht="15.75" x14ac:dyDescent="0.25">
      <c r="A29" s="45"/>
      <c r="B29" s="117" t="s">
        <v>393</v>
      </c>
      <c r="C29" s="18"/>
      <c r="D29" s="20"/>
      <c r="E29" s="20"/>
      <c r="F29" s="20"/>
      <c r="G29" s="155">
        <f t="shared" si="1"/>
        <v>0</v>
      </c>
      <c r="H29" s="151"/>
      <c r="I29" s="305"/>
      <c r="J29" s="136"/>
      <c r="K29" s="59"/>
    </row>
    <row r="30" spans="1:11" ht="15.75" x14ac:dyDescent="0.25">
      <c r="A30" s="45"/>
      <c r="B30" s="117" t="s">
        <v>394</v>
      </c>
      <c r="C30" s="18"/>
      <c r="D30" s="20"/>
      <c r="E30" s="20"/>
      <c r="F30" s="20"/>
      <c r="G30" s="155">
        <f t="shared" si="1"/>
        <v>0</v>
      </c>
      <c r="H30" s="151"/>
      <c r="I30" s="305"/>
      <c r="J30" s="136"/>
      <c r="K30" s="59"/>
    </row>
    <row r="31" spans="1:11" ht="15.75" x14ac:dyDescent="0.25">
      <c r="A31" s="45"/>
      <c r="B31" s="117" t="s">
        <v>395</v>
      </c>
      <c r="C31" s="18"/>
      <c r="D31" s="20"/>
      <c r="E31" s="20"/>
      <c r="F31" s="20"/>
      <c r="G31" s="155">
        <f t="shared" si="1"/>
        <v>0</v>
      </c>
      <c r="H31" s="151"/>
      <c r="I31" s="305"/>
      <c r="J31" s="136"/>
      <c r="K31" s="59"/>
    </row>
    <row r="32" spans="1:11" ht="15.75" x14ac:dyDescent="0.25">
      <c r="A32" s="45"/>
      <c r="B32" s="117" t="s">
        <v>396</v>
      </c>
      <c r="C32" s="54"/>
      <c r="D32" s="21"/>
      <c r="E32" s="21"/>
      <c r="F32" s="21"/>
      <c r="G32" s="155">
        <f t="shared" si="1"/>
        <v>0</v>
      </c>
      <c r="H32" s="152"/>
      <c r="I32" s="306"/>
      <c r="J32" s="137"/>
      <c r="K32" s="59"/>
    </row>
    <row r="33" spans="1:11" ht="15.75" x14ac:dyDescent="0.25">
      <c r="A33" s="45"/>
      <c r="B33" s="117" t="s">
        <v>397</v>
      </c>
      <c r="C33" s="54"/>
      <c r="D33" s="21"/>
      <c r="E33" s="21"/>
      <c r="F33" s="21"/>
      <c r="G33" s="155">
        <f t="shared" si="1"/>
        <v>0</v>
      </c>
      <c r="H33" s="152"/>
      <c r="I33" s="306"/>
      <c r="J33" s="137"/>
      <c r="K33" s="59"/>
    </row>
    <row r="34" spans="1:11" ht="15.75" x14ac:dyDescent="0.25">
      <c r="A34" s="45"/>
      <c r="C34" s="118" t="s">
        <v>398</v>
      </c>
      <c r="D34" s="25">
        <f>SUM(D26:D33)</f>
        <v>0</v>
      </c>
      <c r="E34" s="25">
        <f t="shared" ref="E34:G34" si="2">SUM(E26:E33)</f>
        <v>0</v>
      </c>
      <c r="F34" s="25">
        <f t="shared" si="2"/>
        <v>0</v>
      </c>
      <c r="G34" s="25">
        <f t="shared" si="2"/>
        <v>0</v>
      </c>
      <c r="H34" s="139">
        <f>(H26*G26)+(H27*G27)+(H28*G28)+(H29*G29)+(H30*G30)+(H31*G31)+(H32*G32)+(H33*G33)</f>
        <v>0</v>
      </c>
      <c r="I34" s="139">
        <f>SUM(I26:I33)</f>
        <v>0</v>
      </c>
      <c r="J34" s="137"/>
      <c r="K34" s="61"/>
    </row>
    <row r="35" spans="1:11" ht="51" customHeight="1" x14ac:dyDescent="0.25">
      <c r="A35" s="45"/>
      <c r="B35" s="116" t="s">
        <v>400</v>
      </c>
      <c r="C35" s="232"/>
      <c r="D35" s="232"/>
      <c r="E35" s="232"/>
      <c r="F35" s="232"/>
      <c r="G35" s="232"/>
      <c r="H35" s="232"/>
      <c r="I35" s="232"/>
      <c r="J35" s="232"/>
      <c r="K35" s="58"/>
    </row>
    <row r="36" spans="1:11" ht="15.75" x14ac:dyDescent="0.25">
      <c r="A36" s="45"/>
      <c r="B36" s="117" t="s">
        <v>401</v>
      </c>
      <c r="C36" s="18"/>
      <c r="D36" s="20"/>
      <c r="E36" s="20"/>
      <c r="F36" s="20"/>
      <c r="G36" s="155">
        <f>D36</f>
        <v>0</v>
      </c>
      <c r="H36" s="151"/>
      <c r="I36" s="305"/>
      <c r="J36" s="136"/>
      <c r="K36" s="59"/>
    </row>
    <row r="37" spans="1:11" ht="15.75" x14ac:dyDescent="0.25">
      <c r="A37" s="45"/>
      <c r="B37" s="117" t="s">
        <v>402</v>
      </c>
      <c r="C37" s="18"/>
      <c r="D37" s="20"/>
      <c r="E37" s="20"/>
      <c r="F37" s="20"/>
      <c r="G37" s="155">
        <f t="shared" ref="G37:G43" si="3">D37</f>
        <v>0</v>
      </c>
      <c r="H37" s="151"/>
      <c r="I37" s="305"/>
      <c r="J37" s="136"/>
      <c r="K37" s="59"/>
    </row>
    <row r="38" spans="1:11" ht="15.75" x14ac:dyDescent="0.25">
      <c r="A38" s="45"/>
      <c r="B38" s="117" t="s">
        <v>403</v>
      </c>
      <c r="C38" s="18"/>
      <c r="D38" s="20"/>
      <c r="E38" s="20"/>
      <c r="F38" s="20"/>
      <c r="G38" s="155">
        <f t="shared" si="3"/>
        <v>0</v>
      </c>
      <c r="H38" s="151"/>
      <c r="I38" s="305"/>
      <c r="J38" s="136"/>
      <c r="K38" s="59"/>
    </row>
    <row r="39" spans="1:11" ht="15.75" x14ac:dyDescent="0.25">
      <c r="A39" s="45"/>
      <c r="B39" s="117" t="s">
        <v>404</v>
      </c>
      <c r="C39" s="18"/>
      <c r="D39" s="20"/>
      <c r="E39" s="20"/>
      <c r="F39" s="20"/>
      <c r="G39" s="155">
        <f t="shared" si="3"/>
        <v>0</v>
      </c>
      <c r="H39" s="151"/>
      <c r="I39" s="305"/>
      <c r="J39" s="136"/>
      <c r="K39" s="59"/>
    </row>
    <row r="40" spans="1:11" s="45" customFormat="1" ht="15.75" x14ac:dyDescent="0.25">
      <c r="B40" s="117" t="s">
        <v>405</v>
      </c>
      <c r="C40" s="18"/>
      <c r="D40" s="20"/>
      <c r="E40" s="20"/>
      <c r="F40" s="20"/>
      <c r="G40" s="155">
        <f t="shared" si="3"/>
        <v>0</v>
      </c>
      <c r="H40" s="151"/>
      <c r="I40" s="305"/>
      <c r="J40" s="136"/>
      <c r="K40" s="59"/>
    </row>
    <row r="41" spans="1:11" s="45" customFormat="1" ht="15.75" x14ac:dyDescent="0.25">
      <c r="B41" s="117" t="s">
        <v>406</v>
      </c>
      <c r="C41" s="18"/>
      <c r="D41" s="20"/>
      <c r="E41" s="20"/>
      <c r="F41" s="20"/>
      <c r="G41" s="155">
        <f t="shared" si="3"/>
        <v>0</v>
      </c>
      <c r="H41" s="151"/>
      <c r="I41" s="305"/>
      <c r="J41" s="136"/>
      <c r="K41" s="59"/>
    </row>
    <row r="42" spans="1:11" s="45" customFormat="1" ht="15.75" x14ac:dyDescent="0.25">
      <c r="A42" s="44"/>
      <c r="B42" s="117" t="s">
        <v>407</v>
      </c>
      <c r="C42" s="54"/>
      <c r="D42" s="21"/>
      <c r="E42" s="21"/>
      <c r="F42" s="21"/>
      <c r="G42" s="155">
        <f t="shared" si="3"/>
        <v>0</v>
      </c>
      <c r="H42" s="152"/>
      <c r="I42" s="306"/>
      <c r="J42" s="137"/>
      <c r="K42" s="59"/>
    </row>
    <row r="43" spans="1:11" ht="15.75" x14ac:dyDescent="0.25">
      <c r="B43" s="117" t="s">
        <v>408</v>
      </c>
      <c r="C43" s="54"/>
      <c r="D43" s="21"/>
      <c r="E43" s="21"/>
      <c r="F43" s="21"/>
      <c r="G43" s="155">
        <f t="shared" si="3"/>
        <v>0</v>
      </c>
      <c r="H43" s="152"/>
      <c r="I43" s="306"/>
      <c r="J43" s="137"/>
      <c r="K43" s="59"/>
    </row>
    <row r="44" spans="1:11" ht="15.75" x14ac:dyDescent="0.25">
      <c r="C44" s="118" t="s">
        <v>409</v>
      </c>
      <c r="D44" s="25">
        <f>SUM(D36:D43)</f>
        <v>0</v>
      </c>
      <c r="E44" s="25">
        <f t="shared" ref="E44:G44" si="4">SUM(E36:E43)</f>
        <v>0</v>
      </c>
      <c r="F44" s="25">
        <f t="shared" si="4"/>
        <v>0</v>
      </c>
      <c r="G44" s="25">
        <f t="shared" si="4"/>
        <v>0</v>
      </c>
      <c r="H44" s="139">
        <f>(H36*G36)+(H37*G37)+(H38*G38)+(H39*G39)+(H40*G40)+(H41*G41)+(H42*G42)+(H43*G43)</f>
        <v>0</v>
      </c>
      <c r="I44" s="139">
        <f>SUM(I36:I43)</f>
        <v>0</v>
      </c>
      <c r="J44" s="137"/>
      <c r="K44" s="61"/>
    </row>
    <row r="45" spans="1:11" ht="51" customHeight="1" x14ac:dyDescent="0.25">
      <c r="B45" s="116" t="s">
        <v>410</v>
      </c>
      <c r="C45" s="232"/>
      <c r="D45" s="232"/>
      <c r="E45" s="232"/>
      <c r="F45" s="232"/>
      <c r="G45" s="232"/>
      <c r="H45" s="232"/>
      <c r="I45" s="232"/>
      <c r="J45" s="232"/>
      <c r="K45" s="58"/>
    </row>
    <row r="46" spans="1:11" ht="15.75" x14ac:dyDescent="0.25">
      <c r="B46" s="117" t="s">
        <v>411</v>
      </c>
      <c r="C46" s="18"/>
      <c r="D46" s="20"/>
      <c r="E46" s="20"/>
      <c r="F46" s="20"/>
      <c r="G46" s="155">
        <f>D46</f>
        <v>0</v>
      </c>
      <c r="H46" s="151"/>
      <c r="I46" s="305"/>
      <c r="J46" s="136"/>
      <c r="K46" s="59"/>
    </row>
    <row r="47" spans="1:11" ht="15.75" x14ac:dyDescent="0.25">
      <c r="B47" s="117" t="s">
        <v>412</v>
      </c>
      <c r="C47" s="18"/>
      <c r="D47" s="20"/>
      <c r="E47" s="20"/>
      <c r="F47" s="20"/>
      <c r="G47" s="155">
        <f t="shared" ref="G47:G53" si="5">D47</f>
        <v>0</v>
      </c>
      <c r="H47" s="151"/>
      <c r="I47" s="305"/>
      <c r="J47" s="136"/>
      <c r="K47" s="59"/>
    </row>
    <row r="48" spans="1:11" ht="15.75" x14ac:dyDescent="0.25">
      <c r="B48" s="117" t="s">
        <v>413</v>
      </c>
      <c r="C48" s="18"/>
      <c r="D48" s="20"/>
      <c r="E48" s="20"/>
      <c r="F48" s="20"/>
      <c r="G48" s="155">
        <f t="shared" si="5"/>
        <v>0</v>
      </c>
      <c r="H48" s="151"/>
      <c r="I48" s="305"/>
      <c r="J48" s="136"/>
      <c r="K48" s="59"/>
    </row>
    <row r="49" spans="1:11" ht="15.75" x14ac:dyDescent="0.25">
      <c r="B49" s="117" t="s">
        <v>414</v>
      </c>
      <c r="C49" s="18"/>
      <c r="D49" s="20"/>
      <c r="E49" s="20"/>
      <c r="F49" s="20"/>
      <c r="G49" s="155">
        <f t="shared" si="5"/>
        <v>0</v>
      </c>
      <c r="H49" s="151"/>
      <c r="I49" s="305"/>
      <c r="J49" s="136"/>
      <c r="K49" s="59"/>
    </row>
    <row r="50" spans="1:11" ht="15.75" x14ac:dyDescent="0.25">
      <c r="B50" s="117" t="s">
        <v>415</v>
      </c>
      <c r="C50" s="18"/>
      <c r="D50" s="20"/>
      <c r="E50" s="20"/>
      <c r="F50" s="20"/>
      <c r="G50" s="155">
        <f t="shared" si="5"/>
        <v>0</v>
      </c>
      <c r="H50" s="151"/>
      <c r="I50" s="305"/>
      <c r="J50" s="136"/>
      <c r="K50" s="59"/>
    </row>
    <row r="51" spans="1:11" ht="15.75" x14ac:dyDescent="0.25">
      <c r="A51" s="45"/>
      <c r="B51" s="117" t="s">
        <v>416</v>
      </c>
      <c r="C51" s="18"/>
      <c r="D51" s="20"/>
      <c r="E51" s="20"/>
      <c r="F51" s="20"/>
      <c r="G51" s="155">
        <f t="shared" si="5"/>
        <v>0</v>
      </c>
      <c r="H51" s="151"/>
      <c r="I51" s="305"/>
      <c r="J51" s="136"/>
      <c r="K51" s="59"/>
    </row>
    <row r="52" spans="1:11" s="45" customFormat="1" ht="15.75" x14ac:dyDescent="0.25">
      <c r="A52" s="44"/>
      <c r="B52" s="117" t="s">
        <v>417</v>
      </c>
      <c r="C52" s="54"/>
      <c r="D52" s="21"/>
      <c r="E52" s="21"/>
      <c r="F52" s="21"/>
      <c r="G52" s="155">
        <f t="shared" si="5"/>
        <v>0</v>
      </c>
      <c r="H52" s="152"/>
      <c r="I52" s="306"/>
      <c r="J52" s="137"/>
      <c r="K52" s="59"/>
    </row>
    <row r="53" spans="1:11" ht="15.75" x14ac:dyDescent="0.25">
      <c r="B53" s="117" t="s">
        <v>418</v>
      </c>
      <c r="C53" s="54"/>
      <c r="D53" s="21"/>
      <c r="E53" s="21"/>
      <c r="F53" s="21"/>
      <c r="G53" s="155">
        <f t="shared" si="5"/>
        <v>0</v>
      </c>
      <c r="H53" s="152"/>
      <c r="I53" s="306"/>
      <c r="J53" s="137"/>
      <c r="K53" s="59"/>
    </row>
    <row r="54" spans="1:11" ht="15.75" x14ac:dyDescent="0.25">
      <c r="C54" s="118" t="s">
        <v>419</v>
      </c>
      <c r="D54" s="22">
        <f>SUM(D46:D53)</f>
        <v>0</v>
      </c>
      <c r="E54" s="22">
        <f t="shared" ref="E54:G54" si="6">SUM(E46:E53)</f>
        <v>0</v>
      </c>
      <c r="F54" s="22">
        <f t="shared" si="6"/>
        <v>0</v>
      </c>
      <c r="G54" s="22">
        <f t="shared" si="6"/>
        <v>0</v>
      </c>
      <c r="H54" s="139">
        <f>(H46*G46)+(H47*G47)+(H48*G48)+(H49*G49)+(H50*G50)+(H51*G51)+(H52*G52)+(H53*G53)</f>
        <v>0</v>
      </c>
      <c r="I54" s="139">
        <f>SUM(I46:I53)</f>
        <v>0</v>
      </c>
      <c r="J54" s="137"/>
      <c r="K54" s="61"/>
    </row>
    <row r="55" spans="1:11" ht="15.75" x14ac:dyDescent="0.25">
      <c r="B55" s="12"/>
      <c r="C55" s="13"/>
      <c r="D55" s="11"/>
      <c r="E55" s="11"/>
      <c r="F55" s="11"/>
      <c r="G55" s="11"/>
      <c r="H55" s="11"/>
      <c r="I55" s="11"/>
      <c r="J55" s="11"/>
      <c r="K55" s="60"/>
    </row>
    <row r="56" spans="1:11" ht="51" customHeight="1" x14ac:dyDescent="0.25">
      <c r="B56" s="118" t="s">
        <v>421</v>
      </c>
      <c r="C56" s="231" t="s">
        <v>622</v>
      </c>
      <c r="D56" s="231"/>
      <c r="E56" s="231"/>
      <c r="F56" s="231"/>
      <c r="G56" s="231"/>
      <c r="H56" s="231"/>
      <c r="I56" s="231"/>
      <c r="J56" s="231"/>
      <c r="K56" s="19"/>
    </row>
    <row r="57" spans="1:11" ht="51" customHeight="1" x14ac:dyDescent="0.25">
      <c r="B57" s="116" t="s">
        <v>422</v>
      </c>
      <c r="C57" s="232" t="s">
        <v>623</v>
      </c>
      <c r="D57" s="232"/>
      <c r="E57" s="232"/>
      <c r="F57" s="232"/>
      <c r="G57" s="232"/>
      <c r="H57" s="232"/>
      <c r="I57" s="232"/>
      <c r="J57" s="232"/>
      <c r="K57" s="58"/>
    </row>
    <row r="58" spans="1:11" ht="94.5" x14ac:dyDescent="0.25">
      <c r="B58" s="117" t="s">
        <v>423</v>
      </c>
      <c r="C58" s="18" t="s">
        <v>624</v>
      </c>
      <c r="D58" s="20">
        <v>11957.37</v>
      </c>
      <c r="E58" s="20"/>
      <c r="F58" s="20"/>
      <c r="G58" s="155">
        <f>D58</f>
        <v>11957.37</v>
      </c>
      <c r="H58" s="151">
        <v>0.83</v>
      </c>
      <c r="I58" s="305"/>
      <c r="J58" s="136"/>
      <c r="K58" s="59"/>
    </row>
    <row r="59" spans="1:11" ht="63" x14ac:dyDescent="0.25">
      <c r="B59" s="117" t="s">
        <v>424</v>
      </c>
      <c r="C59" s="18" t="s">
        <v>625</v>
      </c>
      <c r="D59" s="20">
        <v>84036.15</v>
      </c>
      <c r="E59" s="20"/>
      <c r="F59" s="20"/>
      <c r="G59" s="155">
        <f t="shared" ref="G59:G65" si="7">D59</f>
        <v>84036.15</v>
      </c>
      <c r="H59" s="151">
        <v>0.83</v>
      </c>
      <c r="I59" s="305"/>
      <c r="J59" s="136"/>
      <c r="K59" s="59"/>
    </row>
    <row r="60" spans="1:11" ht="15.75" x14ac:dyDescent="0.25">
      <c r="B60" s="117" t="s">
        <v>425</v>
      </c>
      <c r="C60" s="18"/>
      <c r="D60" s="20"/>
      <c r="E60" s="20"/>
      <c r="F60" s="20"/>
      <c r="G60" s="155">
        <f t="shared" si="7"/>
        <v>0</v>
      </c>
      <c r="H60" s="151"/>
      <c r="I60" s="305"/>
      <c r="J60" s="136"/>
      <c r="K60" s="59"/>
    </row>
    <row r="61" spans="1:11" ht="15.75" x14ac:dyDescent="0.25">
      <c r="B61" s="117" t="s">
        <v>426</v>
      </c>
      <c r="C61" s="18"/>
      <c r="D61" s="20"/>
      <c r="E61" s="20"/>
      <c r="F61" s="20"/>
      <c r="G61" s="155">
        <f t="shared" si="7"/>
        <v>0</v>
      </c>
      <c r="H61" s="151"/>
      <c r="I61" s="305"/>
      <c r="J61" s="136"/>
      <c r="K61" s="59"/>
    </row>
    <row r="62" spans="1:11" ht="15.75" x14ac:dyDescent="0.25">
      <c r="B62" s="117" t="s">
        <v>427</v>
      </c>
      <c r="C62" s="18"/>
      <c r="D62" s="20"/>
      <c r="E62" s="20"/>
      <c r="F62" s="20"/>
      <c r="G62" s="155">
        <f t="shared" si="7"/>
        <v>0</v>
      </c>
      <c r="H62" s="151"/>
      <c r="I62" s="305"/>
      <c r="J62" s="136"/>
      <c r="K62" s="59"/>
    </row>
    <row r="63" spans="1:11" ht="15.75" x14ac:dyDescent="0.25">
      <c r="B63" s="117" t="s">
        <v>428</v>
      </c>
      <c r="C63" s="18"/>
      <c r="D63" s="20"/>
      <c r="E63" s="20"/>
      <c r="F63" s="20"/>
      <c r="G63" s="155">
        <f t="shared" si="7"/>
        <v>0</v>
      </c>
      <c r="H63" s="151"/>
      <c r="I63" s="305"/>
      <c r="J63" s="136"/>
      <c r="K63" s="59"/>
    </row>
    <row r="64" spans="1:11" ht="15.75" x14ac:dyDescent="0.25">
      <c r="A64" s="45"/>
      <c r="B64" s="117" t="s">
        <v>429</v>
      </c>
      <c r="C64" s="54"/>
      <c r="D64" s="21"/>
      <c r="E64" s="21"/>
      <c r="F64" s="21"/>
      <c r="G64" s="155">
        <f t="shared" si="7"/>
        <v>0</v>
      </c>
      <c r="H64" s="152"/>
      <c r="I64" s="306"/>
      <c r="J64" s="137"/>
      <c r="K64" s="59"/>
    </row>
    <row r="65" spans="1:11" s="45" customFormat="1" ht="15.75" x14ac:dyDescent="0.25">
      <c r="B65" s="117" t="s">
        <v>430</v>
      </c>
      <c r="C65" s="54"/>
      <c r="D65" s="21"/>
      <c r="E65" s="21"/>
      <c r="F65" s="21"/>
      <c r="G65" s="155">
        <f t="shared" si="7"/>
        <v>0</v>
      </c>
      <c r="H65" s="152"/>
      <c r="I65" s="306"/>
      <c r="J65" s="137"/>
      <c r="K65" s="59"/>
    </row>
    <row r="66" spans="1:11" s="45" customFormat="1" ht="15.75" x14ac:dyDescent="0.25">
      <c r="A66" s="44"/>
      <c r="B66" s="44"/>
      <c r="C66" s="118" t="s">
        <v>441</v>
      </c>
      <c r="D66" s="22">
        <f>SUM(D58:D65)</f>
        <v>95993.51999999999</v>
      </c>
      <c r="E66" s="22">
        <f t="shared" ref="E66:G66" si="8">SUM(E58:E65)</f>
        <v>0</v>
      </c>
      <c r="F66" s="22">
        <f t="shared" si="8"/>
        <v>0</v>
      </c>
      <c r="G66" s="25">
        <f t="shared" si="8"/>
        <v>95993.51999999999</v>
      </c>
      <c r="H66" s="139">
        <f>(H58*G58)+(H59*G59)+(H60*G60)+(H61*G61)+(H62*G62)+(H63*G63)+(H64*G64)+(H65*G65)</f>
        <v>79674.621599999999</v>
      </c>
      <c r="I66" s="139">
        <f>SUM(I58:I65)</f>
        <v>0</v>
      </c>
      <c r="J66" s="137"/>
      <c r="K66" s="61"/>
    </row>
    <row r="67" spans="1:11" ht="51" customHeight="1" x14ac:dyDescent="0.25">
      <c r="B67" s="116" t="s">
        <v>431</v>
      </c>
      <c r="C67" s="232" t="s">
        <v>626</v>
      </c>
      <c r="D67" s="232"/>
      <c r="E67" s="232"/>
      <c r="F67" s="232"/>
      <c r="G67" s="232"/>
      <c r="H67" s="232"/>
      <c r="I67" s="232"/>
      <c r="J67" s="232"/>
      <c r="K67" s="58"/>
    </row>
    <row r="68" spans="1:11" ht="15.75" x14ac:dyDescent="0.25">
      <c r="B68" s="117" t="s">
        <v>432</v>
      </c>
      <c r="C68" s="18" t="s">
        <v>627</v>
      </c>
      <c r="D68" s="20">
        <v>234857.48494229279</v>
      </c>
      <c r="E68" s="20"/>
      <c r="F68" s="20"/>
      <c r="G68" s="155">
        <f>D68</f>
        <v>234857.48494229279</v>
      </c>
      <c r="H68" s="151">
        <v>0.83</v>
      </c>
      <c r="I68" s="305"/>
      <c r="J68" s="136"/>
      <c r="K68" s="59"/>
    </row>
    <row r="69" spans="1:11" ht="47.25" x14ac:dyDescent="0.25">
      <c r="B69" s="117" t="s">
        <v>433</v>
      </c>
      <c r="C69" s="18" t="s">
        <v>628</v>
      </c>
      <c r="D69" s="20">
        <v>141909.02046218346</v>
      </c>
      <c r="E69" s="20"/>
      <c r="F69" s="20"/>
      <c r="G69" s="155">
        <f t="shared" ref="G69:G75" si="9">D69</f>
        <v>141909.02046218346</v>
      </c>
      <c r="H69" s="151">
        <v>0.83</v>
      </c>
      <c r="I69" s="305"/>
      <c r="J69" s="136"/>
      <c r="K69" s="59"/>
    </row>
    <row r="70" spans="1:11" ht="31.5" x14ac:dyDescent="0.25">
      <c r="B70" s="117" t="s">
        <v>434</v>
      </c>
      <c r="C70" s="18" t="s">
        <v>629</v>
      </c>
      <c r="D70" s="20">
        <v>225702.91236838364</v>
      </c>
      <c r="E70" s="20"/>
      <c r="F70" s="20"/>
      <c r="G70" s="155">
        <f t="shared" si="9"/>
        <v>225702.91236838364</v>
      </c>
      <c r="H70" s="151">
        <v>0.83</v>
      </c>
      <c r="I70" s="305"/>
      <c r="J70" s="136"/>
      <c r="K70" s="59"/>
    </row>
    <row r="71" spans="1:11" ht="15.75" x14ac:dyDescent="0.25">
      <c r="B71" s="117" t="s">
        <v>435</v>
      </c>
      <c r="C71" s="18"/>
      <c r="D71" s="20"/>
      <c r="E71" s="20"/>
      <c r="F71" s="20"/>
      <c r="G71" s="155">
        <f t="shared" si="9"/>
        <v>0</v>
      </c>
      <c r="H71" s="151"/>
      <c r="I71" s="305"/>
      <c r="J71" s="136"/>
      <c r="K71" s="59"/>
    </row>
    <row r="72" spans="1:11" ht="15.75" x14ac:dyDescent="0.25">
      <c r="B72" s="117" t="s">
        <v>436</v>
      </c>
      <c r="C72" s="18"/>
      <c r="D72" s="20"/>
      <c r="E72" s="20"/>
      <c r="F72" s="20"/>
      <c r="G72" s="155">
        <f t="shared" si="9"/>
        <v>0</v>
      </c>
      <c r="H72" s="151"/>
      <c r="I72" s="305"/>
      <c r="J72" s="136"/>
      <c r="K72" s="59"/>
    </row>
    <row r="73" spans="1:11" ht="15.75" x14ac:dyDescent="0.25">
      <c r="B73" s="117" t="s">
        <v>437</v>
      </c>
      <c r="C73" s="18"/>
      <c r="D73" s="20"/>
      <c r="E73" s="20"/>
      <c r="F73" s="20"/>
      <c r="G73" s="155">
        <f t="shared" si="9"/>
        <v>0</v>
      </c>
      <c r="H73" s="151"/>
      <c r="I73" s="305"/>
      <c r="J73" s="136"/>
      <c r="K73" s="59"/>
    </row>
    <row r="74" spans="1:11" ht="15.75" x14ac:dyDescent="0.25">
      <c r="B74" s="117" t="s">
        <v>438</v>
      </c>
      <c r="C74" s="54"/>
      <c r="D74" s="21"/>
      <c r="E74" s="21"/>
      <c r="F74" s="21"/>
      <c r="G74" s="155">
        <f t="shared" si="9"/>
        <v>0</v>
      </c>
      <c r="H74" s="152"/>
      <c r="I74" s="306"/>
      <c r="J74" s="137"/>
      <c r="K74" s="59"/>
    </row>
    <row r="75" spans="1:11" ht="15.75" x14ac:dyDescent="0.25">
      <c r="B75" s="117" t="s">
        <v>439</v>
      </c>
      <c r="C75" s="54"/>
      <c r="D75" s="21"/>
      <c r="E75" s="21"/>
      <c r="F75" s="21"/>
      <c r="G75" s="155">
        <f t="shared" si="9"/>
        <v>0</v>
      </c>
      <c r="H75" s="152"/>
      <c r="I75" s="306"/>
      <c r="J75" s="137"/>
      <c r="K75" s="59"/>
    </row>
    <row r="76" spans="1:11" ht="15.75" x14ac:dyDescent="0.25">
      <c r="C76" s="118" t="s">
        <v>440</v>
      </c>
      <c r="D76" s="25">
        <f>SUM(D68:D75)</f>
        <v>602469.41777285992</v>
      </c>
      <c r="E76" s="25">
        <f t="shared" ref="E76:G76" si="10">SUM(E68:E75)</f>
        <v>0</v>
      </c>
      <c r="F76" s="25">
        <f t="shared" si="10"/>
        <v>0</v>
      </c>
      <c r="G76" s="25">
        <f t="shared" si="10"/>
        <v>602469.41777285992</v>
      </c>
      <c r="H76" s="139">
        <f>(H68*G68)+(H69*G69)+(H70*G70)+(H71*G71)+(H72*G72)+(H73*G73)+(H74*G74)+(H75*G75)</f>
        <v>500049.61675147363</v>
      </c>
      <c r="I76" s="139">
        <f>SUM(I68:I75)</f>
        <v>0</v>
      </c>
      <c r="J76" s="137"/>
      <c r="K76" s="61"/>
    </row>
    <row r="77" spans="1:11" ht="51" customHeight="1" x14ac:dyDescent="0.25">
      <c r="B77" s="116" t="s">
        <v>442</v>
      </c>
      <c r="C77" s="232" t="s">
        <v>630</v>
      </c>
      <c r="D77" s="232"/>
      <c r="E77" s="232"/>
      <c r="F77" s="232"/>
      <c r="G77" s="232"/>
      <c r="H77" s="232"/>
      <c r="I77" s="232"/>
      <c r="J77" s="232"/>
      <c r="K77" s="58"/>
    </row>
    <row r="78" spans="1:11" ht="63" x14ac:dyDescent="0.25">
      <c r="B78" s="117" t="s">
        <v>443</v>
      </c>
      <c r="C78" s="18" t="s">
        <v>631</v>
      </c>
      <c r="D78" s="20">
        <v>0</v>
      </c>
      <c r="E78" s="20"/>
      <c r="F78" s="20"/>
      <c r="G78" s="155">
        <f>D78</f>
        <v>0</v>
      </c>
      <c r="H78" s="151">
        <v>0.83</v>
      </c>
      <c r="I78" s="305"/>
      <c r="J78" s="136"/>
      <c r="K78" s="59"/>
    </row>
    <row r="79" spans="1:11" ht="47.25" x14ac:dyDescent="0.25">
      <c r="B79" s="117" t="s">
        <v>444</v>
      </c>
      <c r="C79" s="18" t="s">
        <v>632</v>
      </c>
      <c r="D79" s="20">
        <v>15310.779327691696</v>
      </c>
      <c r="E79" s="20"/>
      <c r="F79" s="20"/>
      <c r="G79" s="155">
        <f t="shared" ref="G79:G85" si="11">D79</f>
        <v>15310.779327691696</v>
      </c>
      <c r="H79" s="151">
        <v>0.83</v>
      </c>
      <c r="I79" s="305"/>
      <c r="J79" s="136"/>
      <c r="K79" s="59"/>
    </row>
    <row r="80" spans="1:11" ht="47.25" x14ac:dyDescent="0.25">
      <c r="B80" s="117" t="s">
        <v>445</v>
      </c>
      <c r="C80" s="18" t="s">
        <v>633</v>
      </c>
      <c r="D80" s="20">
        <v>159850.08974545638</v>
      </c>
      <c r="E80" s="20"/>
      <c r="F80" s="20"/>
      <c r="G80" s="155">
        <f t="shared" si="11"/>
        <v>159850.08974545638</v>
      </c>
      <c r="H80" s="151">
        <v>0.83</v>
      </c>
      <c r="I80" s="305"/>
      <c r="J80" s="136"/>
      <c r="K80" s="59"/>
    </row>
    <row r="81" spans="1:11" ht="15.75" x14ac:dyDescent="0.25">
      <c r="A81" s="45"/>
      <c r="B81" s="117" t="s">
        <v>446</v>
      </c>
      <c r="C81" s="18"/>
      <c r="D81" s="20"/>
      <c r="E81" s="20"/>
      <c r="F81" s="20"/>
      <c r="G81" s="155">
        <f t="shared" si="11"/>
        <v>0</v>
      </c>
      <c r="H81" s="151"/>
      <c r="I81" s="305"/>
      <c r="J81" s="136"/>
      <c r="K81" s="59"/>
    </row>
    <row r="82" spans="1:11" s="45" customFormat="1" ht="15.75" x14ac:dyDescent="0.25">
      <c r="A82" s="44"/>
      <c r="B82" s="117" t="s">
        <v>447</v>
      </c>
      <c r="C82" s="18"/>
      <c r="D82" s="20"/>
      <c r="E82" s="20"/>
      <c r="F82" s="20"/>
      <c r="G82" s="155">
        <f t="shared" si="11"/>
        <v>0</v>
      </c>
      <c r="H82" s="151"/>
      <c r="I82" s="305"/>
      <c r="J82" s="136"/>
      <c r="K82" s="59"/>
    </row>
    <row r="83" spans="1:11" ht="15.75" x14ac:dyDescent="0.25">
      <c r="B83" s="117" t="s">
        <v>448</v>
      </c>
      <c r="C83" s="18"/>
      <c r="D83" s="20"/>
      <c r="E83" s="20"/>
      <c r="F83" s="20"/>
      <c r="G83" s="155">
        <f t="shared" si="11"/>
        <v>0</v>
      </c>
      <c r="H83" s="151"/>
      <c r="I83" s="305"/>
      <c r="J83" s="136"/>
      <c r="K83" s="59"/>
    </row>
    <row r="84" spans="1:11" ht="15.75" x14ac:dyDescent="0.25">
      <c r="B84" s="117" t="s">
        <v>449</v>
      </c>
      <c r="C84" s="54"/>
      <c r="D84" s="21"/>
      <c r="E84" s="21"/>
      <c r="F84" s="21"/>
      <c r="G84" s="155">
        <f t="shared" si="11"/>
        <v>0</v>
      </c>
      <c r="H84" s="152"/>
      <c r="I84" s="306"/>
      <c r="J84" s="137"/>
      <c r="K84" s="59"/>
    </row>
    <row r="85" spans="1:11" ht="15.75" x14ac:dyDescent="0.25">
      <c r="B85" s="117" t="s">
        <v>450</v>
      </c>
      <c r="C85" s="54"/>
      <c r="D85" s="21"/>
      <c r="E85" s="21"/>
      <c r="F85" s="21"/>
      <c r="G85" s="155">
        <f t="shared" si="11"/>
        <v>0</v>
      </c>
      <c r="H85" s="152"/>
      <c r="I85" s="306"/>
      <c r="J85" s="137"/>
      <c r="K85" s="59"/>
    </row>
    <row r="86" spans="1:11" ht="15.75" x14ac:dyDescent="0.25">
      <c r="C86" s="118" t="s">
        <v>451</v>
      </c>
      <c r="D86" s="25">
        <f>SUM(D78:D85)</f>
        <v>175160.86907314809</v>
      </c>
      <c r="E86" s="25">
        <f t="shared" ref="E86:G86" si="12">SUM(E78:E85)</f>
        <v>0</v>
      </c>
      <c r="F86" s="25">
        <f t="shared" si="12"/>
        <v>0</v>
      </c>
      <c r="G86" s="25">
        <f t="shared" si="12"/>
        <v>175160.86907314809</v>
      </c>
      <c r="H86" s="139">
        <f>(H78*G78)+(H79*G79)+(H80*G80)+(H81*G81)+(H82*G82)+(H83*G83)+(H84*G84)+(H85*G85)</f>
        <v>145383.52133071292</v>
      </c>
      <c r="I86" s="139">
        <f>SUM(I78:I85)</f>
        <v>0</v>
      </c>
      <c r="J86" s="137"/>
      <c r="K86" s="61"/>
    </row>
    <row r="87" spans="1:11" ht="51" customHeight="1" x14ac:dyDescent="0.25">
      <c r="B87" s="116" t="s">
        <v>452</v>
      </c>
      <c r="C87" s="232"/>
      <c r="D87" s="232"/>
      <c r="E87" s="232"/>
      <c r="F87" s="232"/>
      <c r="G87" s="232"/>
      <c r="H87" s="232"/>
      <c r="I87" s="232"/>
      <c r="J87" s="232"/>
      <c r="K87" s="58"/>
    </row>
    <row r="88" spans="1:11" ht="15.75" x14ac:dyDescent="0.25">
      <c r="B88" s="117" t="s">
        <v>453</v>
      </c>
      <c r="C88" s="18"/>
      <c r="D88" s="20"/>
      <c r="E88" s="20"/>
      <c r="F88" s="20"/>
      <c r="G88" s="155">
        <f>D88</f>
        <v>0</v>
      </c>
      <c r="H88" s="151"/>
      <c r="I88" s="305"/>
      <c r="J88" s="136"/>
      <c r="K88" s="59"/>
    </row>
    <row r="89" spans="1:11" ht="15.75" x14ac:dyDescent="0.25">
      <c r="B89" s="117" t="s">
        <v>454</v>
      </c>
      <c r="C89" s="18"/>
      <c r="D89" s="20"/>
      <c r="E89" s="20"/>
      <c r="F89" s="20"/>
      <c r="G89" s="155">
        <f t="shared" ref="G89:G95" si="13">D89</f>
        <v>0</v>
      </c>
      <c r="H89" s="151"/>
      <c r="I89" s="305"/>
      <c r="J89" s="136"/>
      <c r="K89" s="59"/>
    </row>
    <row r="90" spans="1:11" ht="15.75" x14ac:dyDescent="0.25">
      <c r="B90" s="117" t="s">
        <v>455</v>
      </c>
      <c r="C90" s="18"/>
      <c r="D90" s="20"/>
      <c r="E90" s="20"/>
      <c r="F90" s="20"/>
      <c r="G90" s="155">
        <f t="shared" si="13"/>
        <v>0</v>
      </c>
      <c r="H90" s="151"/>
      <c r="I90" s="305"/>
      <c r="J90" s="136"/>
      <c r="K90" s="59"/>
    </row>
    <row r="91" spans="1:11" ht="15.75" x14ac:dyDescent="0.25">
      <c r="B91" s="117" t="s">
        <v>456</v>
      </c>
      <c r="C91" s="18"/>
      <c r="D91" s="20"/>
      <c r="E91" s="20"/>
      <c r="F91" s="20"/>
      <c r="G91" s="155">
        <f t="shared" si="13"/>
        <v>0</v>
      </c>
      <c r="H91" s="151"/>
      <c r="I91" s="305"/>
      <c r="J91" s="136"/>
      <c r="K91" s="59"/>
    </row>
    <row r="92" spans="1:11" ht="15.75" x14ac:dyDescent="0.25">
      <c r="B92" s="117" t="s">
        <v>457</v>
      </c>
      <c r="C92" s="18"/>
      <c r="D92" s="20"/>
      <c r="E92" s="20"/>
      <c r="F92" s="20"/>
      <c r="G92" s="155">
        <f t="shared" si="13"/>
        <v>0</v>
      </c>
      <c r="H92" s="151"/>
      <c r="I92" s="305"/>
      <c r="J92" s="136"/>
      <c r="K92" s="59"/>
    </row>
    <row r="93" spans="1:11" ht="15.75" x14ac:dyDescent="0.25">
      <c r="B93" s="117" t="s">
        <v>458</v>
      </c>
      <c r="C93" s="18"/>
      <c r="D93" s="20"/>
      <c r="E93" s="20"/>
      <c r="F93" s="20"/>
      <c r="G93" s="155">
        <f t="shared" si="13"/>
        <v>0</v>
      </c>
      <c r="H93" s="151"/>
      <c r="I93" s="305"/>
      <c r="J93" s="136"/>
      <c r="K93" s="59"/>
    </row>
    <row r="94" spans="1:11" ht="15.75" x14ac:dyDescent="0.25">
      <c r="B94" s="117" t="s">
        <v>459</v>
      </c>
      <c r="C94" s="54"/>
      <c r="D94" s="21"/>
      <c r="E94" s="21"/>
      <c r="F94" s="21"/>
      <c r="G94" s="155">
        <f t="shared" si="13"/>
        <v>0</v>
      </c>
      <c r="H94" s="152"/>
      <c r="I94" s="306"/>
      <c r="J94" s="137"/>
      <c r="K94" s="59"/>
    </row>
    <row r="95" spans="1:11" ht="15.75" x14ac:dyDescent="0.25">
      <c r="B95" s="117" t="s">
        <v>460</v>
      </c>
      <c r="C95" s="54"/>
      <c r="D95" s="21"/>
      <c r="E95" s="21"/>
      <c r="F95" s="21"/>
      <c r="G95" s="155">
        <f t="shared" si="13"/>
        <v>0</v>
      </c>
      <c r="H95" s="152"/>
      <c r="I95" s="306"/>
      <c r="J95" s="137"/>
      <c r="K95" s="59"/>
    </row>
    <row r="96" spans="1:11" ht="15.75" x14ac:dyDescent="0.25">
      <c r="C96" s="118" t="s">
        <v>461</v>
      </c>
      <c r="D96" s="22">
        <f>SUM(D88:D95)</f>
        <v>0</v>
      </c>
      <c r="E96" s="22">
        <f t="shared" ref="E96:G96" si="14">SUM(E88:E95)</f>
        <v>0</v>
      </c>
      <c r="F96" s="22">
        <f t="shared" si="14"/>
        <v>0</v>
      </c>
      <c r="G96" s="22">
        <f t="shared" si="14"/>
        <v>0</v>
      </c>
      <c r="H96" s="139">
        <f>(H88*G88)+(H89*G89)+(H90*G90)+(H91*G91)+(H92*G92)+(H93*G93)+(H94*G94)+(H95*G95)</f>
        <v>0</v>
      </c>
      <c r="I96" s="139">
        <f>SUM(I88:I95)</f>
        <v>0</v>
      </c>
      <c r="J96" s="137"/>
      <c r="K96" s="61"/>
    </row>
    <row r="97" spans="2:11" ht="15.75" customHeight="1" x14ac:dyDescent="0.25">
      <c r="B97" s="7"/>
      <c r="C97" s="12"/>
      <c r="D97" s="27"/>
      <c r="E97" s="27"/>
      <c r="F97" s="27"/>
      <c r="G97" s="27"/>
      <c r="H97" s="27"/>
      <c r="I97" s="27"/>
      <c r="J97" s="12"/>
      <c r="K97" s="4"/>
    </row>
    <row r="98" spans="2:11" ht="51" customHeight="1" x14ac:dyDescent="0.25">
      <c r="B98" s="118" t="s">
        <v>462</v>
      </c>
      <c r="C98" s="233" t="s">
        <v>634</v>
      </c>
      <c r="D98" s="233"/>
      <c r="E98" s="233"/>
      <c r="F98" s="233"/>
      <c r="G98" s="233"/>
      <c r="H98" s="233"/>
      <c r="I98" s="233"/>
      <c r="J98" s="233"/>
      <c r="K98" s="19"/>
    </row>
    <row r="99" spans="2:11" ht="51" customHeight="1" x14ac:dyDescent="0.25">
      <c r="B99" s="116" t="s">
        <v>464</v>
      </c>
      <c r="C99" s="232" t="s">
        <v>635</v>
      </c>
      <c r="D99" s="232"/>
      <c r="E99" s="232"/>
      <c r="F99" s="232"/>
      <c r="G99" s="232"/>
      <c r="H99" s="232"/>
      <c r="I99" s="232"/>
      <c r="J99" s="232"/>
      <c r="K99" s="58"/>
    </row>
    <row r="100" spans="2:11" ht="47.25" x14ac:dyDescent="0.25">
      <c r="B100" s="117" t="s">
        <v>465</v>
      </c>
      <c r="C100" s="18" t="s">
        <v>636</v>
      </c>
      <c r="D100" s="20">
        <v>36998.837928232919</v>
      </c>
      <c r="E100" s="20"/>
      <c r="F100" s="20"/>
      <c r="G100" s="155">
        <f>D100</f>
        <v>36998.837928232919</v>
      </c>
      <c r="H100" s="151">
        <v>0.83</v>
      </c>
      <c r="I100" s="305"/>
      <c r="J100" s="136"/>
      <c r="K100" s="59"/>
    </row>
    <row r="101" spans="2:11" ht="63" x14ac:dyDescent="0.25">
      <c r="B101" s="117" t="s">
        <v>466</v>
      </c>
      <c r="C101" s="18" t="s">
        <v>637</v>
      </c>
      <c r="D101" s="20">
        <v>0</v>
      </c>
      <c r="E101" s="20"/>
      <c r="F101" s="20"/>
      <c r="G101" s="155">
        <f t="shared" ref="G101:G107" si="15">D101</f>
        <v>0</v>
      </c>
      <c r="H101" s="151"/>
      <c r="I101" s="305"/>
      <c r="J101" s="136"/>
      <c r="K101" s="59"/>
    </row>
    <row r="102" spans="2:11" ht="15.75" x14ac:dyDescent="0.25">
      <c r="B102" s="117" t="s">
        <v>467</v>
      </c>
      <c r="C102" s="18"/>
      <c r="D102" s="20"/>
      <c r="E102" s="20"/>
      <c r="F102" s="20"/>
      <c r="G102" s="155">
        <f t="shared" si="15"/>
        <v>0</v>
      </c>
      <c r="H102" s="151"/>
      <c r="I102" s="305"/>
      <c r="J102" s="136"/>
      <c r="K102" s="59"/>
    </row>
    <row r="103" spans="2:11" ht="15.75" x14ac:dyDescent="0.25">
      <c r="B103" s="117" t="s">
        <v>468</v>
      </c>
      <c r="C103" s="18"/>
      <c r="D103" s="20"/>
      <c r="E103" s="20"/>
      <c r="F103" s="20"/>
      <c r="G103" s="155">
        <f t="shared" si="15"/>
        <v>0</v>
      </c>
      <c r="H103" s="151"/>
      <c r="I103" s="305"/>
      <c r="J103" s="136"/>
      <c r="K103" s="59"/>
    </row>
    <row r="104" spans="2:11" ht="15.75" x14ac:dyDescent="0.25">
      <c r="B104" s="117" t="s">
        <v>469</v>
      </c>
      <c r="C104" s="18"/>
      <c r="D104" s="20"/>
      <c r="E104" s="20"/>
      <c r="F104" s="20"/>
      <c r="G104" s="155">
        <f t="shared" si="15"/>
        <v>0</v>
      </c>
      <c r="H104" s="151"/>
      <c r="I104" s="305"/>
      <c r="J104" s="136"/>
      <c r="K104" s="59"/>
    </row>
    <row r="105" spans="2:11" ht="15.75" x14ac:dyDescent="0.25">
      <c r="B105" s="117" t="s">
        <v>470</v>
      </c>
      <c r="C105" s="18"/>
      <c r="D105" s="20"/>
      <c r="E105" s="20"/>
      <c r="F105" s="20"/>
      <c r="G105" s="155">
        <f t="shared" si="15"/>
        <v>0</v>
      </c>
      <c r="H105" s="151"/>
      <c r="I105" s="305"/>
      <c r="J105" s="136"/>
      <c r="K105" s="59"/>
    </row>
    <row r="106" spans="2:11" ht="15.75" x14ac:dyDescent="0.25">
      <c r="B106" s="117" t="s">
        <v>471</v>
      </c>
      <c r="C106" s="54"/>
      <c r="D106" s="21"/>
      <c r="E106" s="21"/>
      <c r="F106" s="21"/>
      <c r="G106" s="155">
        <f t="shared" si="15"/>
        <v>0</v>
      </c>
      <c r="H106" s="152"/>
      <c r="I106" s="306"/>
      <c r="J106" s="137"/>
      <c r="K106" s="59"/>
    </row>
    <row r="107" spans="2:11" ht="15.75" x14ac:dyDescent="0.25">
      <c r="B107" s="117" t="s">
        <v>472</v>
      </c>
      <c r="C107" s="54"/>
      <c r="D107" s="21"/>
      <c r="E107" s="21"/>
      <c r="F107" s="21"/>
      <c r="G107" s="155">
        <f t="shared" si="15"/>
        <v>0</v>
      </c>
      <c r="H107" s="152"/>
      <c r="I107" s="306"/>
      <c r="J107" s="137"/>
      <c r="K107" s="59"/>
    </row>
    <row r="108" spans="2:11" ht="15.75" x14ac:dyDescent="0.25">
      <c r="C108" s="118" t="s">
        <v>473</v>
      </c>
      <c r="D108" s="22">
        <f>SUM(D100:D107)</f>
        <v>36998.837928232919</v>
      </c>
      <c r="E108" s="22">
        <f t="shared" ref="E108:G108" si="16">SUM(E100:E107)</f>
        <v>0</v>
      </c>
      <c r="F108" s="22">
        <f t="shared" si="16"/>
        <v>0</v>
      </c>
      <c r="G108" s="25">
        <f t="shared" si="16"/>
        <v>36998.837928232919</v>
      </c>
      <c r="H108" s="139">
        <f>(H100*G100)+(H101*G101)+(H102*G102)+(H103*G103)+(H104*G104)+(H105*G105)+(H106*G106)+(H107*G107)</f>
        <v>30709.035480433322</v>
      </c>
      <c r="I108" s="139">
        <f>SUM(I100:I107)</f>
        <v>0</v>
      </c>
      <c r="J108" s="137"/>
      <c r="K108" s="61"/>
    </row>
    <row r="109" spans="2:11" ht="51" customHeight="1" x14ac:dyDescent="0.25">
      <c r="B109" s="116" t="s">
        <v>474</v>
      </c>
      <c r="C109" s="232" t="s">
        <v>638</v>
      </c>
      <c r="D109" s="232"/>
      <c r="E109" s="232"/>
      <c r="F109" s="232"/>
      <c r="G109" s="232"/>
      <c r="H109" s="232"/>
      <c r="I109" s="232"/>
      <c r="J109" s="232"/>
      <c r="K109" s="58"/>
    </row>
    <row r="110" spans="2:11" ht="31.5" x14ac:dyDescent="0.25">
      <c r="B110" s="117" t="s">
        <v>475</v>
      </c>
      <c r="C110" s="18" t="s">
        <v>639</v>
      </c>
      <c r="D110" s="20">
        <v>48845.949896713762</v>
      </c>
      <c r="E110" s="20"/>
      <c r="F110" s="20"/>
      <c r="G110" s="155">
        <f>D110</f>
        <v>48845.949896713762</v>
      </c>
      <c r="H110" s="151">
        <v>0.83</v>
      </c>
      <c r="I110" s="305"/>
      <c r="J110" s="136"/>
      <c r="K110" s="59"/>
    </row>
    <row r="111" spans="2:11" ht="15.75" x14ac:dyDescent="0.25">
      <c r="B111" s="117" t="s">
        <v>476</v>
      </c>
      <c r="C111" s="18"/>
      <c r="D111" s="20"/>
      <c r="E111" s="20"/>
      <c r="F111" s="20"/>
      <c r="G111" s="155">
        <f t="shared" ref="G111:G117" si="17">D111</f>
        <v>0</v>
      </c>
      <c r="H111" s="151"/>
      <c r="I111" s="305"/>
      <c r="J111" s="136"/>
      <c r="K111" s="59"/>
    </row>
    <row r="112" spans="2:11" ht="15.75" x14ac:dyDescent="0.25">
      <c r="B112" s="117" t="s">
        <v>477</v>
      </c>
      <c r="C112" s="18"/>
      <c r="D112" s="20"/>
      <c r="E112" s="20"/>
      <c r="F112" s="20"/>
      <c r="G112" s="155">
        <f t="shared" si="17"/>
        <v>0</v>
      </c>
      <c r="H112" s="151"/>
      <c r="I112" s="305"/>
      <c r="J112" s="136"/>
      <c r="K112" s="59"/>
    </row>
    <row r="113" spans="2:11" ht="15.75" x14ac:dyDescent="0.25">
      <c r="B113" s="117" t="s">
        <v>478</v>
      </c>
      <c r="C113" s="18"/>
      <c r="D113" s="20"/>
      <c r="E113" s="20"/>
      <c r="F113" s="20"/>
      <c r="G113" s="155">
        <f t="shared" si="17"/>
        <v>0</v>
      </c>
      <c r="H113" s="151"/>
      <c r="I113" s="305"/>
      <c r="J113" s="136"/>
      <c r="K113" s="59"/>
    </row>
    <row r="114" spans="2:11" ht="15.75" x14ac:dyDescent="0.25">
      <c r="B114" s="117" t="s">
        <v>479</v>
      </c>
      <c r="C114" s="18"/>
      <c r="D114" s="20"/>
      <c r="E114" s="20"/>
      <c r="F114" s="20"/>
      <c r="G114" s="155">
        <f t="shared" si="17"/>
        <v>0</v>
      </c>
      <c r="H114" s="151"/>
      <c r="I114" s="305"/>
      <c r="J114" s="136"/>
      <c r="K114" s="59"/>
    </row>
    <row r="115" spans="2:11" ht="15.75" x14ac:dyDescent="0.25">
      <c r="B115" s="117" t="s">
        <v>480</v>
      </c>
      <c r="C115" s="18"/>
      <c r="D115" s="20"/>
      <c r="E115" s="20"/>
      <c r="F115" s="20"/>
      <c r="G115" s="155">
        <f t="shared" si="17"/>
        <v>0</v>
      </c>
      <c r="H115" s="151"/>
      <c r="I115" s="305"/>
      <c r="J115" s="136"/>
      <c r="K115" s="59"/>
    </row>
    <row r="116" spans="2:11" ht="15.75" x14ac:dyDescent="0.25">
      <c r="B116" s="117" t="s">
        <v>481</v>
      </c>
      <c r="C116" s="54"/>
      <c r="D116" s="21"/>
      <c r="E116" s="21"/>
      <c r="F116" s="21"/>
      <c r="G116" s="155">
        <f t="shared" si="17"/>
        <v>0</v>
      </c>
      <c r="H116" s="152"/>
      <c r="I116" s="306"/>
      <c r="J116" s="137"/>
      <c r="K116" s="59"/>
    </row>
    <row r="117" spans="2:11" ht="15.75" x14ac:dyDescent="0.25">
      <c r="B117" s="117" t="s">
        <v>482</v>
      </c>
      <c r="C117" s="54"/>
      <c r="D117" s="21"/>
      <c r="E117" s="21"/>
      <c r="F117" s="21"/>
      <c r="G117" s="155">
        <f t="shared" si="17"/>
        <v>0</v>
      </c>
      <c r="H117" s="152"/>
      <c r="I117" s="306"/>
      <c r="J117" s="137"/>
      <c r="K117" s="59"/>
    </row>
    <row r="118" spans="2:11" ht="15.75" x14ac:dyDescent="0.25">
      <c r="C118" s="118" t="s">
        <v>483</v>
      </c>
      <c r="D118" s="25">
        <f>SUM(D110:D117)</f>
        <v>48845.949896713762</v>
      </c>
      <c r="E118" s="25">
        <f t="shared" ref="E118:G118" si="18">SUM(E110:E117)</f>
        <v>0</v>
      </c>
      <c r="F118" s="25">
        <f t="shared" si="18"/>
        <v>0</v>
      </c>
      <c r="G118" s="25">
        <f t="shared" si="18"/>
        <v>48845.949896713762</v>
      </c>
      <c r="H118" s="139">
        <f>(H110*G110)+(H111*G111)+(H112*G112)+(H113*G113)+(H114*G114)+(H115*G115)+(H116*G116)+(H117*G117)</f>
        <v>40542.13841427242</v>
      </c>
      <c r="I118" s="139">
        <f>SUM(I110:I117)</f>
        <v>0</v>
      </c>
      <c r="J118" s="137"/>
      <c r="K118" s="61"/>
    </row>
    <row r="119" spans="2:11" ht="51" customHeight="1" x14ac:dyDescent="0.25">
      <c r="B119" s="118" t="s">
        <v>484</v>
      </c>
      <c r="C119" s="232" t="s">
        <v>640</v>
      </c>
      <c r="D119" s="232"/>
      <c r="E119" s="232"/>
      <c r="F119" s="232"/>
      <c r="G119" s="232"/>
      <c r="H119" s="232"/>
      <c r="I119" s="232"/>
      <c r="J119" s="232"/>
      <c r="K119" s="58"/>
    </row>
    <row r="120" spans="2:11" ht="31.5" x14ac:dyDescent="0.25">
      <c r="B120" s="117" t="s">
        <v>485</v>
      </c>
      <c r="C120" s="18" t="s">
        <v>641</v>
      </c>
      <c r="D120" s="20">
        <v>13986.882852727435</v>
      </c>
      <c r="E120" s="20"/>
      <c r="F120" s="20"/>
      <c r="G120" s="155">
        <f>D120</f>
        <v>13986.882852727435</v>
      </c>
      <c r="H120" s="151">
        <v>0.83</v>
      </c>
      <c r="I120" s="305"/>
      <c r="J120" s="136"/>
      <c r="K120" s="59"/>
    </row>
    <row r="121" spans="2:11" ht="63" x14ac:dyDescent="0.25">
      <c r="B121" s="117" t="s">
        <v>486</v>
      </c>
      <c r="C121" s="18" t="s">
        <v>642</v>
      </c>
      <c r="D121" s="20">
        <v>29782.595668363978</v>
      </c>
      <c r="E121" s="20"/>
      <c r="F121" s="20"/>
      <c r="G121" s="155">
        <f t="shared" ref="G121:G127" si="19">D121</f>
        <v>29782.595668363978</v>
      </c>
      <c r="H121" s="151">
        <v>0.83</v>
      </c>
      <c r="I121" s="305"/>
      <c r="J121" s="136"/>
      <c r="K121" s="59"/>
    </row>
    <row r="122" spans="2:11" ht="47.25" x14ac:dyDescent="0.25">
      <c r="B122" s="117" t="s">
        <v>487</v>
      </c>
      <c r="C122" s="18" t="s">
        <v>643</v>
      </c>
      <c r="D122" s="20">
        <v>69268.372223031096</v>
      </c>
      <c r="E122" s="20"/>
      <c r="F122" s="20"/>
      <c r="G122" s="155">
        <f t="shared" si="19"/>
        <v>69268.372223031096</v>
      </c>
      <c r="H122" s="151">
        <v>0.83</v>
      </c>
      <c r="I122" s="305"/>
      <c r="J122" s="136"/>
      <c r="K122" s="59"/>
    </row>
    <row r="123" spans="2:11" ht="15.75" x14ac:dyDescent="0.25">
      <c r="B123" s="117" t="s">
        <v>488</v>
      </c>
      <c r="C123" s="18"/>
      <c r="D123" s="20"/>
      <c r="E123" s="20"/>
      <c r="F123" s="20"/>
      <c r="G123" s="155">
        <f t="shared" si="19"/>
        <v>0</v>
      </c>
      <c r="H123" s="151"/>
      <c r="I123" s="305"/>
      <c r="J123" s="136"/>
      <c r="K123" s="59"/>
    </row>
    <row r="124" spans="2:11" ht="15.75" x14ac:dyDescent="0.25">
      <c r="B124" s="117" t="s">
        <v>489</v>
      </c>
      <c r="C124" s="18"/>
      <c r="D124" s="20"/>
      <c r="E124" s="20"/>
      <c r="F124" s="20"/>
      <c r="G124" s="155">
        <f t="shared" si="19"/>
        <v>0</v>
      </c>
      <c r="H124" s="151"/>
      <c r="I124" s="305"/>
      <c r="J124" s="136"/>
      <c r="K124" s="59"/>
    </row>
    <row r="125" spans="2:11" ht="15.75" x14ac:dyDescent="0.25">
      <c r="B125" s="117" t="s">
        <v>490</v>
      </c>
      <c r="C125" s="18"/>
      <c r="D125" s="20"/>
      <c r="E125" s="20"/>
      <c r="F125" s="20"/>
      <c r="G125" s="155">
        <f t="shared" si="19"/>
        <v>0</v>
      </c>
      <c r="H125" s="151"/>
      <c r="I125" s="305"/>
      <c r="J125" s="136"/>
      <c r="K125" s="59"/>
    </row>
    <row r="126" spans="2:11" ht="15.75" x14ac:dyDescent="0.25">
      <c r="B126" s="117" t="s">
        <v>491</v>
      </c>
      <c r="C126" s="54"/>
      <c r="D126" s="21"/>
      <c r="E126" s="21"/>
      <c r="F126" s="21"/>
      <c r="G126" s="155">
        <f t="shared" si="19"/>
        <v>0</v>
      </c>
      <c r="H126" s="152"/>
      <c r="I126" s="306"/>
      <c r="J126" s="137"/>
      <c r="K126" s="59"/>
    </row>
    <row r="127" spans="2:11" ht="15.75" x14ac:dyDescent="0.25">
      <c r="B127" s="117" t="s">
        <v>492</v>
      </c>
      <c r="C127" s="54"/>
      <c r="D127" s="21"/>
      <c r="E127" s="21"/>
      <c r="F127" s="21"/>
      <c r="G127" s="155">
        <f t="shared" si="19"/>
        <v>0</v>
      </c>
      <c r="H127" s="152"/>
      <c r="I127" s="306"/>
      <c r="J127" s="137"/>
      <c r="K127" s="59"/>
    </row>
    <row r="128" spans="2:11" ht="15.75" x14ac:dyDescent="0.25">
      <c r="C128" s="118" t="s">
        <v>493</v>
      </c>
      <c r="D128" s="25">
        <f>SUM(D120:D127)</f>
        <v>113037.85074412251</v>
      </c>
      <c r="E128" s="25">
        <f t="shared" ref="E128:G128" si="20">SUM(E120:E127)</f>
        <v>0</v>
      </c>
      <c r="F128" s="25">
        <f t="shared" si="20"/>
        <v>0</v>
      </c>
      <c r="G128" s="25">
        <f t="shared" si="20"/>
        <v>113037.85074412251</v>
      </c>
      <c r="H128" s="139">
        <f>(H120*G120)+(H121*G121)+(H122*G122)+(H123*G123)+(H124*G124)+(H125*G125)+(H126*G126)+(H127*G127)</f>
        <v>93821.416117621673</v>
      </c>
      <c r="I128" s="139">
        <f>SUM(I120:I127)</f>
        <v>0</v>
      </c>
      <c r="J128" s="137"/>
      <c r="K128" s="61"/>
    </row>
    <row r="129" spans="2:11" ht="51" customHeight="1" x14ac:dyDescent="0.25">
      <c r="B129" s="118" t="s">
        <v>494</v>
      </c>
      <c r="C129" s="232"/>
      <c r="D129" s="232"/>
      <c r="E129" s="232"/>
      <c r="F129" s="232"/>
      <c r="G129" s="232"/>
      <c r="H129" s="232"/>
      <c r="I129" s="232"/>
      <c r="J129" s="232"/>
      <c r="K129" s="58"/>
    </row>
    <row r="130" spans="2:11" ht="15.75" x14ac:dyDescent="0.25">
      <c r="B130" s="117" t="s">
        <v>495</v>
      </c>
      <c r="C130" s="18"/>
      <c r="D130" s="20"/>
      <c r="E130" s="20"/>
      <c r="F130" s="20"/>
      <c r="G130" s="155">
        <f>D130</f>
        <v>0</v>
      </c>
      <c r="H130" s="151"/>
      <c r="I130" s="305"/>
      <c r="J130" s="136"/>
      <c r="K130" s="59"/>
    </row>
    <row r="131" spans="2:11" ht="15.75" x14ac:dyDescent="0.25">
      <c r="B131" s="117" t="s">
        <v>496</v>
      </c>
      <c r="C131" s="18"/>
      <c r="D131" s="20"/>
      <c r="E131" s="20"/>
      <c r="F131" s="20"/>
      <c r="G131" s="155">
        <f t="shared" ref="G131:G137" si="21">D131</f>
        <v>0</v>
      </c>
      <c r="H131" s="151"/>
      <c r="I131" s="305"/>
      <c r="J131" s="136"/>
      <c r="K131" s="59"/>
    </row>
    <row r="132" spans="2:11" ht="15.75" x14ac:dyDescent="0.25">
      <c r="B132" s="117" t="s">
        <v>497</v>
      </c>
      <c r="C132" s="18"/>
      <c r="D132" s="20"/>
      <c r="E132" s="20"/>
      <c r="F132" s="20"/>
      <c r="G132" s="155">
        <f t="shared" si="21"/>
        <v>0</v>
      </c>
      <c r="H132" s="151"/>
      <c r="I132" s="305"/>
      <c r="J132" s="136"/>
      <c r="K132" s="59"/>
    </row>
    <row r="133" spans="2:11" ht="15.75" x14ac:dyDescent="0.25">
      <c r="B133" s="117" t="s">
        <v>498</v>
      </c>
      <c r="C133" s="18"/>
      <c r="D133" s="20"/>
      <c r="E133" s="20"/>
      <c r="F133" s="20"/>
      <c r="G133" s="155">
        <f t="shared" si="21"/>
        <v>0</v>
      </c>
      <c r="H133" s="151"/>
      <c r="I133" s="305"/>
      <c r="J133" s="136"/>
      <c r="K133" s="59"/>
    </row>
    <row r="134" spans="2:11" ht="15.75" x14ac:dyDescent="0.25">
      <c r="B134" s="117" t="s">
        <v>499</v>
      </c>
      <c r="C134" s="18"/>
      <c r="D134" s="20"/>
      <c r="E134" s="20"/>
      <c r="F134" s="20"/>
      <c r="G134" s="155">
        <f t="shared" si="21"/>
        <v>0</v>
      </c>
      <c r="H134" s="151"/>
      <c r="I134" s="305"/>
      <c r="J134" s="136"/>
      <c r="K134" s="59"/>
    </row>
    <row r="135" spans="2:11" ht="15.75" x14ac:dyDescent="0.25">
      <c r="B135" s="117" t="s">
        <v>500</v>
      </c>
      <c r="C135" s="18"/>
      <c r="D135" s="20"/>
      <c r="E135" s="20"/>
      <c r="F135" s="20"/>
      <c r="G135" s="155">
        <f t="shared" si="21"/>
        <v>0</v>
      </c>
      <c r="H135" s="151"/>
      <c r="I135" s="305"/>
      <c r="J135" s="136"/>
      <c r="K135" s="59"/>
    </row>
    <row r="136" spans="2:11" ht="15.75" x14ac:dyDescent="0.25">
      <c r="B136" s="117" t="s">
        <v>501</v>
      </c>
      <c r="C136" s="54"/>
      <c r="D136" s="21"/>
      <c r="E136" s="21"/>
      <c r="F136" s="21"/>
      <c r="G136" s="155">
        <f t="shared" si="21"/>
        <v>0</v>
      </c>
      <c r="H136" s="152"/>
      <c r="I136" s="306"/>
      <c r="J136" s="137"/>
      <c r="K136" s="59"/>
    </row>
    <row r="137" spans="2:11" ht="15.75" x14ac:dyDescent="0.25">
      <c r="B137" s="117" t="s">
        <v>502</v>
      </c>
      <c r="C137" s="54"/>
      <c r="D137" s="21"/>
      <c r="E137" s="21"/>
      <c r="F137" s="21"/>
      <c r="G137" s="155">
        <f t="shared" si="21"/>
        <v>0</v>
      </c>
      <c r="H137" s="152"/>
      <c r="I137" s="306"/>
      <c r="J137" s="137"/>
      <c r="K137" s="59"/>
    </row>
    <row r="138" spans="2:11" ht="15.75" x14ac:dyDescent="0.25">
      <c r="C138" s="118" t="s">
        <v>503</v>
      </c>
      <c r="D138" s="22">
        <f>SUM(D130:D137)</f>
        <v>0</v>
      </c>
      <c r="E138" s="22">
        <f t="shared" ref="E138:G138" si="22">SUM(E130:E137)</f>
        <v>0</v>
      </c>
      <c r="F138" s="22">
        <f t="shared" si="22"/>
        <v>0</v>
      </c>
      <c r="G138" s="22">
        <f t="shared" si="22"/>
        <v>0</v>
      </c>
      <c r="H138" s="139">
        <f>(H130*G130)+(H131*G131)+(H132*G132)+(H133*G133)+(H134*G134)+(H135*G135)+(H136*G136)+(H137*G137)</f>
        <v>0</v>
      </c>
      <c r="I138" s="139">
        <f>SUM(I130:I137)</f>
        <v>0</v>
      </c>
      <c r="J138" s="137"/>
      <c r="K138" s="61"/>
    </row>
    <row r="139" spans="2:11" ht="15.75" customHeight="1" x14ac:dyDescent="0.25">
      <c r="B139" s="7"/>
      <c r="C139" s="12"/>
      <c r="D139" s="27"/>
      <c r="E139" s="27"/>
      <c r="F139" s="27"/>
      <c r="G139" s="27"/>
      <c r="H139" s="27"/>
      <c r="I139" s="27"/>
      <c r="J139" s="84"/>
      <c r="K139" s="4"/>
    </row>
    <row r="140" spans="2:11" ht="51" customHeight="1" x14ac:dyDescent="0.25">
      <c r="B140" s="118" t="s">
        <v>504</v>
      </c>
      <c r="C140" s="233"/>
      <c r="D140" s="233"/>
      <c r="E140" s="233"/>
      <c r="F140" s="233"/>
      <c r="G140" s="233"/>
      <c r="H140" s="233"/>
      <c r="I140" s="233"/>
      <c r="J140" s="233"/>
      <c r="K140" s="19"/>
    </row>
    <row r="141" spans="2:11" ht="51" customHeight="1" x14ac:dyDescent="0.25">
      <c r="B141" s="116" t="s">
        <v>505</v>
      </c>
      <c r="C141" s="232"/>
      <c r="D141" s="232"/>
      <c r="E141" s="232"/>
      <c r="F141" s="232"/>
      <c r="G141" s="232"/>
      <c r="H141" s="232"/>
      <c r="I141" s="232"/>
      <c r="J141" s="232"/>
      <c r="K141" s="58"/>
    </row>
    <row r="142" spans="2:11" ht="15.75" x14ac:dyDescent="0.25">
      <c r="B142" s="117" t="s">
        <v>506</v>
      </c>
      <c r="C142" s="18"/>
      <c r="D142" s="20"/>
      <c r="E142" s="20"/>
      <c r="F142" s="20"/>
      <c r="G142" s="155">
        <f>D142</f>
        <v>0</v>
      </c>
      <c r="H142" s="151"/>
      <c r="I142" s="305"/>
      <c r="J142" s="136"/>
      <c r="K142" s="59"/>
    </row>
    <row r="143" spans="2:11" ht="15.75" x14ac:dyDescent="0.25">
      <c r="B143" s="117" t="s">
        <v>507</v>
      </c>
      <c r="C143" s="18"/>
      <c r="D143" s="20"/>
      <c r="E143" s="20"/>
      <c r="F143" s="20"/>
      <c r="G143" s="155">
        <f t="shared" ref="G143:G149" si="23">D143</f>
        <v>0</v>
      </c>
      <c r="H143" s="151"/>
      <c r="I143" s="305"/>
      <c r="J143" s="136"/>
      <c r="K143" s="59"/>
    </row>
    <row r="144" spans="2:11" ht="15.75" x14ac:dyDescent="0.25">
      <c r="B144" s="117" t="s">
        <v>508</v>
      </c>
      <c r="C144" s="18"/>
      <c r="D144" s="20"/>
      <c r="E144" s="20"/>
      <c r="F144" s="20"/>
      <c r="G144" s="155">
        <f t="shared" si="23"/>
        <v>0</v>
      </c>
      <c r="H144" s="151"/>
      <c r="I144" s="305"/>
      <c r="J144" s="136"/>
      <c r="K144" s="59"/>
    </row>
    <row r="145" spans="2:11" ht="15.75" x14ac:dyDescent="0.25">
      <c r="B145" s="117" t="s">
        <v>509</v>
      </c>
      <c r="C145" s="18"/>
      <c r="D145" s="20"/>
      <c r="E145" s="20"/>
      <c r="F145" s="20"/>
      <c r="G145" s="155">
        <f t="shared" si="23"/>
        <v>0</v>
      </c>
      <c r="H145" s="151"/>
      <c r="I145" s="305"/>
      <c r="J145" s="136"/>
      <c r="K145" s="59"/>
    </row>
    <row r="146" spans="2:11" ht="15.75" x14ac:dyDescent="0.25">
      <c r="B146" s="117" t="s">
        <v>510</v>
      </c>
      <c r="C146" s="18"/>
      <c r="D146" s="20"/>
      <c r="E146" s="20"/>
      <c r="F146" s="20"/>
      <c r="G146" s="155">
        <f t="shared" si="23"/>
        <v>0</v>
      </c>
      <c r="H146" s="151"/>
      <c r="I146" s="305"/>
      <c r="J146" s="136"/>
      <c r="K146" s="59"/>
    </row>
    <row r="147" spans="2:11" ht="15.75" x14ac:dyDescent="0.25">
      <c r="B147" s="117" t="s">
        <v>511</v>
      </c>
      <c r="C147" s="18"/>
      <c r="D147" s="20"/>
      <c r="E147" s="20"/>
      <c r="F147" s="20"/>
      <c r="G147" s="155">
        <f t="shared" si="23"/>
        <v>0</v>
      </c>
      <c r="H147" s="151"/>
      <c r="I147" s="305"/>
      <c r="J147" s="136"/>
      <c r="K147" s="59"/>
    </row>
    <row r="148" spans="2:11" ht="15.75" x14ac:dyDescent="0.25">
      <c r="B148" s="117" t="s">
        <v>512</v>
      </c>
      <c r="C148" s="54"/>
      <c r="D148" s="21"/>
      <c r="E148" s="21"/>
      <c r="F148" s="21"/>
      <c r="G148" s="155">
        <f t="shared" si="23"/>
        <v>0</v>
      </c>
      <c r="H148" s="152"/>
      <c r="I148" s="306"/>
      <c r="J148" s="137"/>
      <c r="K148" s="59"/>
    </row>
    <row r="149" spans="2:11" ht="15.75" x14ac:dyDescent="0.25">
      <c r="B149" s="117" t="s">
        <v>513</v>
      </c>
      <c r="C149" s="54"/>
      <c r="D149" s="21"/>
      <c r="E149" s="21"/>
      <c r="F149" s="21"/>
      <c r="G149" s="155">
        <f t="shared" si="23"/>
        <v>0</v>
      </c>
      <c r="H149" s="152"/>
      <c r="I149" s="306"/>
      <c r="J149" s="137"/>
      <c r="K149" s="59"/>
    </row>
    <row r="150" spans="2:11" ht="15.75" x14ac:dyDescent="0.25">
      <c r="C150" s="118" t="s">
        <v>514</v>
      </c>
      <c r="D150" s="22">
        <f>SUM(D142:D149)</f>
        <v>0</v>
      </c>
      <c r="E150" s="22">
        <f t="shared" ref="E150:G150" si="24">SUM(E142:E149)</f>
        <v>0</v>
      </c>
      <c r="F150" s="22">
        <f t="shared" si="24"/>
        <v>0</v>
      </c>
      <c r="G150" s="25">
        <f t="shared" si="24"/>
        <v>0</v>
      </c>
      <c r="H150" s="139">
        <f>(H142*G142)+(H143*G143)+(H144*G144)+(H145*G145)+(H146*G146)+(H147*G147)+(H148*G148)+(H149*G149)</f>
        <v>0</v>
      </c>
      <c r="I150" s="139">
        <f>SUM(I142:I149)</f>
        <v>0</v>
      </c>
      <c r="J150" s="137"/>
      <c r="K150" s="61"/>
    </row>
    <row r="151" spans="2:11" ht="51" customHeight="1" x14ac:dyDescent="0.25">
      <c r="B151" s="116" t="s">
        <v>515</v>
      </c>
      <c r="C151" s="232"/>
      <c r="D151" s="232"/>
      <c r="E151" s="232"/>
      <c r="F151" s="232"/>
      <c r="G151" s="232"/>
      <c r="H151" s="232"/>
      <c r="I151" s="232"/>
      <c r="J151" s="232"/>
      <c r="K151" s="58"/>
    </row>
    <row r="152" spans="2:11" ht="15.75" x14ac:dyDescent="0.25">
      <c r="B152" s="117" t="s">
        <v>516</v>
      </c>
      <c r="C152" s="18"/>
      <c r="D152" s="20"/>
      <c r="E152" s="20"/>
      <c r="F152" s="20"/>
      <c r="G152" s="155">
        <f>D152</f>
        <v>0</v>
      </c>
      <c r="H152" s="151"/>
      <c r="I152" s="305"/>
      <c r="J152" s="136"/>
      <c r="K152" s="59"/>
    </row>
    <row r="153" spans="2:11" ht="15.75" x14ac:dyDescent="0.25">
      <c r="B153" s="117" t="s">
        <v>517</v>
      </c>
      <c r="C153" s="18"/>
      <c r="D153" s="20"/>
      <c r="E153" s="20"/>
      <c r="F153" s="20"/>
      <c r="G153" s="155">
        <f t="shared" ref="G153:G159" si="25">D153</f>
        <v>0</v>
      </c>
      <c r="H153" s="151"/>
      <c r="I153" s="305"/>
      <c r="J153" s="136"/>
      <c r="K153" s="59"/>
    </row>
    <row r="154" spans="2:11" ht="15.75" x14ac:dyDescent="0.25">
      <c r="B154" s="117" t="s">
        <v>518</v>
      </c>
      <c r="C154" s="18"/>
      <c r="D154" s="20"/>
      <c r="E154" s="20"/>
      <c r="F154" s="20"/>
      <c r="G154" s="155">
        <f t="shared" si="25"/>
        <v>0</v>
      </c>
      <c r="H154" s="151"/>
      <c r="I154" s="305"/>
      <c r="J154" s="136"/>
      <c r="K154" s="59"/>
    </row>
    <row r="155" spans="2:11" ht="15.75" x14ac:dyDescent="0.25">
      <c r="B155" s="117" t="s">
        <v>519</v>
      </c>
      <c r="C155" s="18"/>
      <c r="D155" s="20"/>
      <c r="E155" s="20"/>
      <c r="F155" s="20"/>
      <c r="G155" s="155">
        <f t="shared" si="25"/>
        <v>0</v>
      </c>
      <c r="H155" s="151"/>
      <c r="I155" s="305"/>
      <c r="J155" s="136"/>
      <c r="K155" s="59"/>
    </row>
    <row r="156" spans="2:11" ht="15.75" x14ac:dyDescent="0.25">
      <c r="B156" s="117" t="s">
        <v>520</v>
      </c>
      <c r="C156" s="18"/>
      <c r="D156" s="20"/>
      <c r="E156" s="20"/>
      <c r="F156" s="20"/>
      <c r="G156" s="155">
        <f t="shared" si="25"/>
        <v>0</v>
      </c>
      <c r="H156" s="151"/>
      <c r="I156" s="305"/>
      <c r="J156" s="136"/>
      <c r="K156" s="59"/>
    </row>
    <row r="157" spans="2:11" ht="15.75" x14ac:dyDescent="0.25">
      <c r="B157" s="117" t="s">
        <v>521</v>
      </c>
      <c r="C157" s="18"/>
      <c r="D157" s="20"/>
      <c r="E157" s="20"/>
      <c r="F157" s="20"/>
      <c r="G157" s="155">
        <f t="shared" si="25"/>
        <v>0</v>
      </c>
      <c r="H157" s="151"/>
      <c r="I157" s="305"/>
      <c r="J157" s="136"/>
      <c r="K157" s="59"/>
    </row>
    <row r="158" spans="2:11" ht="15.75" x14ac:dyDescent="0.25">
      <c r="B158" s="117" t="s">
        <v>522</v>
      </c>
      <c r="C158" s="54"/>
      <c r="D158" s="21"/>
      <c r="E158" s="21"/>
      <c r="F158" s="21"/>
      <c r="G158" s="155">
        <f>D158</f>
        <v>0</v>
      </c>
      <c r="H158" s="152"/>
      <c r="I158" s="306"/>
      <c r="J158" s="137"/>
      <c r="K158" s="59"/>
    </row>
    <row r="159" spans="2:11" ht="15.75" x14ac:dyDescent="0.25">
      <c r="B159" s="117" t="s">
        <v>523</v>
      </c>
      <c r="C159" s="54"/>
      <c r="D159" s="21"/>
      <c r="E159" s="21"/>
      <c r="F159" s="21"/>
      <c r="G159" s="155">
        <f t="shared" si="25"/>
        <v>0</v>
      </c>
      <c r="H159" s="152"/>
      <c r="I159" s="306"/>
      <c r="J159" s="137"/>
      <c r="K159" s="59"/>
    </row>
    <row r="160" spans="2:11" ht="15.75" x14ac:dyDescent="0.25">
      <c r="C160" s="118" t="s">
        <v>534</v>
      </c>
      <c r="D160" s="25">
        <f>SUM(D152:D159)</f>
        <v>0</v>
      </c>
      <c r="E160" s="25">
        <f t="shared" ref="E160:G160" si="26">SUM(E152:E159)</f>
        <v>0</v>
      </c>
      <c r="F160" s="25">
        <f t="shared" si="26"/>
        <v>0</v>
      </c>
      <c r="G160" s="25">
        <f t="shared" si="26"/>
        <v>0</v>
      </c>
      <c r="H160" s="139">
        <f>(H152*G152)+(H153*G153)+(H154*G154)+(H155*G155)+(H156*G156)+(H157*G157)+(H158*G158)+(H159*G159)</f>
        <v>0</v>
      </c>
      <c r="I160" s="139">
        <f>SUM(I152:I159)</f>
        <v>0</v>
      </c>
      <c r="J160" s="137"/>
      <c r="K160" s="61"/>
    </row>
    <row r="161" spans="2:11" ht="51" customHeight="1" x14ac:dyDescent="0.25">
      <c r="B161" s="116" t="s">
        <v>525</v>
      </c>
      <c r="C161" s="232"/>
      <c r="D161" s="232"/>
      <c r="E161" s="232"/>
      <c r="F161" s="232"/>
      <c r="G161" s="232"/>
      <c r="H161" s="232"/>
      <c r="I161" s="232"/>
      <c r="J161" s="232"/>
      <c r="K161" s="58"/>
    </row>
    <row r="162" spans="2:11" ht="15.75" x14ac:dyDescent="0.25">
      <c r="B162" s="117" t="s">
        <v>526</v>
      </c>
      <c r="C162" s="18"/>
      <c r="D162" s="20"/>
      <c r="E162" s="20"/>
      <c r="F162" s="20"/>
      <c r="G162" s="155">
        <f>D162</f>
        <v>0</v>
      </c>
      <c r="H162" s="151"/>
      <c r="I162" s="305"/>
      <c r="J162" s="136"/>
      <c r="K162" s="59"/>
    </row>
    <row r="163" spans="2:11" ht="15.75" x14ac:dyDescent="0.25">
      <c r="B163" s="117" t="s">
        <v>527</v>
      </c>
      <c r="C163" s="18"/>
      <c r="D163" s="20"/>
      <c r="E163" s="20"/>
      <c r="F163" s="20"/>
      <c r="G163" s="155">
        <f t="shared" ref="G163:G169" si="27">D163</f>
        <v>0</v>
      </c>
      <c r="H163" s="151"/>
      <c r="I163" s="305"/>
      <c r="J163" s="136"/>
      <c r="K163" s="59"/>
    </row>
    <row r="164" spans="2:11" ht="15.75" x14ac:dyDescent="0.25">
      <c r="B164" s="117" t="s">
        <v>528</v>
      </c>
      <c r="C164" s="18"/>
      <c r="D164" s="20"/>
      <c r="E164" s="20"/>
      <c r="F164" s="20"/>
      <c r="G164" s="155">
        <f t="shared" si="27"/>
        <v>0</v>
      </c>
      <c r="H164" s="151"/>
      <c r="I164" s="305"/>
      <c r="J164" s="136"/>
      <c r="K164" s="59"/>
    </row>
    <row r="165" spans="2:11" ht="15.75" x14ac:dyDescent="0.25">
      <c r="B165" s="117" t="s">
        <v>529</v>
      </c>
      <c r="C165" s="18"/>
      <c r="D165" s="20"/>
      <c r="E165" s="20"/>
      <c r="F165" s="20"/>
      <c r="G165" s="155">
        <f t="shared" si="27"/>
        <v>0</v>
      </c>
      <c r="H165" s="151"/>
      <c r="I165" s="305"/>
      <c r="J165" s="136"/>
      <c r="K165" s="59"/>
    </row>
    <row r="166" spans="2:11" ht="15.75" x14ac:dyDescent="0.25">
      <c r="B166" s="117" t="s">
        <v>530</v>
      </c>
      <c r="C166" s="18"/>
      <c r="D166" s="20"/>
      <c r="E166" s="20"/>
      <c r="F166" s="20"/>
      <c r="G166" s="155">
        <f t="shared" si="27"/>
        <v>0</v>
      </c>
      <c r="H166" s="151"/>
      <c r="I166" s="305"/>
      <c r="J166" s="136"/>
      <c r="K166" s="59"/>
    </row>
    <row r="167" spans="2:11" ht="15.75" x14ac:dyDescent="0.25">
      <c r="B167" s="117" t="s">
        <v>531</v>
      </c>
      <c r="C167" s="18"/>
      <c r="D167" s="20"/>
      <c r="E167" s="20"/>
      <c r="F167" s="20"/>
      <c r="G167" s="155">
        <f t="shared" si="27"/>
        <v>0</v>
      </c>
      <c r="H167" s="151"/>
      <c r="I167" s="305"/>
      <c r="J167" s="136"/>
      <c r="K167" s="59"/>
    </row>
    <row r="168" spans="2:11" ht="15.75" x14ac:dyDescent="0.25">
      <c r="B168" s="117" t="s">
        <v>532</v>
      </c>
      <c r="C168" s="54"/>
      <c r="D168" s="21"/>
      <c r="E168" s="21"/>
      <c r="F168" s="21"/>
      <c r="G168" s="155">
        <f t="shared" si="27"/>
        <v>0</v>
      </c>
      <c r="H168" s="152"/>
      <c r="I168" s="306"/>
      <c r="J168" s="137"/>
      <c r="K168" s="59"/>
    </row>
    <row r="169" spans="2:11" ht="15.75" x14ac:dyDescent="0.25">
      <c r="B169" s="117" t="s">
        <v>533</v>
      </c>
      <c r="C169" s="54"/>
      <c r="D169" s="21"/>
      <c r="E169" s="21"/>
      <c r="F169" s="21"/>
      <c r="G169" s="155">
        <f t="shared" si="27"/>
        <v>0</v>
      </c>
      <c r="H169" s="152"/>
      <c r="I169" s="306"/>
      <c r="J169" s="137"/>
      <c r="K169" s="59"/>
    </row>
    <row r="170" spans="2:11" ht="15.75" x14ac:dyDescent="0.25">
      <c r="C170" s="118" t="s">
        <v>524</v>
      </c>
      <c r="D170" s="25">
        <f>SUM(D162:D169)</f>
        <v>0</v>
      </c>
      <c r="E170" s="25">
        <f t="shared" ref="E170:G170" si="28">SUM(E162:E169)</f>
        <v>0</v>
      </c>
      <c r="F170" s="25">
        <f t="shared" si="28"/>
        <v>0</v>
      </c>
      <c r="G170" s="25">
        <f t="shared" si="28"/>
        <v>0</v>
      </c>
      <c r="H170" s="139">
        <f>(H162*G162)+(H163*G163)+(H164*G164)+(H165*G165)+(H166*G166)+(H167*G167)+(H168*G168)+(H169*G169)</f>
        <v>0</v>
      </c>
      <c r="I170" s="139">
        <f>SUM(I162:I169)</f>
        <v>0</v>
      </c>
      <c r="J170" s="137"/>
      <c r="K170" s="61"/>
    </row>
    <row r="171" spans="2:11" ht="51" customHeight="1" x14ac:dyDescent="0.25">
      <c r="B171" s="116" t="s">
        <v>535</v>
      </c>
      <c r="C171" s="232"/>
      <c r="D171" s="232"/>
      <c r="E171" s="232"/>
      <c r="F171" s="232"/>
      <c r="G171" s="232"/>
      <c r="H171" s="232"/>
      <c r="I171" s="232"/>
      <c r="J171" s="232"/>
      <c r="K171" s="58"/>
    </row>
    <row r="172" spans="2:11" ht="15.75" x14ac:dyDescent="0.25">
      <c r="B172" s="117" t="s">
        <v>536</v>
      </c>
      <c r="C172" s="18"/>
      <c r="D172" s="20"/>
      <c r="E172" s="20"/>
      <c r="F172" s="20"/>
      <c r="G172" s="155">
        <f>D172</f>
        <v>0</v>
      </c>
      <c r="H172" s="151"/>
      <c r="I172" s="305"/>
      <c r="J172" s="136"/>
      <c r="K172" s="59"/>
    </row>
    <row r="173" spans="2:11" ht="15.75" x14ac:dyDescent="0.25">
      <c r="B173" s="117" t="s">
        <v>537</v>
      </c>
      <c r="C173" s="18"/>
      <c r="D173" s="20"/>
      <c r="E173" s="20"/>
      <c r="F173" s="20"/>
      <c r="G173" s="155">
        <f t="shared" ref="G173:G179" si="29">D173</f>
        <v>0</v>
      </c>
      <c r="H173" s="151"/>
      <c r="I173" s="305"/>
      <c r="J173" s="136"/>
      <c r="K173" s="59"/>
    </row>
    <row r="174" spans="2:11" ht="15.75" x14ac:dyDescent="0.25">
      <c r="B174" s="117" t="s">
        <v>538</v>
      </c>
      <c r="C174" s="18"/>
      <c r="D174" s="20"/>
      <c r="E174" s="20"/>
      <c r="F174" s="20"/>
      <c r="G174" s="155">
        <f t="shared" si="29"/>
        <v>0</v>
      </c>
      <c r="H174" s="151"/>
      <c r="I174" s="305"/>
      <c r="J174" s="136"/>
      <c r="K174" s="59"/>
    </row>
    <row r="175" spans="2:11" ht="15.75" x14ac:dyDescent="0.25">
      <c r="B175" s="117" t="s">
        <v>539</v>
      </c>
      <c r="C175" s="18"/>
      <c r="D175" s="20"/>
      <c r="E175" s="20"/>
      <c r="F175" s="20"/>
      <c r="G175" s="155">
        <f t="shared" si="29"/>
        <v>0</v>
      </c>
      <c r="H175" s="151"/>
      <c r="I175" s="305"/>
      <c r="J175" s="136"/>
      <c r="K175" s="59"/>
    </row>
    <row r="176" spans="2:11" ht="15.75" x14ac:dyDescent="0.25">
      <c r="B176" s="117" t="s">
        <v>540</v>
      </c>
      <c r="C176" s="18"/>
      <c r="D176" s="20"/>
      <c r="E176" s="20"/>
      <c r="F176" s="20"/>
      <c r="G176" s="155">
        <f t="shared" si="29"/>
        <v>0</v>
      </c>
      <c r="H176" s="151"/>
      <c r="I176" s="305"/>
      <c r="J176" s="136"/>
      <c r="K176" s="59"/>
    </row>
    <row r="177" spans="2:11" ht="15.75" x14ac:dyDescent="0.25">
      <c r="B177" s="117" t="s">
        <v>541</v>
      </c>
      <c r="C177" s="18"/>
      <c r="D177" s="20"/>
      <c r="E177" s="20"/>
      <c r="F177" s="20"/>
      <c r="G177" s="155">
        <f t="shared" si="29"/>
        <v>0</v>
      </c>
      <c r="H177" s="151"/>
      <c r="I177" s="305"/>
      <c r="J177" s="136"/>
      <c r="K177" s="59"/>
    </row>
    <row r="178" spans="2:11" ht="15.75" x14ac:dyDescent="0.25">
      <c r="B178" s="117" t="s">
        <v>542</v>
      </c>
      <c r="C178" s="54"/>
      <c r="D178" s="21"/>
      <c r="E178" s="21"/>
      <c r="F178" s="21"/>
      <c r="G178" s="155">
        <f t="shared" si="29"/>
        <v>0</v>
      </c>
      <c r="H178" s="152"/>
      <c r="I178" s="306"/>
      <c r="J178" s="137"/>
      <c r="K178" s="59"/>
    </row>
    <row r="179" spans="2:11" ht="15.75" x14ac:dyDescent="0.25">
      <c r="B179" s="117" t="s">
        <v>543</v>
      </c>
      <c r="C179" s="54"/>
      <c r="D179" s="21"/>
      <c r="E179" s="21"/>
      <c r="F179" s="21"/>
      <c r="G179" s="155">
        <f t="shared" si="29"/>
        <v>0</v>
      </c>
      <c r="H179" s="152"/>
      <c r="I179" s="306"/>
      <c r="J179" s="137"/>
      <c r="K179" s="59"/>
    </row>
    <row r="180" spans="2:11" ht="15.75" x14ac:dyDescent="0.25">
      <c r="C180" s="118" t="s">
        <v>544</v>
      </c>
      <c r="D180" s="22">
        <f>SUM(D172:D179)</f>
        <v>0</v>
      </c>
      <c r="E180" s="22">
        <f t="shared" ref="E180:G180" si="30">SUM(E172:E179)</f>
        <v>0</v>
      </c>
      <c r="F180" s="22">
        <f t="shared" si="30"/>
        <v>0</v>
      </c>
      <c r="G180" s="22">
        <f t="shared" si="30"/>
        <v>0</v>
      </c>
      <c r="H180" s="139">
        <f>(H172*G172)+(H173*G173)+(H174*G174)+(H175*G175)+(H176*G176)+(H177*G177)+(H178*G178)+(H179*G179)</f>
        <v>0</v>
      </c>
      <c r="I180" s="139">
        <f>SUM(I172:I179)</f>
        <v>0</v>
      </c>
      <c r="J180" s="137"/>
      <c r="K180" s="61"/>
    </row>
    <row r="181" spans="2:11" ht="15.75" customHeight="1" x14ac:dyDescent="0.25">
      <c r="B181" s="7"/>
      <c r="C181" s="12"/>
      <c r="D181" s="27"/>
      <c r="E181" s="27"/>
      <c r="F181" s="27"/>
      <c r="G181" s="27"/>
      <c r="H181" s="27"/>
      <c r="I181" s="27"/>
      <c r="J181" s="12"/>
      <c r="K181" s="4"/>
    </row>
    <row r="182" spans="2:11" ht="15.75" customHeight="1" x14ac:dyDescent="0.25">
      <c r="B182" s="7"/>
      <c r="C182" s="12"/>
      <c r="D182" s="27"/>
      <c r="E182" s="27"/>
      <c r="F182" s="27"/>
      <c r="G182" s="27"/>
      <c r="H182" s="27"/>
      <c r="I182" s="27"/>
      <c r="J182" s="12"/>
      <c r="K182" s="4"/>
    </row>
    <row r="183" spans="2:11" ht="72.75" customHeight="1" x14ac:dyDescent="0.25">
      <c r="B183" s="118" t="s">
        <v>545</v>
      </c>
      <c r="C183" s="17"/>
      <c r="D183" s="34"/>
      <c r="E183" s="34"/>
      <c r="F183" s="34"/>
      <c r="G183" s="140">
        <f>D183</f>
        <v>0</v>
      </c>
      <c r="H183" s="153"/>
      <c r="I183" s="34"/>
      <c r="J183" s="144"/>
      <c r="K183" s="61"/>
    </row>
    <row r="184" spans="2:11" ht="69.75" customHeight="1" x14ac:dyDescent="0.25">
      <c r="B184" s="118" t="s">
        <v>546</v>
      </c>
      <c r="C184" s="17"/>
      <c r="D184" s="34"/>
      <c r="E184" s="34"/>
      <c r="F184" s="34"/>
      <c r="G184" s="140">
        <f t="shared" ref="G184:G186" si="31">D184</f>
        <v>0</v>
      </c>
      <c r="H184" s="153"/>
      <c r="I184" s="34"/>
      <c r="J184" s="144"/>
      <c r="K184" s="61"/>
    </row>
    <row r="185" spans="2:11" ht="57" customHeight="1" x14ac:dyDescent="0.25">
      <c r="B185" s="118" t="s">
        <v>547</v>
      </c>
      <c r="C185" s="145"/>
      <c r="D185" s="34">
        <v>78684.721829999995</v>
      </c>
      <c r="E185" s="34"/>
      <c r="F185" s="34"/>
      <c r="G185" s="140">
        <f t="shared" si="31"/>
        <v>78684.721829999995</v>
      </c>
      <c r="H185" s="151">
        <v>0.83</v>
      </c>
      <c r="I185" s="34"/>
      <c r="J185" s="144"/>
      <c r="K185" s="61"/>
    </row>
    <row r="186" spans="2:11" ht="65.25" customHeight="1" x14ac:dyDescent="0.25">
      <c r="B186" s="146" t="s">
        <v>548</v>
      </c>
      <c r="C186" s="17"/>
      <c r="D186" s="34"/>
      <c r="E186" s="34"/>
      <c r="F186" s="34"/>
      <c r="G186" s="140">
        <f t="shared" si="31"/>
        <v>0</v>
      </c>
      <c r="H186" s="153"/>
      <c r="I186" s="34"/>
      <c r="J186" s="144"/>
      <c r="K186" s="61"/>
    </row>
    <row r="187" spans="2:11" ht="42" customHeight="1" x14ac:dyDescent="0.25">
      <c r="B187" s="7"/>
      <c r="C187" s="147" t="s">
        <v>604</v>
      </c>
      <c r="D187" s="156">
        <f>SUM(D183:D186)</f>
        <v>78684.721829999995</v>
      </c>
      <c r="E187" s="156">
        <f t="shared" ref="E187:F187" si="32">SUM(E183:E186)</f>
        <v>0</v>
      </c>
      <c r="F187" s="156">
        <f t="shared" si="32"/>
        <v>0</v>
      </c>
      <c r="G187" s="156">
        <f>SUM(G183:G186)</f>
        <v>78684.721829999995</v>
      </c>
      <c r="H187" s="139">
        <f>(H183*G183)+(H184*G184)+(H185*G185)+(H186*G186)</f>
        <v>65308.319118899992</v>
      </c>
      <c r="I187" s="139">
        <f>SUM(I183:I186)</f>
        <v>0</v>
      </c>
      <c r="J187" s="17"/>
      <c r="K187" s="15"/>
    </row>
    <row r="188" spans="2:11" ht="15.75" customHeight="1" x14ac:dyDescent="0.25">
      <c r="B188" s="7"/>
      <c r="C188" s="12"/>
      <c r="D188" s="27"/>
      <c r="E188" s="27"/>
      <c r="F188" s="27"/>
      <c r="G188" s="27"/>
      <c r="H188" s="27"/>
      <c r="I188" s="27"/>
      <c r="J188" s="12"/>
      <c r="K188" s="15"/>
    </row>
    <row r="189" spans="2:11" ht="15.75" customHeight="1" x14ac:dyDescent="0.25">
      <c r="B189" s="7"/>
      <c r="C189" s="12"/>
      <c r="D189" s="27"/>
      <c r="E189" s="27"/>
      <c r="F189" s="27"/>
      <c r="G189" s="27"/>
      <c r="H189" s="27"/>
      <c r="I189" s="27"/>
      <c r="J189" s="12"/>
      <c r="K189" s="15"/>
    </row>
    <row r="190" spans="2:11" ht="15.75" customHeight="1" x14ac:dyDescent="0.25">
      <c r="B190" s="7"/>
      <c r="C190" s="12"/>
      <c r="D190" s="27"/>
      <c r="E190" s="27"/>
      <c r="F190" s="27"/>
      <c r="G190" s="27"/>
      <c r="H190" s="27"/>
      <c r="I190" s="27"/>
      <c r="J190" s="12"/>
      <c r="K190" s="15"/>
    </row>
    <row r="191" spans="2:11" ht="15.75" customHeight="1" x14ac:dyDescent="0.25">
      <c r="B191" s="7"/>
      <c r="C191" s="12"/>
      <c r="D191" s="27"/>
      <c r="E191" s="27"/>
      <c r="F191" s="27"/>
      <c r="G191" s="27"/>
      <c r="H191" s="27"/>
      <c r="I191" s="27"/>
      <c r="J191" s="12"/>
      <c r="K191" s="15"/>
    </row>
    <row r="192" spans="2:11" ht="15.75" customHeight="1" x14ac:dyDescent="0.25">
      <c r="B192" s="7"/>
      <c r="C192" s="12"/>
      <c r="D192" s="27"/>
      <c r="E192" s="27"/>
      <c r="F192" s="27"/>
      <c r="G192" s="27"/>
      <c r="H192" s="27"/>
      <c r="I192" s="27"/>
      <c r="J192" s="12"/>
      <c r="K192" s="15"/>
    </row>
    <row r="193" spans="2:11" ht="15.75" customHeight="1" x14ac:dyDescent="0.25">
      <c r="B193" s="7"/>
      <c r="C193" s="12"/>
      <c r="D193" s="27"/>
      <c r="E193" s="27"/>
      <c r="F193" s="27"/>
      <c r="G193" s="27"/>
      <c r="H193" s="27"/>
      <c r="I193" s="27"/>
      <c r="J193" s="12"/>
      <c r="K193" s="15"/>
    </row>
    <row r="194" spans="2:11" ht="15.75" customHeight="1" thickBot="1" x14ac:dyDescent="0.3">
      <c r="B194" s="7"/>
      <c r="C194" s="12"/>
      <c r="D194" s="27"/>
      <c r="E194" s="27"/>
      <c r="F194" s="27"/>
      <c r="G194" s="27"/>
      <c r="H194" s="27"/>
      <c r="I194" s="27"/>
      <c r="J194" s="12"/>
      <c r="K194" s="15"/>
    </row>
    <row r="195" spans="2:11" ht="15.75" x14ac:dyDescent="0.25">
      <c r="B195" s="7"/>
      <c r="C195" s="247" t="s">
        <v>560</v>
      </c>
      <c r="D195" s="248"/>
      <c r="E195" s="164"/>
      <c r="F195" s="164"/>
      <c r="G195" s="164"/>
      <c r="H195" s="15"/>
      <c r="I195" s="307"/>
      <c r="J195" s="15"/>
    </row>
    <row r="196" spans="2:11" ht="40.5" customHeight="1" x14ac:dyDescent="0.25">
      <c r="B196" s="7"/>
      <c r="C196" s="243"/>
      <c r="D196" s="169" t="s">
        <v>551</v>
      </c>
      <c r="E196" s="165" t="s">
        <v>371</v>
      </c>
      <c r="F196" s="139" t="s">
        <v>372</v>
      </c>
      <c r="G196" s="245" t="s">
        <v>12</v>
      </c>
      <c r="H196" s="12"/>
      <c r="I196" s="27"/>
      <c r="J196" s="15"/>
    </row>
    <row r="197" spans="2:11" ht="24.75" customHeight="1" x14ac:dyDescent="0.25">
      <c r="B197" s="7"/>
      <c r="C197" s="244"/>
      <c r="D197" s="170" t="str">
        <f>D13</f>
        <v>OXFAM</v>
      </c>
      <c r="E197" s="166">
        <f t="shared" ref="E197:F197" si="33">E13</f>
        <v>0</v>
      </c>
      <c r="F197" s="157">
        <f t="shared" si="33"/>
        <v>0</v>
      </c>
      <c r="G197" s="246"/>
      <c r="H197" s="12"/>
      <c r="I197" s="27"/>
      <c r="J197" s="15"/>
    </row>
    <row r="198" spans="2:11" ht="41.25" customHeight="1" x14ac:dyDescent="0.25">
      <c r="B198" s="28"/>
      <c r="C198" s="141" t="s">
        <v>549</v>
      </c>
      <c r="D198" s="142">
        <f>SUM(D24,D34,D44,D54,D66,D76,D86,D96,D108,D118,D128,D138,D150,D160,D170,D180,D183,D184,D185,D186)</f>
        <v>1387850.4711814304</v>
      </c>
      <c r="E198" s="167">
        <f>SUM(E24,E34,E44,E54,E66,E76,E86,E96,E108,E118,E128,E138,E150,E160,E170,E180,E183,E184,E185)</f>
        <v>0</v>
      </c>
      <c r="F198" s="119">
        <f>SUM(F24,F34,F44,F54,F66,F76,F86,F96,F108,F118,F128,F138,F150,F160,F170,F180,F183,F184,F185)</f>
        <v>0</v>
      </c>
      <c r="G198" s="154">
        <f>SUM(D198:F198)</f>
        <v>1387850.4711814304</v>
      </c>
      <c r="H198" s="12"/>
      <c r="I198" s="27"/>
      <c r="J198" s="16"/>
    </row>
    <row r="199" spans="2:11" ht="51.75" customHeight="1" x14ac:dyDescent="0.25">
      <c r="B199" s="5"/>
      <c r="C199" s="141" t="s">
        <v>550</v>
      </c>
      <c r="D199" s="142">
        <f>D198*0.07</f>
        <v>97149.532982700141</v>
      </c>
      <c r="E199" s="167">
        <f t="shared" ref="E199:F199" si="34">E198*0.07</f>
        <v>0</v>
      </c>
      <c r="F199" s="119">
        <f t="shared" si="34"/>
        <v>0</v>
      </c>
      <c r="G199" s="154">
        <f>G198*0.07</f>
        <v>97149.532982700141</v>
      </c>
      <c r="H199" s="5"/>
      <c r="I199" s="308"/>
      <c r="J199" s="2"/>
    </row>
    <row r="200" spans="2:11" ht="51.75" customHeight="1" thickBot="1" x14ac:dyDescent="0.3">
      <c r="B200" s="5"/>
      <c r="C200" s="36" t="s">
        <v>12</v>
      </c>
      <c r="D200" s="143">
        <f>SUM(D198:D199)</f>
        <v>1485000.0041641304</v>
      </c>
      <c r="E200" s="168">
        <f t="shared" ref="E200:F200" si="35">SUM(E198:E199)</f>
        <v>0</v>
      </c>
      <c r="F200" s="124">
        <f t="shared" si="35"/>
        <v>0</v>
      </c>
      <c r="G200" s="124">
        <f>SUM(G198:G199)</f>
        <v>1485000.0041641304</v>
      </c>
      <c r="H200" s="5"/>
      <c r="I200" s="308"/>
      <c r="J200" s="2"/>
    </row>
    <row r="201" spans="2:11" ht="42" customHeight="1" x14ac:dyDescent="0.25">
      <c r="B201" s="5"/>
      <c r="I201" s="309"/>
      <c r="J201" s="4"/>
      <c r="K201" s="2"/>
    </row>
    <row r="202" spans="2:11" s="45" customFormat="1" ht="29.25" customHeight="1" thickBot="1" x14ac:dyDescent="0.3">
      <c r="B202" s="12"/>
      <c r="C202" s="39"/>
      <c r="D202" s="40"/>
      <c r="E202" s="40"/>
      <c r="F202" s="40"/>
      <c r="G202" s="40"/>
      <c r="H202" s="40"/>
      <c r="I202" s="310"/>
      <c r="J202" s="15"/>
      <c r="K202" s="16"/>
    </row>
    <row r="203" spans="2:11" ht="23.25" customHeight="1" x14ac:dyDescent="0.25">
      <c r="B203" s="2"/>
      <c r="C203" s="225" t="s">
        <v>561</v>
      </c>
      <c r="D203" s="226"/>
      <c r="E203" s="227"/>
      <c r="F203" s="227"/>
      <c r="G203" s="227"/>
      <c r="H203" s="228"/>
      <c r="I203" s="311"/>
      <c r="J203" s="2"/>
      <c r="K203" s="46"/>
    </row>
    <row r="204" spans="2:11" ht="41.25" customHeight="1" x14ac:dyDescent="0.25">
      <c r="B204" s="2"/>
      <c r="C204" s="120"/>
      <c r="D204" s="121" t="s">
        <v>551</v>
      </c>
      <c r="E204" s="121" t="s">
        <v>371</v>
      </c>
      <c r="F204" s="121" t="s">
        <v>372</v>
      </c>
      <c r="G204" s="218" t="s">
        <v>12</v>
      </c>
      <c r="H204" s="220" t="s">
        <v>10</v>
      </c>
      <c r="I204" s="311"/>
      <c r="J204" s="2"/>
      <c r="K204" s="46"/>
    </row>
    <row r="205" spans="2:11" ht="27.75" customHeight="1" x14ac:dyDescent="0.25">
      <c r="B205" s="2"/>
      <c r="C205" s="120"/>
      <c r="D205" s="121" t="str">
        <f>D13</f>
        <v>OXFAM</v>
      </c>
      <c r="E205" s="121">
        <f t="shared" ref="E205:F205" si="36">E13</f>
        <v>0</v>
      </c>
      <c r="F205" s="121">
        <f t="shared" si="36"/>
        <v>0</v>
      </c>
      <c r="G205" s="219"/>
      <c r="H205" s="221"/>
      <c r="I205" s="311"/>
      <c r="J205" s="2"/>
      <c r="K205" s="46"/>
    </row>
    <row r="206" spans="2:11" ht="55.5" customHeight="1" x14ac:dyDescent="0.25">
      <c r="B206" s="2"/>
      <c r="C206" s="35" t="s">
        <v>552</v>
      </c>
      <c r="D206" s="122">
        <f>D200*H206</f>
        <v>519750.00145744561</v>
      </c>
      <c r="E206" s="123">
        <f>SUM(E198:E199)*0.7</f>
        <v>0</v>
      </c>
      <c r="F206" s="123">
        <f>SUM(F198:F199)*0.7</f>
        <v>0</v>
      </c>
      <c r="G206" s="123"/>
      <c r="H206" s="188">
        <v>0.35</v>
      </c>
      <c r="I206" s="307"/>
      <c r="J206" s="2"/>
      <c r="K206" s="46"/>
    </row>
    <row r="207" spans="2:11" ht="57.75" customHeight="1" x14ac:dyDescent="0.25">
      <c r="B207" s="224"/>
      <c r="C207" s="148" t="s">
        <v>553</v>
      </c>
      <c r="D207" s="149">
        <f>D200*H207</f>
        <v>519750.00145744561</v>
      </c>
      <c r="E207" s="150">
        <f>SUM(E198:E199)*0.3</f>
        <v>0</v>
      </c>
      <c r="F207" s="150">
        <f>SUM(F198:F199)*0.3</f>
        <v>0</v>
      </c>
      <c r="G207" s="150"/>
      <c r="H207" s="189">
        <v>0.35</v>
      </c>
      <c r="I207" s="307"/>
      <c r="J207" s="46"/>
      <c r="K207" s="46"/>
    </row>
    <row r="208" spans="2:11" ht="57.75" customHeight="1" x14ac:dyDescent="0.25">
      <c r="B208" s="224"/>
      <c r="C208" s="148" t="s">
        <v>554</v>
      </c>
      <c r="D208" s="149">
        <f>D200*H208</f>
        <v>445500.00124923914</v>
      </c>
      <c r="E208" s="150"/>
      <c r="F208" s="150"/>
      <c r="G208" s="150"/>
      <c r="H208" s="189">
        <v>0.3</v>
      </c>
      <c r="I208" s="307"/>
      <c r="J208" s="46"/>
      <c r="K208" s="46"/>
    </row>
    <row r="209" spans="1:11" ht="38.25" customHeight="1" thickBot="1" x14ac:dyDescent="0.3">
      <c r="B209" s="224"/>
      <c r="C209" s="36" t="s">
        <v>12</v>
      </c>
      <c r="D209" s="124">
        <f>SUM(D206:D208)</f>
        <v>1485000.0041641304</v>
      </c>
      <c r="E209" s="124">
        <f t="shared" ref="E209:F209" si="37">SUM(E206:E207)</f>
        <v>0</v>
      </c>
      <c r="F209" s="124">
        <f t="shared" si="37"/>
        <v>0</v>
      </c>
      <c r="G209" s="125"/>
      <c r="H209" s="126"/>
      <c r="I209" s="312"/>
      <c r="J209" s="46"/>
      <c r="K209" s="46"/>
    </row>
    <row r="210" spans="1:11" ht="21.75" customHeight="1" thickBot="1" x14ac:dyDescent="0.3">
      <c r="B210" s="224"/>
      <c r="C210" s="3"/>
      <c r="D210" s="8"/>
      <c r="E210" s="8"/>
      <c r="F210" s="8"/>
      <c r="G210" s="8"/>
      <c r="H210" s="8"/>
      <c r="I210" s="313"/>
      <c r="J210" s="46"/>
      <c r="K210" s="46"/>
    </row>
    <row r="211" spans="1:11" ht="49.5" customHeight="1" x14ac:dyDescent="0.25">
      <c r="B211" s="224"/>
      <c r="C211" s="127" t="s">
        <v>556</v>
      </c>
      <c r="D211" s="128">
        <f>SUM(H24,H34,H44,H54,H66,H76,H86,H96,H108,H118,H128,H138,H150,H160,H170,H180,H187)*1.07</f>
        <v>1232550.0034562286</v>
      </c>
      <c r="E211" s="40"/>
      <c r="F211" s="40"/>
      <c r="G211" s="40"/>
      <c r="H211" s="316" t="s">
        <v>645</v>
      </c>
      <c r="I211" s="314">
        <f>SUM(I187,I180,I170,I160,I150,I138,I128,I118,I108,I96,I86,I76,I66,I54,I44,I34,I24)</f>
        <v>0</v>
      </c>
      <c r="J211" s="46"/>
      <c r="K211" s="46"/>
    </row>
    <row r="212" spans="1:11" ht="28.5" customHeight="1" thickBot="1" x14ac:dyDescent="0.3">
      <c r="B212" s="224"/>
      <c r="C212" s="129" t="s">
        <v>557</v>
      </c>
      <c r="D212" s="211">
        <f>D211/D200</f>
        <v>0.83000000000000029</v>
      </c>
      <c r="E212" s="51"/>
      <c r="F212" s="51"/>
      <c r="G212" s="51"/>
      <c r="H212" s="317" t="s">
        <v>646</v>
      </c>
      <c r="I212" s="315">
        <f>I211/D198</f>
        <v>0</v>
      </c>
      <c r="J212" s="46"/>
      <c r="K212" s="46"/>
    </row>
    <row r="213" spans="1:11" ht="28.5" customHeight="1" x14ac:dyDescent="0.25">
      <c r="B213" s="224"/>
      <c r="C213" s="222"/>
      <c r="D213" s="223"/>
      <c r="E213" s="52"/>
      <c r="F213" s="52"/>
      <c r="G213" s="52"/>
      <c r="J213" s="46"/>
      <c r="K213" s="46"/>
    </row>
    <row r="214" spans="1:11" ht="28.5" customHeight="1" x14ac:dyDescent="0.25">
      <c r="B214" s="224"/>
      <c r="C214" s="129" t="s">
        <v>558</v>
      </c>
      <c r="D214" s="130">
        <f>SUM(D185:F186)*1.07</f>
        <v>84192.652358099993</v>
      </c>
      <c r="E214" s="53"/>
      <c r="F214" s="53"/>
      <c r="G214" s="53"/>
      <c r="J214" s="46"/>
      <c r="K214" s="46"/>
    </row>
    <row r="215" spans="1:11" ht="23.25" customHeight="1" x14ac:dyDescent="0.25">
      <c r="B215" s="224"/>
      <c r="C215" s="129" t="s">
        <v>559</v>
      </c>
      <c r="D215" s="211">
        <f>D214/D200</f>
        <v>5.6695388634352188E-2</v>
      </c>
      <c r="E215" s="53"/>
      <c r="F215" s="53"/>
      <c r="G215" s="53"/>
      <c r="J215" s="46"/>
      <c r="K215" s="46"/>
    </row>
    <row r="216" spans="1:11" ht="68.25" customHeight="1" thickBot="1" x14ac:dyDescent="0.3">
      <c r="B216" s="224"/>
      <c r="C216" s="229" t="s">
        <v>613</v>
      </c>
      <c r="D216" s="230"/>
      <c r="E216" s="41"/>
      <c r="F216" s="41"/>
      <c r="G216" s="41"/>
      <c r="H216" s="46"/>
      <c r="I216" s="303"/>
      <c r="J216" s="46"/>
      <c r="K216" s="46"/>
    </row>
    <row r="217" spans="1:11" ht="55.5" customHeight="1" x14ac:dyDescent="0.25">
      <c r="B217" s="224"/>
      <c r="K217" s="45"/>
    </row>
    <row r="218" spans="1:11" ht="42.75" customHeight="1" x14ac:dyDescent="0.25">
      <c r="B218" s="224"/>
      <c r="J218" s="46"/>
    </row>
    <row r="219" spans="1:11" ht="21.75" customHeight="1" x14ac:dyDescent="0.25">
      <c r="B219" s="224"/>
      <c r="J219" s="46"/>
    </row>
    <row r="220" spans="1:11" ht="21.75" customHeight="1" x14ac:dyDescent="0.25">
      <c r="A220" s="46"/>
      <c r="B220" s="224"/>
    </row>
    <row r="221" spans="1:11" s="46" customFormat="1" ht="23.25" customHeight="1" x14ac:dyDescent="0.25">
      <c r="A221" s="44"/>
      <c r="B221" s="224"/>
      <c r="C221" s="44"/>
      <c r="D221" s="44"/>
      <c r="E221" s="44"/>
      <c r="F221" s="44"/>
      <c r="G221" s="44"/>
      <c r="H221" s="44"/>
      <c r="I221" s="300"/>
      <c r="J221" s="44"/>
      <c r="K221" s="44"/>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sheetData>
  <sheetProtection sheet="1" objects="1" scenarios="1" formatCells="0" formatColumns="0" formatRows="0"/>
  <mergeCells count="32">
    <mergeCell ref="C196:C197"/>
    <mergeCell ref="G196:G197"/>
    <mergeCell ref="C140:J140"/>
    <mergeCell ref="C151:J151"/>
    <mergeCell ref="C141:J141"/>
    <mergeCell ref="C161:J161"/>
    <mergeCell ref="C195:D195"/>
    <mergeCell ref="C171:J171"/>
    <mergeCell ref="C45:J45"/>
    <mergeCell ref="C14:J14"/>
    <mergeCell ref="B6:M6"/>
    <mergeCell ref="B2:E2"/>
    <mergeCell ref="B9:H9"/>
    <mergeCell ref="C25:J25"/>
    <mergeCell ref="C15:J15"/>
    <mergeCell ref="C35:J35"/>
    <mergeCell ref="C98:J98"/>
    <mergeCell ref="C99:J99"/>
    <mergeCell ref="C109:J109"/>
    <mergeCell ref="C119:J119"/>
    <mergeCell ref="C129:J129"/>
    <mergeCell ref="C56:J56"/>
    <mergeCell ref="C57:J57"/>
    <mergeCell ref="C67:J67"/>
    <mergeCell ref="C77:J77"/>
    <mergeCell ref="C87:J87"/>
    <mergeCell ref="G204:G205"/>
    <mergeCell ref="H204:H205"/>
    <mergeCell ref="C213:D213"/>
    <mergeCell ref="B207:B221"/>
    <mergeCell ref="C203:H203"/>
    <mergeCell ref="C216:D216"/>
  </mergeCells>
  <conditionalFormatting sqref="D212">
    <cfRule type="cellIs" dxfId="40" priority="45" operator="lessThan">
      <formula>0.15</formula>
    </cfRule>
  </conditionalFormatting>
  <conditionalFormatting sqref="D215">
    <cfRule type="cellIs" dxfId="39" priority="43" operator="lessThan">
      <formula>0.05</formula>
    </cfRule>
  </conditionalFormatting>
  <dataValidations xWindow="431" yWindow="475" count="7">
    <dataValidation allowBlank="1" showInputMessage="1" showErrorMessage="1" prompt="% Towards Gender Equality and Women's Empowerment Must be Higher than 15%_x000a_" sqref="D212:G212" xr:uid="{00000000-0002-0000-0000-000000000000}"/>
    <dataValidation allowBlank="1" showInputMessage="1" showErrorMessage="1" prompt="M&amp;E Budget Cannot be Less than 5%_x000a_" sqref="D215:G215" xr:uid="{00000000-0002-0000-0000-000001000000}"/>
    <dataValidation allowBlank="1" showInputMessage="1" showErrorMessage="1" prompt="Insert *text* description of Outcome here" sqref="C140:J140 C98:J98 C56:J56 C14:J14" xr:uid="{00000000-0002-0000-0000-000002000000}"/>
    <dataValidation allowBlank="1" showInputMessage="1" showErrorMessage="1" prompt="Insert *text* description of Output here" sqref="C15 C25 C35 C45 C57 C67 C77 C87 C99 C109 C119 C129 C141 C151 C161 C171" xr:uid="{00000000-0002-0000-0000-000003000000}"/>
    <dataValidation allowBlank="1" showInputMessage="1" showErrorMessage="1" prompt="Insert *text* description of Activity here" sqref="C16 C26 C36 C46 C58 C68 C78 C88 C100 C110 C120 C130 C142 C152 C162 C172" xr:uid="{00000000-0002-0000-0000-000004000000}"/>
    <dataValidation allowBlank="1" showInputMessage="1" showErrorMessage="1" prompt="Insert name of recipient agency here _x000a_" sqref="D13:G13" xr:uid="{00000000-0002-0000-0000-000005000000}"/>
    <dataValidation allowBlank="1" showErrorMessage="1" prompt="% Towards Gender Equality and Women's Empowerment Must be Higher than 15%_x000a_" sqref="D214:G214" xr:uid="{00000000-0002-0000-0000-000006000000}"/>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N257"/>
  <sheetViews>
    <sheetView showGridLines="0" showZeros="0" topLeftCell="A190" zoomScale="70" zoomScaleNormal="70" workbookViewId="0">
      <selection activeCell="D213" sqref="D213"/>
    </sheetView>
  </sheetViews>
  <sheetFormatPr defaultColWidth="9.140625" defaultRowHeight="15.75" x14ac:dyDescent="0.25"/>
  <cols>
    <col min="1" max="1" width="4.5703125" style="64" customWidth="1"/>
    <col min="2" max="2" width="3.28515625" style="64" customWidth="1"/>
    <col min="3" max="3" width="51.5703125" style="64" customWidth="1"/>
    <col min="4" max="4" width="34.28515625" style="66" customWidth="1"/>
    <col min="5" max="5" width="35" style="66" hidden="1" customWidth="1"/>
    <col min="6" max="6" width="34" style="66" hidden="1" customWidth="1"/>
    <col min="7" max="7" width="25.7109375" style="64" hidden="1" customWidth="1"/>
    <col min="8" max="8" width="21.5703125" style="64" customWidth="1"/>
    <col min="9" max="9" width="16.85546875" style="64" customWidth="1"/>
    <col min="10" max="10" width="19.42578125" style="64" customWidth="1"/>
    <col min="11" max="11" width="19" style="64" customWidth="1"/>
    <col min="12" max="12" width="26" style="64" customWidth="1"/>
    <col min="13" max="13" width="21.140625" style="64" customWidth="1"/>
    <col min="14" max="14" width="7" style="68" customWidth="1"/>
    <col min="15" max="15" width="24.28515625" style="64" customWidth="1"/>
    <col min="16" max="16" width="26.42578125" style="64" customWidth="1"/>
    <col min="17" max="17" width="30.140625" style="64" customWidth="1"/>
    <col min="18" max="18" width="33" style="64" customWidth="1"/>
    <col min="19" max="20" width="22.7109375" style="64" customWidth="1"/>
    <col min="21" max="21" width="23.5703125" style="64" customWidth="1"/>
    <col min="22" max="22" width="32.140625" style="64" customWidth="1"/>
    <col min="23" max="23" width="9.140625" style="64"/>
    <col min="24" max="24" width="17.7109375" style="64" customWidth="1"/>
    <col min="25" max="25" width="26.5703125" style="64" customWidth="1"/>
    <col min="26" max="26" width="22.5703125" style="64" customWidth="1"/>
    <col min="27" max="27" width="29.7109375" style="64" customWidth="1"/>
    <col min="28" max="28" width="23.42578125" style="64" customWidth="1"/>
    <col min="29" max="29" width="18.5703125" style="64" customWidth="1"/>
    <col min="30" max="30" width="17.42578125" style="64" customWidth="1"/>
    <col min="31" max="31" width="25.140625" style="64" customWidth="1"/>
    <col min="32" max="16384" width="9.140625" style="64"/>
  </cols>
  <sheetData>
    <row r="1" spans="2:14" ht="24" customHeight="1" x14ac:dyDescent="0.25">
      <c r="L1" s="24"/>
      <c r="M1" s="6"/>
      <c r="N1" s="64"/>
    </row>
    <row r="2" spans="2:14" ht="46.5" x14ac:dyDescent="0.7">
      <c r="C2" s="238" t="s">
        <v>562</v>
      </c>
      <c r="D2" s="238"/>
      <c r="E2" s="238"/>
      <c r="F2" s="238"/>
      <c r="G2" s="42"/>
      <c r="H2" s="43"/>
      <c r="I2" s="43"/>
      <c r="L2" s="24"/>
      <c r="M2" s="6"/>
      <c r="N2" s="64"/>
    </row>
    <row r="3" spans="2:14" ht="24" customHeight="1" x14ac:dyDescent="0.25">
      <c r="C3" s="47"/>
      <c r="D3" s="44"/>
      <c r="E3" s="44"/>
      <c r="F3" s="44"/>
      <c r="G3" s="44"/>
      <c r="H3" s="44"/>
      <c r="I3" s="44"/>
      <c r="L3" s="24"/>
      <c r="M3" s="6"/>
      <c r="N3" s="64"/>
    </row>
    <row r="4" spans="2:14" ht="24" customHeight="1" thickBot="1" x14ac:dyDescent="0.3">
      <c r="C4" s="47"/>
      <c r="D4" s="44"/>
      <c r="E4" s="44"/>
      <c r="F4" s="44"/>
      <c r="G4" s="44"/>
      <c r="H4" s="44"/>
      <c r="I4" s="44"/>
      <c r="L4" s="24"/>
      <c r="M4" s="6"/>
      <c r="N4" s="64"/>
    </row>
    <row r="5" spans="2:14" ht="41.25" customHeight="1" x14ac:dyDescent="0.55000000000000004">
      <c r="C5" s="265" t="s">
        <v>570</v>
      </c>
      <c r="D5" s="266"/>
      <c r="E5" s="266"/>
      <c r="F5" s="266"/>
      <c r="G5" s="267"/>
      <c r="H5" s="190"/>
      <c r="I5" s="190"/>
      <c r="J5" s="191"/>
      <c r="K5" s="6"/>
      <c r="N5" s="64"/>
    </row>
    <row r="6" spans="2:14" ht="24" customHeight="1" x14ac:dyDescent="0.25">
      <c r="C6" s="252" t="s">
        <v>610</v>
      </c>
      <c r="D6" s="253"/>
      <c r="E6" s="253"/>
      <c r="F6" s="253"/>
      <c r="G6" s="253"/>
      <c r="H6" s="253"/>
      <c r="I6" s="253"/>
      <c r="J6" s="254"/>
      <c r="K6" s="6"/>
      <c r="N6" s="64"/>
    </row>
    <row r="7" spans="2:14" ht="24" customHeight="1" x14ac:dyDescent="0.25">
      <c r="C7" s="252"/>
      <c r="D7" s="253"/>
      <c r="E7" s="253"/>
      <c r="F7" s="253"/>
      <c r="G7" s="253"/>
      <c r="H7" s="253"/>
      <c r="I7" s="253"/>
      <c r="J7" s="254"/>
      <c r="K7" s="6"/>
      <c r="N7" s="64"/>
    </row>
    <row r="8" spans="2:14" ht="24" customHeight="1" x14ac:dyDescent="0.25">
      <c r="C8" s="252"/>
      <c r="D8" s="253"/>
      <c r="E8" s="253"/>
      <c r="F8" s="253"/>
      <c r="G8" s="253"/>
      <c r="H8" s="253"/>
      <c r="I8" s="253"/>
      <c r="J8" s="254"/>
      <c r="K8" s="6"/>
      <c r="N8" s="64"/>
    </row>
    <row r="9" spans="2:14" ht="10.5" customHeight="1" thickBot="1" x14ac:dyDescent="0.3">
      <c r="C9" s="255"/>
      <c r="D9" s="256"/>
      <c r="E9" s="256"/>
      <c r="F9" s="256"/>
      <c r="G9" s="256"/>
      <c r="H9" s="256"/>
      <c r="I9" s="256"/>
      <c r="J9" s="257"/>
      <c r="L9" s="24"/>
      <c r="M9" s="6"/>
      <c r="N9" s="64"/>
    </row>
    <row r="10" spans="2:14" ht="24" customHeight="1" thickBot="1" x14ac:dyDescent="0.3">
      <c r="C10" s="162"/>
      <c r="D10" s="160"/>
      <c r="E10" s="160"/>
      <c r="F10" s="160"/>
      <c r="G10" s="161"/>
      <c r="H10" s="161"/>
      <c r="I10" s="161"/>
      <c r="J10" s="161"/>
      <c r="L10" s="24"/>
      <c r="M10" s="6"/>
      <c r="N10" s="64"/>
    </row>
    <row r="11" spans="2:14" ht="59.25" customHeight="1" thickBot="1" x14ac:dyDescent="0.45">
      <c r="C11" s="239" t="s">
        <v>611</v>
      </c>
      <c r="D11" s="240"/>
      <c r="E11" s="240"/>
      <c r="F11" s="241"/>
      <c r="H11" s="163"/>
      <c r="L11" s="24"/>
      <c r="M11" s="6"/>
      <c r="N11" s="64"/>
    </row>
    <row r="12" spans="2:14" ht="24" customHeight="1" x14ac:dyDescent="0.25">
      <c r="C12" s="57"/>
      <c r="D12" s="57"/>
      <c r="E12" s="57"/>
      <c r="F12" s="57"/>
      <c r="L12" s="24"/>
      <c r="M12" s="6"/>
      <c r="N12" s="64"/>
    </row>
    <row r="13" spans="2:14" ht="40.5" customHeight="1" x14ac:dyDescent="0.25">
      <c r="C13" s="57"/>
      <c r="D13" s="131" t="s">
        <v>551</v>
      </c>
      <c r="E13" s="131" t="s">
        <v>16</v>
      </c>
      <c r="F13" s="131" t="s">
        <v>17</v>
      </c>
      <c r="G13" s="263" t="s">
        <v>12</v>
      </c>
      <c r="L13" s="24"/>
      <c r="M13" s="6"/>
      <c r="N13" s="64"/>
    </row>
    <row r="14" spans="2:14" ht="24" customHeight="1" x14ac:dyDescent="0.25">
      <c r="C14" s="57"/>
      <c r="D14" s="132" t="str">
        <f>'1) Tableau budgétaire 1'!D13</f>
        <v>OXFAM</v>
      </c>
      <c r="E14" s="132">
        <f>'1) Tableau budgétaire 1'!E13</f>
        <v>0</v>
      </c>
      <c r="F14" s="132">
        <f>'1) Tableau budgétaire 1'!F13</f>
        <v>0</v>
      </c>
      <c r="G14" s="264"/>
      <c r="L14" s="24"/>
      <c r="M14" s="6"/>
      <c r="N14" s="64"/>
    </row>
    <row r="15" spans="2:14" ht="24" customHeight="1" x14ac:dyDescent="0.25">
      <c r="B15" s="249" t="s">
        <v>571</v>
      </c>
      <c r="C15" s="250"/>
      <c r="D15" s="250"/>
      <c r="E15" s="250"/>
      <c r="F15" s="250"/>
      <c r="G15" s="251"/>
      <c r="L15" s="24"/>
      <c r="M15" s="6"/>
      <c r="N15" s="64"/>
    </row>
    <row r="16" spans="2:14" ht="22.5" customHeight="1" x14ac:dyDescent="0.25">
      <c r="C16" s="249" t="s">
        <v>572</v>
      </c>
      <c r="D16" s="250"/>
      <c r="E16" s="250"/>
      <c r="F16" s="250"/>
      <c r="G16" s="251"/>
      <c r="L16" s="24"/>
      <c r="M16" s="6"/>
      <c r="N16" s="64"/>
    </row>
    <row r="17" spans="3:14" ht="24.75" customHeight="1" thickBot="1" x14ac:dyDescent="0.3">
      <c r="C17" s="192" t="s">
        <v>573</v>
      </c>
      <c r="D17" s="193">
        <f>'1) Tableau budgétaire 1'!D24</f>
        <v>236659.30393635345</v>
      </c>
      <c r="E17" s="193">
        <f>'1) Tableau budgétaire 1'!E24</f>
        <v>0</v>
      </c>
      <c r="F17" s="193">
        <f>'1) Tableau budgétaire 1'!F24</f>
        <v>0</v>
      </c>
      <c r="G17" s="194">
        <f>SUM(D17:F17)</f>
        <v>236659.30393635345</v>
      </c>
      <c r="L17" s="24"/>
      <c r="M17" s="6"/>
      <c r="N17" s="64"/>
    </row>
    <row r="18" spans="3:14" ht="21.75" customHeight="1" x14ac:dyDescent="0.25">
      <c r="C18" s="74" t="s">
        <v>574</v>
      </c>
      <c r="D18" s="113">
        <v>41258.768146271068</v>
      </c>
      <c r="E18" s="114"/>
      <c r="F18" s="114"/>
      <c r="G18" s="75">
        <f t="shared" ref="G18:G25" si="0">SUM(D18:F18)</f>
        <v>41258.768146271068</v>
      </c>
      <c r="N18" s="64"/>
    </row>
    <row r="19" spans="3:14" x14ac:dyDescent="0.25">
      <c r="C19" s="62" t="s">
        <v>575</v>
      </c>
      <c r="D19" s="115">
        <v>149142.82326264909</v>
      </c>
      <c r="E19" s="21"/>
      <c r="F19" s="21"/>
      <c r="G19" s="73">
        <f t="shared" si="0"/>
        <v>149142.82326264909</v>
      </c>
      <c r="N19" s="64"/>
    </row>
    <row r="20" spans="3:14" ht="15.75" customHeight="1" x14ac:dyDescent="0.25">
      <c r="C20" s="62" t="s">
        <v>576</v>
      </c>
      <c r="D20" s="115">
        <v>2636.6692583507761</v>
      </c>
      <c r="E20" s="115"/>
      <c r="F20" s="115"/>
      <c r="G20" s="73">
        <f t="shared" si="0"/>
        <v>2636.6692583507761</v>
      </c>
      <c r="N20" s="64"/>
    </row>
    <row r="21" spans="3:14" x14ac:dyDescent="0.25">
      <c r="C21" s="63" t="s">
        <v>577</v>
      </c>
      <c r="D21" s="115"/>
      <c r="E21" s="115"/>
      <c r="F21" s="115"/>
      <c r="G21" s="73">
        <f t="shared" si="0"/>
        <v>0</v>
      </c>
      <c r="N21" s="64"/>
    </row>
    <row r="22" spans="3:14" x14ac:dyDescent="0.25">
      <c r="C22" s="62" t="s">
        <v>578</v>
      </c>
      <c r="D22" s="115">
        <v>19900.431405609015</v>
      </c>
      <c r="E22" s="115"/>
      <c r="F22" s="115"/>
      <c r="G22" s="73">
        <f t="shared" si="0"/>
        <v>19900.431405609015</v>
      </c>
      <c r="N22" s="64"/>
    </row>
    <row r="23" spans="3:14" ht="21.75" customHeight="1" x14ac:dyDescent="0.25">
      <c r="C23" s="62" t="s">
        <v>579</v>
      </c>
      <c r="D23" s="115"/>
      <c r="E23" s="115"/>
      <c r="F23" s="115"/>
      <c r="G23" s="73">
        <f t="shared" si="0"/>
        <v>0</v>
      </c>
      <c r="N23" s="64"/>
    </row>
    <row r="24" spans="3:14" ht="36.75" customHeight="1" x14ac:dyDescent="0.25">
      <c r="C24" s="62" t="s">
        <v>580</v>
      </c>
      <c r="D24" s="115">
        <v>23720.611863473499</v>
      </c>
      <c r="E24" s="115"/>
      <c r="F24" s="115"/>
      <c r="G24" s="73">
        <f t="shared" si="0"/>
        <v>23720.611863473499</v>
      </c>
      <c r="N24" s="64"/>
    </row>
    <row r="25" spans="3:14" ht="15.75" customHeight="1" x14ac:dyDescent="0.25">
      <c r="C25" s="67" t="s">
        <v>21</v>
      </c>
      <c r="D25" s="79">
        <f>SUM(D18:D24)</f>
        <v>236659.30393635342</v>
      </c>
      <c r="E25" s="79">
        <f>SUM(E18:E24)</f>
        <v>0</v>
      </c>
      <c r="F25" s="79">
        <f t="shared" ref="F25" si="1">SUM(F18:F24)</f>
        <v>0</v>
      </c>
      <c r="G25" s="158">
        <f t="shared" si="0"/>
        <v>236659.30393635342</v>
      </c>
      <c r="N25" s="64"/>
    </row>
    <row r="26" spans="3:14" s="66" customFormat="1" x14ac:dyDescent="0.25">
      <c r="C26" s="80"/>
      <c r="D26" s="81"/>
      <c r="E26" s="81"/>
      <c r="F26" s="81"/>
      <c r="G26" s="159"/>
    </row>
    <row r="27" spans="3:14" x14ac:dyDescent="0.25">
      <c r="C27" s="249" t="s">
        <v>581</v>
      </c>
      <c r="D27" s="250"/>
      <c r="E27" s="250"/>
      <c r="F27" s="250"/>
      <c r="G27" s="251"/>
      <c r="N27" s="64"/>
    </row>
    <row r="28" spans="3:14" ht="27" customHeight="1" thickBot="1" x14ac:dyDescent="0.3">
      <c r="C28" s="76" t="s">
        <v>582</v>
      </c>
      <c r="D28" s="77">
        <f>'1) Tableau budgétaire 1'!D34</f>
        <v>0</v>
      </c>
      <c r="E28" s="77">
        <f>'1) Tableau budgétaire 1'!E34</f>
        <v>0</v>
      </c>
      <c r="F28" s="77">
        <f>'1) Tableau budgétaire 1'!F34</f>
        <v>0</v>
      </c>
      <c r="G28" s="78">
        <f t="shared" ref="G28:G36" si="2">SUM(D28:F28)</f>
        <v>0</v>
      </c>
      <c r="N28" s="64"/>
    </row>
    <row r="29" spans="3:14" x14ac:dyDescent="0.25">
      <c r="C29" s="74" t="s">
        <v>574</v>
      </c>
      <c r="D29" s="113"/>
      <c r="E29" s="114"/>
      <c r="F29" s="114"/>
      <c r="G29" s="75">
        <f t="shared" si="2"/>
        <v>0</v>
      </c>
      <c r="N29" s="64"/>
    </row>
    <row r="30" spans="3:14" x14ac:dyDescent="0.25">
      <c r="C30" s="62" t="s">
        <v>575</v>
      </c>
      <c r="D30" s="115"/>
      <c r="E30" s="21"/>
      <c r="F30" s="21"/>
      <c r="G30" s="73">
        <f t="shared" si="2"/>
        <v>0</v>
      </c>
      <c r="N30" s="64"/>
    </row>
    <row r="31" spans="3:14" ht="31.5" x14ac:dyDescent="0.25">
      <c r="C31" s="62" t="s">
        <v>576</v>
      </c>
      <c r="D31" s="115"/>
      <c r="E31" s="115"/>
      <c r="F31" s="115"/>
      <c r="G31" s="73">
        <f t="shared" si="2"/>
        <v>0</v>
      </c>
      <c r="N31" s="64"/>
    </row>
    <row r="32" spans="3:14" x14ac:dyDescent="0.25">
      <c r="C32" s="63" t="s">
        <v>577</v>
      </c>
      <c r="D32" s="115"/>
      <c r="E32" s="115"/>
      <c r="F32" s="115"/>
      <c r="G32" s="73">
        <f t="shared" si="2"/>
        <v>0</v>
      </c>
      <c r="N32" s="64"/>
    </row>
    <row r="33" spans="3:14" x14ac:dyDescent="0.25">
      <c r="C33" s="62" t="s">
        <v>578</v>
      </c>
      <c r="D33" s="115"/>
      <c r="E33" s="115"/>
      <c r="F33" s="115"/>
      <c r="G33" s="73">
        <f t="shared" si="2"/>
        <v>0</v>
      </c>
      <c r="N33" s="64"/>
    </row>
    <row r="34" spans="3:14" x14ac:dyDescent="0.25">
      <c r="C34" s="62" t="s">
        <v>579</v>
      </c>
      <c r="D34" s="115"/>
      <c r="E34" s="115"/>
      <c r="F34" s="115"/>
      <c r="G34" s="73">
        <f t="shared" si="2"/>
        <v>0</v>
      </c>
      <c r="N34" s="64"/>
    </row>
    <row r="35" spans="3:14" ht="31.5" x14ac:dyDescent="0.25">
      <c r="C35" s="62" t="s">
        <v>580</v>
      </c>
      <c r="D35" s="115"/>
      <c r="E35" s="115"/>
      <c r="F35" s="115"/>
      <c r="G35" s="73">
        <f t="shared" si="2"/>
        <v>0</v>
      </c>
      <c r="N35" s="64"/>
    </row>
    <row r="36" spans="3:14" x14ac:dyDescent="0.25">
      <c r="C36" s="67" t="s">
        <v>21</v>
      </c>
      <c r="D36" s="79">
        <f t="shared" ref="D36:E36" si="3">SUM(D29:D35)</f>
        <v>0</v>
      </c>
      <c r="E36" s="79">
        <f t="shared" si="3"/>
        <v>0</v>
      </c>
      <c r="F36" s="79">
        <f t="shared" ref="F36" si="4">SUM(F29:F35)</f>
        <v>0</v>
      </c>
      <c r="G36" s="73">
        <f t="shared" si="2"/>
        <v>0</v>
      </c>
      <c r="N36" s="64"/>
    </row>
    <row r="37" spans="3:14" s="66" customFormat="1" x14ac:dyDescent="0.25">
      <c r="C37" s="80"/>
      <c r="D37" s="81"/>
      <c r="E37" s="81"/>
      <c r="F37" s="81"/>
      <c r="G37" s="82"/>
    </row>
    <row r="38" spans="3:14" x14ac:dyDescent="0.25">
      <c r="C38" s="249" t="s">
        <v>583</v>
      </c>
      <c r="D38" s="250"/>
      <c r="E38" s="250"/>
      <c r="F38" s="250"/>
      <c r="G38" s="251"/>
      <c r="N38" s="64"/>
    </row>
    <row r="39" spans="3:14" ht="21.75" customHeight="1" thickBot="1" x14ac:dyDescent="0.3">
      <c r="C39" s="76" t="s">
        <v>584</v>
      </c>
      <c r="D39" s="77">
        <f>'1) Tableau budgétaire 1'!D44</f>
        <v>0</v>
      </c>
      <c r="E39" s="77">
        <f>'1) Tableau budgétaire 1'!E44</f>
        <v>0</v>
      </c>
      <c r="F39" s="77">
        <f>'1) Tableau budgétaire 1'!F44</f>
        <v>0</v>
      </c>
      <c r="G39" s="78">
        <f t="shared" ref="G39:G47" si="5">SUM(D39:F39)</f>
        <v>0</v>
      </c>
      <c r="N39" s="64"/>
    </row>
    <row r="40" spans="3:14" x14ac:dyDescent="0.25">
      <c r="C40" s="74" t="s">
        <v>574</v>
      </c>
      <c r="D40" s="113"/>
      <c r="E40" s="114"/>
      <c r="F40" s="114"/>
      <c r="G40" s="75">
        <f t="shared" si="5"/>
        <v>0</v>
      </c>
      <c r="N40" s="64"/>
    </row>
    <row r="41" spans="3:14" s="66" customFormat="1" ht="15.75" customHeight="1" x14ac:dyDescent="0.25">
      <c r="C41" s="62" t="s">
        <v>575</v>
      </c>
      <c r="D41" s="115"/>
      <c r="E41" s="21"/>
      <c r="F41" s="21"/>
      <c r="G41" s="73">
        <f t="shared" si="5"/>
        <v>0</v>
      </c>
    </row>
    <row r="42" spans="3:14" s="66" customFormat="1" ht="31.5" x14ac:dyDescent="0.25">
      <c r="C42" s="62" t="s">
        <v>576</v>
      </c>
      <c r="D42" s="115"/>
      <c r="E42" s="115"/>
      <c r="F42" s="115"/>
      <c r="G42" s="73">
        <f t="shared" si="5"/>
        <v>0</v>
      </c>
    </row>
    <row r="43" spans="3:14" s="66" customFormat="1" x14ac:dyDescent="0.25">
      <c r="C43" s="63" t="s">
        <v>577</v>
      </c>
      <c r="D43" s="115"/>
      <c r="E43" s="115"/>
      <c r="F43" s="115"/>
      <c r="G43" s="73">
        <f t="shared" si="5"/>
        <v>0</v>
      </c>
    </row>
    <row r="44" spans="3:14" x14ac:dyDescent="0.25">
      <c r="C44" s="62" t="s">
        <v>578</v>
      </c>
      <c r="D44" s="115"/>
      <c r="E44" s="115"/>
      <c r="F44" s="115"/>
      <c r="G44" s="73">
        <f t="shared" si="5"/>
        <v>0</v>
      </c>
      <c r="N44" s="64"/>
    </row>
    <row r="45" spans="3:14" x14ac:dyDescent="0.25">
      <c r="C45" s="62" t="s">
        <v>579</v>
      </c>
      <c r="D45" s="115"/>
      <c r="E45" s="115"/>
      <c r="F45" s="115"/>
      <c r="G45" s="73">
        <f t="shared" si="5"/>
        <v>0</v>
      </c>
      <c r="N45" s="64"/>
    </row>
    <row r="46" spans="3:14" ht="31.5" x14ac:dyDescent="0.25">
      <c r="C46" s="62" t="s">
        <v>580</v>
      </c>
      <c r="D46" s="115"/>
      <c r="E46" s="115"/>
      <c r="F46" s="115"/>
      <c r="G46" s="73">
        <f t="shared" si="5"/>
        <v>0</v>
      </c>
      <c r="N46" s="64"/>
    </row>
    <row r="47" spans="3:14" x14ac:dyDescent="0.25">
      <c r="C47" s="67" t="s">
        <v>21</v>
      </c>
      <c r="D47" s="79">
        <f t="shared" ref="D47:E47" si="6">SUM(D40:D46)</f>
        <v>0</v>
      </c>
      <c r="E47" s="79">
        <f t="shared" si="6"/>
        <v>0</v>
      </c>
      <c r="F47" s="79">
        <f t="shared" ref="F47" si="7">SUM(F40:F46)</f>
        <v>0</v>
      </c>
      <c r="G47" s="73">
        <f t="shared" si="5"/>
        <v>0</v>
      </c>
      <c r="N47" s="64"/>
    </row>
    <row r="48" spans="3:14" s="66" customFormat="1" x14ac:dyDescent="0.25">
      <c r="C48" s="80"/>
      <c r="D48" s="81"/>
      <c r="E48" s="81"/>
      <c r="F48" s="81"/>
      <c r="G48" s="82"/>
    </row>
    <row r="49" spans="2:14" x14ac:dyDescent="0.25">
      <c r="C49" s="249" t="s">
        <v>585</v>
      </c>
      <c r="D49" s="250"/>
      <c r="E49" s="250"/>
      <c r="F49" s="250"/>
      <c r="G49" s="251"/>
      <c r="N49" s="64"/>
    </row>
    <row r="50" spans="2:14" ht="20.25" customHeight="1" thickBot="1" x14ac:dyDescent="0.3">
      <c r="C50" s="76" t="s">
        <v>586</v>
      </c>
      <c r="D50" s="77">
        <f>'1) Tableau budgétaire 1'!D54</f>
        <v>0</v>
      </c>
      <c r="E50" s="77">
        <f>'1) Tableau budgétaire 1'!E54</f>
        <v>0</v>
      </c>
      <c r="F50" s="77">
        <f>'1) Tableau budgétaire 1'!F54</f>
        <v>0</v>
      </c>
      <c r="G50" s="78">
        <f t="shared" ref="G50:G58" si="8">SUM(D50:F50)</f>
        <v>0</v>
      </c>
      <c r="N50" s="64"/>
    </row>
    <row r="51" spans="2:14" x14ac:dyDescent="0.25">
      <c r="C51" s="74" t="s">
        <v>574</v>
      </c>
      <c r="D51" s="113"/>
      <c r="E51" s="114"/>
      <c r="F51" s="114"/>
      <c r="G51" s="75">
        <f t="shared" si="8"/>
        <v>0</v>
      </c>
      <c r="N51" s="64"/>
    </row>
    <row r="52" spans="2:14" ht="15.75" customHeight="1" x14ac:dyDescent="0.25">
      <c r="C52" s="62" t="s">
        <v>575</v>
      </c>
      <c r="D52" s="115"/>
      <c r="E52" s="21"/>
      <c r="F52" s="21"/>
      <c r="G52" s="73">
        <f t="shared" si="8"/>
        <v>0</v>
      </c>
      <c r="N52" s="64"/>
    </row>
    <row r="53" spans="2:14" ht="32.25" customHeight="1" x14ac:dyDescent="0.25">
      <c r="C53" s="62" t="s">
        <v>576</v>
      </c>
      <c r="D53" s="115"/>
      <c r="E53" s="115"/>
      <c r="F53" s="115"/>
      <c r="G53" s="73">
        <f t="shared" si="8"/>
        <v>0</v>
      </c>
      <c r="N53" s="64"/>
    </row>
    <row r="54" spans="2:14" s="66" customFormat="1" x14ac:dyDescent="0.25">
      <c r="C54" s="63" t="s">
        <v>577</v>
      </c>
      <c r="D54" s="115"/>
      <c r="E54" s="115"/>
      <c r="F54" s="115"/>
      <c r="G54" s="73">
        <f t="shared" si="8"/>
        <v>0</v>
      </c>
    </row>
    <row r="55" spans="2:14" x14ac:dyDescent="0.25">
      <c r="C55" s="62" t="s">
        <v>578</v>
      </c>
      <c r="D55" s="115"/>
      <c r="E55" s="115"/>
      <c r="F55" s="115"/>
      <c r="G55" s="73">
        <f t="shared" si="8"/>
        <v>0</v>
      </c>
      <c r="N55" s="64"/>
    </row>
    <row r="56" spans="2:14" x14ac:dyDescent="0.25">
      <c r="C56" s="62" t="s">
        <v>579</v>
      </c>
      <c r="D56" s="115"/>
      <c r="E56" s="115"/>
      <c r="F56" s="115"/>
      <c r="G56" s="73">
        <f t="shared" si="8"/>
        <v>0</v>
      </c>
      <c r="N56" s="64"/>
    </row>
    <row r="57" spans="2:14" ht="31.5" x14ac:dyDescent="0.25">
      <c r="C57" s="62" t="s">
        <v>580</v>
      </c>
      <c r="D57" s="115"/>
      <c r="E57" s="115"/>
      <c r="F57" s="115"/>
      <c r="G57" s="73">
        <f t="shared" si="8"/>
        <v>0</v>
      </c>
      <c r="N57" s="64"/>
    </row>
    <row r="58" spans="2:14" ht="21" customHeight="1" x14ac:dyDescent="0.25">
      <c r="C58" s="67" t="s">
        <v>21</v>
      </c>
      <c r="D58" s="79">
        <f t="shared" ref="D58:E58" si="9">SUM(D51:D57)</f>
        <v>0</v>
      </c>
      <c r="E58" s="79">
        <f t="shared" si="9"/>
        <v>0</v>
      </c>
      <c r="F58" s="79">
        <f t="shared" ref="F58" si="10">SUM(F51:F57)</f>
        <v>0</v>
      </c>
      <c r="G58" s="73">
        <f t="shared" si="8"/>
        <v>0</v>
      </c>
      <c r="N58" s="64"/>
    </row>
    <row r="59" spans="2:14" s="66" customFormat="1" ht="22.5" customHeight="1" x14ac:dyDescent="0.25">
      <c r="C59" s="83"/>
      <c r="D59" s="81"/>
      <c r="E59" s="81"/>
      <c r="F59" s="81"/>
      <c r="G59" s="82"/>
    </row>
    <row r="60" spans="2:14" x14ac:dyDescent="0.25">
      <c r="B60" s="249" t="s">
        <v>587</v>
      </c>
      <c r="C60" s="250"/>
      <c r="D60" s="250"/>
      <c r="E60" s="250"/>
      <c r="F60" s="250"/>
      <c r="G60" s="251"/>
      <c r="N60" s="64"/>
    </row>
    <row r="61" spans="2:14" x14ac:dyDescent="0.25">
      <c r="C61" s="249" t="s">
        <v>422</v>
      </c>
      <c r="D61" s="250"/>
      <c r="E61" s="250"/>
      <c r="F61" s="250"/>
      <c r="G61" s="251"/>
      <c r="N61" s="64"/>
    </row>
    <row r="62" spans="2:14" ht="24" customHeight="1" thickBot="1" x14ac:dyDescent="0.3">
      <c r="C62" s="76" t="s">
        <v>588</v>
      </c>
      <c r="D62" s="77">
        <f>'1) Tableau budgétaire 1'!D66</f>
        <v>95993.51999999999</v>
      </c>
      <c r="E62" s="77">
        <f>'1) Tableau budgétaire 1'!E66</f>
        <v>0</v>
      </c>
      <c r="F62" s="77">
        <f>'1) Tableau budgétaire 1'!F66</f>
        <v>0</v>
      </c>
      <c r="G62" s="78">
        <f>SUM(D62:F62)</f>
        <v>95993.51999999999</v>
      </c>
      <c r="N62" s="64"/>
    </row>
    <row r="63" spans="2:14" ht="15.75" customHeight="1" x14ac:dyDescent="0.25">
      <c r="C63" s="74" t="s">
        <v>574</v>
      </c>
      <c r="D63" s="113">
        <v>16923.89</v>
      </c>
      <c r="E63" s="114"/>
      <c r="F63" s="114"/>
      <c r="G63" s="75">
        <f t="shared" ref="G63:G70" si="11">SUM(D63:F63)</f>
        <v>16923.89</v>
      </c>
      <c r="N63" s="64"/>
    </row>
    <row r="64" spans="2:14" ht="15.75" customHeight="1" x14ac:dyDescent="0.25">
      <c r="C64" s="62" t="s">
        <v>575</v>
      </c>
      <c r="D64" s="115">
        <v>61176.75</v>
      </c>
      <c r="E64" s="21"/>
      <c r="F64" s="21"/>
      <c r="G64" s="73">
        <f t="shared" si="11"/>
        <v>61176.75</v>
      </c>
      <c r="N64" s="64"/>
    </row>
    <row r="65" spans="2:14" ht="15.75" customHeight="1" x14ac:dyDescent="0.25">
      <c r="C65" s="62" t="s">
        <v>576</v>
      </c>
      <c r="D65" s="115"/>
      <c r="E65" s="115"/>
      <c r="F65" s="115"/>
      <c r="G65" s="73">
        <f t="shared" si="11"/>
        <v>0</v>
      </c>
      <c r="N65" s="64"/>
    </row>
    <row r="66" spans="2:14" ht="18.75" customHeight="1" x14ac:dyDescent="0.25">
      <c r="C66" s="63" t="s">
        <v>577</v>
      </c>
      <c r="D66" s="115"/>
      <c r="E66" s="115"/>
      <c r="F66" s="115"/>
      <c r="G66" s="73">
        <f t="shared" si="11"/>
        <v>0</v>
      </c>
      <c r="N66" s="64"/>
    </row>
    <row r="67" spans="2:14" x14ac:dyDescent="0.25">
      <c r="C67" s="62" t="s">
        <v>578</v>
      </c>
      <c r="D67" s="115">
        <v>8162.94</v>
      </c>
      <c r="E67" s="115"/>
      <c r="F67" s="115"/>
      <c r="G67" s="73">
        <f t="shared" si="11"/>
        <v>8162.94</v>
      </c>
      <c r="N67" s="64"/>
    </row>
    <row r="68" spans="2:14" s="66" customFormat="1" ht="21.75" customHeight="1" x14ac:dyDescent="0.25">
      <c r="B68" s="64"/>
      <c r="C68" s="62" t="s">
        <v>579</v>
      </c>
      <c r="D68" s="115"/>
      <c r="E68" s="115"/>
      <c r="F68" s="115"/>
      <c r="G68" s="73">
        <f t="shared" si="11"/>
        <v>0</v>
      </c>
    </row>
    <row r="69" spans="2:14" s="66" customFormat="1" ht="31.5" x14ac:dyDescent="0.25">
      <c r="B69" s="64"/>
      <c r="C69" s="62" t="s">
        <v>580</v>
      </c>
      <c r="D69" s="115">
        <v>9729.94</v>
      </c>
      <c r="E69" s="115"/>
      <c r="F69" s="115"/>
      <c r="G69" s="73">
        <f t="shared" si="11"/>
        <v>9729.94</v>
      </c>
    </row>
    <row r="70" spans="2:14" x14ac:dyDescent="0.25">
      <c r="C70" s="67" t="s">
        <v>21</v>
      </c>
      <c r="D70" s="79">
        <f>SUM(D63:D69)</f>
        <v>95993.52</v>
      </c>
      <c r="E70" s="79">
        <f>SUM(E63:E69)</f>
        <v>0</v>
      </c>
      <c r="F70" s="79">
        <f t="shared" ref="F70" si="12">SUM(F63:F69)</f>
        <v>0</v>
      </c>
      <c r="G70" s="73">
        <f t="shared" si="11"/>
        <v>95993.52</v>
      </c>
      <c r="N70" s="64"/>
    </row>
    <row r="71" spans="2:14" s="66" customFormat="1" x14ac:dyDescent="0.25">
      <c r="C71" s="80"/>
      <c r="D71" s="81"/>
      <c r="E71" s="81"/>
      <c r="F71" s="81"/>
      <c r="G71" s="82"/>
    </row>
    <row r="72" spans="2:14" x14ac:dyDescent="0.25">
      <c r="B72" s="66"/>
      <c r="C72" s="249" t="s">
        <v>431</v>
      </c>
      <c r="D72" s="250"/>
      <c r="E72" s="250"/>
      <c r="F72" s="250"/>
      <c r="G72" s="251"/>
      <c r="N72" s="64"/>
    </row>
    <row r="73" spans="2:14" ht="21.75" customHeight="1" thickBot="1" x14ac:dyDescent="0.3">
      <c r="C73" s="76" t="s">
        <v>589</v>
      </c>
      <c r="D73" s="77">
        <f>'1) Tableau budgétaire 1'!D76</f>
        <v>602469.41777285992</v>
      </c>
      <c r="E73" s="77">
        <f>'1) Tableau budgétaire 1'!E76</f>
        <v>0</v>
      </c>
      <c r="F73" s="77">
        <f>'1) Tableau budgétaire 1'!F76</f>
        <v>0</v>
      </c>
      <c r="G73" s="78">
        <f t="shared" ref="G73:G81" si="13">SUM(D73:F73)</f>
        <v>602469.41777285992</v>
      </c>
      <c r="N73" s="64"/>
    </row>
    <row r="74" spans="2:14" ht="15.75" customHeight="1" x14ac:dyDescent="0.25">
      <c r="C74" s="74" t="s">
        <v>574</v>
      </c>
      <c r="D74" s="113">
        <v>105287.14286886879</v>
      </c>
      <c r="E74" s="114"/>
      <c r="F74" s="114"/>
      <c r="G74" s="75">
        <f t="shared" si="13"/>
        <v>105287.14286886879</v>
      </c>
      <c r="N74" s="64"/>
    </row>
    <row r="75" spans="2:14" ht="15.75" customHeight="1" x14ac:dyDescent="0.25">
      <c r="C75" s="62" t="s">
        <v>575</v>
      </c>
      <c r="D75" s="115">
        <v>380593.56704618898</v>
      </c>
      <c r="E75" s="21"/>
      <c r="F75" s="21"/>
      <c r="G75" s="73">
        <f t="shared" si="13"/>
        <v>380593.56704618898</v>
      </c>
      <c r="N75" s="64"/>
    </row>
    <row r="76" spans="2:14" ht="15.75" customHeight="1" x14ac:dyDescent="0.25">
      <c r="C76" s="62" t="s">
        <v>576</v>
      </c>
      <c r="D76" s="115">
        <v>5273.3385167015522</v>
      </c>
      <c r="E76" s="115"/>
      <c r="F76" s="115"/>
      <c r="G76" s="73">
        <f t="shared" si="13"/>
        <v>5273.3385167015522</v>
      </c>
      <c r="N76" s="64"/>
    </row>
    <row r="77" spans="2:14" x14ac:dyDescent="0.25">
      <c r="C77" s="63" t="s">
        <v>577</v>
      </c>
      <c r="D77" s="115"/>
      <c r="E77" s="115"/>
      <c r="F77" s="115"/>
      <c r="G77" s="73">
        <f t="shared" si="13"/>
        <v>0</v>
      </c>
      <c r="N77" s="64"/>
    </row>
    <row r="78" spans="2:14" x14ac:dyDescent="0.25">
      <c r="C78" s="62" t="s">
        <v>578</v>
      </c>
      <c r="D78" s="115">
        <v>50783.376690412595</v>
      </c>
      <c r="E78" s="115"/>
      <c r="F78" s="115"/>
      <c r="G78" s="73">
        <f t="shared" si="13"/>
        <v>50783.376690412595</v>
      </c>
      <c r="N78" s="64"/>
    </row>
    <row r="79" spans="2:14" x14ac:dyDescent="0.25">
      <c r="C79" s="62" t="s">
        <v>579</v>
      </c>
      <c r="D79" s="115"/>
      <c r="E79" s="115"/>
      <c r="F79" s="115"/>
      <c r="G79" s="73">
        <f t="shared" si="13"/>
        <v>0</v>
      </c>
      <c r="N79" s="64"/>
    </row>
    <row r="80" spans="2:14" ht="31.5" x14ac:dyDescent="0.25">
      <c r="C80" s="62" t="s">
        <v>580</v>
      </c>
      <c r="D80" s="115">
        <v>60531.992650687949</v>
      </c>
      <c r="E80" s="115"/>
      <c r="F80" s="115"/>
      <c r="G80" s="73">
        <f t="shared" si="13"/>
        <v>60531.992650687949</v>
      </c>
      <c r="N80" s="64"/>
    </row>
    <row r="81" spans="2:14" x14ac:dyDescent="0.25">
      <c r="C81" s="67" t="s">
        <v>21</v>
      </c>
      <c r="D81" s="79">
        <f t="shared" ref="D81:E81" si="14">SUM(D74:D80)</f>
        <v>602469.4177728598</v>
      </c>
      <c r="E81" s="79">
        <f t="shared" si="14"/>
        <v>0</v>
      </c>
      <c r="F81" s="79">
        <f t="shared" ref="F81" si="15">SUM(F74:F80)</f>
        <v>0</v>
      </c>
      <c r="G81" s="73">
        <f t="shared" si="13"/>
        <v>602469.4177728598</v>
      </c>
      <c r="N81" s="64"/>
    </row>
    <row r="82" spans="2:14" s="66" customFormat="1" x14ac:dyDescent="0.25">
      <c r="C82" s="80"/>
      <c r="D82" s="81"/>
      <c r="E82" s="81"/>
      <c r="F82" s="81"/>
      <c r="G82" s="82"/>
    </row>
    <row r="83" spans="2:14" x14ac:dyDescent="0.25">
      <c r="C83" s="249" t="s">
        <v>442</v>
      </c>
      <c r="D83" s="250"/>
      <c r="E83" s="250"/>
      <c r="F83" s="250"/>
      <c r="G83" s="251"/>
      <c r="N83" s="64"/>
    </row>
    <row r="84" spans="2:14" ht="21.75" customHeight="1" thickBot="1" x14ac:dyDescent="0.3">
      <c r="B84" s="66"/>
      <c r="C84" s="76" t="s">
        <v>590</v>
      </c>
      <c r="D84" s="77">
        <f>'1) Tableau budgétaire 1'!D86</f>
        <v>175160.86907314809</v>
      </c>
      <c r="E84" s="77">
        <f>'1) Tableau budgétaire 1'!E86</f>
        <v>0</v>
      </c>
      <c r="F84" s="77">
        <f>'1) Tableau budgétaire 1'!F86</f>
        <v>0</v>
      </c>
      <c r="G84" s="78">
        <f t="shared" ref="G84:G92" si="16">SUM(D84:F84)</f>
        <v>175160.86907314809</v>
      </c>
      <c r="N84" s="64"/>
    </row>
    <row r="85" spans="2:14" ht="18" customHeight="1" x14ac:dyDescent="0.25">
      <c r="C85" s="74" t="s">
        <v>574</v>
      </c>
      <c r="D85" s="113">
        <v>30881.29357799963</v>
      </c>
      <c r="E85" s="114"/>
      <c r="F85" s="114"/>
      <c r="G85" s="75">
        <f t="shared" si="16"/>
        <v>30881.29357799963</v>
      </c>
      <c r="N85" s="64"/>
    </row>
    <row r="86" spans="2:14" ht="15.75" customHeight="1" x14ac:dyDescent="0.25">
      <c r="C86" s="62" t="s">
        <v>575</v>
      </c>
      <c r="D86" s="115">
        <v>111630.17019551616</v>
      </c>
      <c r="E86" s="21"/>
      <c r="F86" s="21"/>
      <c r="G86" s="73">
        <f t="shared" si="16"/>
        <v>111630.17019551616</v>
      </c>
      <c r="N86" s="64"/>
    </row>
    <row r="87" spans="2:14" s="66" customFormat="1" ht="15.75" customHeight="1" x14ac:dyDescent="0.25">
      <c r="B87" s="64"/>
      <c r="C87" s="62" t="s">
        <v>576</v>
      </c>
      <c r="D87" s="115"/>
      <c r="E87" s="115"/>
      <c r="F87" s="115"/>
      <c r="G87" s="73">
        <f t="shared" si="16"/>
        <v>0</v>
      </c>
    </row>
    <row r="88" spans="2:14" x14ac:dyDescent="0.25">
      <c r="B88" s="66"/>
      <c r="C88" s="63" t="s">
        <v>577</v>
      </c>
      <c r="D88" s="115"/>
      <c r="E88" s="115"/>
      <c r="F88" s="115"/>
      <c r="G88" s="73">
        <f t="shared" si="16"/>
        <v>0</v>
      </c>
      <c r="N88" s="64"/>
    </row>
    <row r="89" spans="2:14" x14ac:dyDescent="0.25">
      <c r="B89" s="66"/>
      <c r="C89" s="62" t="s">
        <v>578</v>
      </c>
      <c r="D89" s="115">
        <v>14895.041519095827</v>
      </c>
      <c r="E89" s="115"/>
      <c r="F89" s="115"/>
      <c r="G89" s="73">
        <f t="shared" si="16"/>
        <v>14895.041519095827</v>
      </c>
      <c r="N89" s="64"/>
    </row>
    <row r="90" spans="2:14" x14ac:dyDescent="0.25">
      <c r="B90" s="66"/>
      <c r="C90" s="62" t="s">
        <v>579</v>
      </c>
      <c r="D90" s="115"/>
      <c r="E90" s="115"/>
      <c r="F90" s="115"/>
      <c r="G90" s="73">
        <f t="shared" si="16"/>
        <v>0</v>
      </c>
      <c r="N90" s="64"/>
    </row>
    <row r="91" spans="2:14" ht="31.5" x14ac:dyDescent="0.25">
      <c r="C91" s="62" t="s">
        <v>580</v>
      </c>
      <c r="D91" s="115">
        <v>17754.363780536452</v>
      </c>
      <c r="E91" s="115"/>
      <c r="F91" s="115"/>
      <c r="G91" s="73">
        <f t="shared" si="16"/>
        <v>17754.363780536452</v>
      </c>
      <c r="N91" s="64"/>
    </row>
    <row r="92" spans="2:14" x14ac:dyDescent="0.25">
      <c r="C92" s="67" t="s">
        <v>21</v>
      </c>
      <c r="D92" s="79">
        <f t="shared" ref="D92:E92" si="17">SUM(D85:D91)</f>
        <v>175160.86907314806</v>
      </c>
      <c r="E92" s="79">
        <f t="shared" si="17"/>
        <v>0</v>
      </c>
      <c r="F92" s="79">
        <f t="shared" ref="F92" si="18">SUM(F85:F91)</f>
        <v>0</v>
      </c>
      <c r="G92" s="73">
        <f t="shared" si="16"/>
        <v>175160.86907314806</v>
      </c>
      <c r="N92" s="64"/>
    </row>
    <row r="93" spans="2:14" s="66" customFormat="1" x14ac:dyDescent="0.25">
      <c r="C93" s="80"/>
      <c r="D93" s="81"/>
      <c r="E93" s="81"/>
      <c r="F93" s="81"/>
      <c r="G93" s="82"/>
    </row>
    <row r="94" spans="2:14" x14ac:dyDescent="0.25">
      <c r="C94" s="249" t="s">
        <v>452</v>
      </c>
      <c r="D94" s="250"/>
      <c r="E94" s="250"/>
      <c r="F94" s="250"/>
      <c r="G94" s="251"/>
      <c r="N94" s="64"/>
    </row>
    <row r="95" spans="2:14" ht="21.75" customHeight="1" thickBot="1" x14ac:dyDescent="0.3">
      <c r="C95" s="76" t="s">
        <v>591</v>
      </c>
      <c r="D95" s="77">
        <f>'1) Tableau budgétaire 1'!D96</f>
        <v>0</v>
      </c>
      <c r="E95" s="77">
        <f>'1) Tableau budgétaire 1'!E96</f>
        <v>0</v>
      </c>
      <c r="F95" s="77">
        <f>'1) Tableau budgétaire 1'!F96</f>
        <v>0</v>
      </c>
      <c r="G95" s="78">
        <f t="shared" ref="G95:G103" si="19">SUM(D95:F95)</f>
        <v>0</v>
      </c>
      <c r="N95" s="64"/>
    </row>
    <row r="96" spans="2:14" ht="15.75" customHeight="1" x14ac:dyDescent="0.25">
      <c r="C96" s="74" t="s">
        <v>574</v>
      </c>
      <c r="D96" s="113"/>
      <c r="E96" s="114"/>
      <c r="F96" s="114"/>
      <c r="G96" s="75">
        <f t="shared" si="19"/>
        <v>0</v>
      </c>
      <c r="N96" s="64"/>
    </row>
    <row r="97" spans="2:14" ht="15.75" customHeight="1" x14ac:dyDescent="0.25">
      <c r="B97" s="66"/>
      <c r="C97" s="62" t="s">
        <v>575</v>
      </c>
      <c r="D97" s="115"/>
      <c r="E97" s="21"/>
      <c r="F97" s="21"/>
      <c r="G97" s="73">
        <f t="shared" si="19"/>
        <v>0</v>
      </c>
      <c r="N97" s="64"/>
    </row>
    <row r="98" spans="2:14" ht="15.75" customHeight="1" x14ac:dyDescent="0.25">
      <c r="C98" s="62" t="s">
        <v>576</v>
      </c>
      <c r="D98" s="115"/>
      <c r="E98" s="115"/>
      <c r="F98" s="115"/>
      <c r="G98" s="73">
        <f t="shared" si="19"/>
        <v>0</v>
      </c>
      <c r="N98" s="64"/>
    </row>
    <row r="99" spans="2:14" x14ac:dyDescent="0.25">
      <c r="C99" s="63" t="s">
        <v>577</v>
      </c>
      <c r="D99" s="115"/>
      <c r="E99" s="115"/>
      <c r="F99" s="115"/>
      <c r="G99" s="73">
        <f t="shared" si="19"/>
        <v>0</v>
      </c>
      <c r="N99" s="64"/>
    </row>
    <row r="100" spans="2:14" x14ac:dyDescent="0.25">
      <c r="C100" s="62" t="s">
        <v>578</v>
      </c>
      <c r="D100" s="115"/>
      <c r="E100" s="115"/>
      <c r="F100" s="115"/>
      <c r="G100" s="73">
        <f t="shared" si="19"/>
        <v>0</v>
      </c>
      <c r="N100" s="64"/>
    </row>
    <row r="101" spans="2:14" ht="25.5" customHeight="1" x14ac:dyDescent="0.25">
      <c r="C101" s="62" t="s">
        <v>579</v>
      </c>
      <c r="D101" s="115"/>
      <c r="E101" s="115"/>
      <c r="F101" s="115"/>
      <c r="G101" s="73">
        <f t="shared" si="19"/>
        <v>0</v>
      </c>
      <c r="N101" s="64"/>
    </row>
    <row r="102" spans="2:14" ht="31.5" x14ac:dyDescent="0.25">
      <c r="B102" s="66"/>
      <c r="C102" s="62" t="s">
        <v>580</v>
      </c>
      <c r="D102" s="115"/>
      <c r="E102" s="115"/>
      <c r="F102" s="115"/>
      <c r="G102" s="73">
        <f t="shared" si="19"/>
        <v>0</v>
      </c>
      <c r="N102" s="64"/>
    </row>
    <row r="103" spans="2:14" ht="15.75" customHeight="1" x14ac:dyDescent="0.25">
      <c r="C103" s="67" t="s">
        <v>21</v>
      </c>
      <c r="D103" s="79">
        <f t="shared" ref="D103:E103" si="20">SUM(D96:D102)</f>
        <v>0</v>
      </c>
      <c r="E103" s="79">
        <f t="shared" si="20"/>
        <v>0</v>
      </c>
      <c r="F103" s="79">
        <f t="shared" ref="F103" si="21">SUM(F96:F102)</f>
        <v>0</v>
      </c>
      <c r="G103" s="73">
        <f t="shared" si="19"/>
        <v>0</v>
      </c>
      <c r="N103" s="64"/>
    </row>
    <row r="104" spans="2:14" ht="25.5" customHeight="1" x14ac:dyDescent="0.25">
      <c r="D104" s="68"/>
      <c r="E104" s="68"/>
      <c r="F104" s="68"/>
      <c r="G104" s="68"/>
      <c r="N104" s="64"/>
    </row>
    <row r="105" spans="2:14" x14ac:dyDescent="0.25">
      <c r="B105" s="249" t="s">
        <v>592</v>
      </c>
      <c r="C105" s="250"/>
      <c r="D105" s="250"/>
      <c r="E105" s="250"/>
      <c r="F105" s="250"/>
      <c r="G105" s="251"/>
      <c r="N105" s="64"/>
    </row>
    <row r="106" spans="2:14" x14ac:dyDescent="0.25">
      <c r="C106" s="249" t="s">
        <v>464</v>
      </c>
      <c r="D106" s="250"/>
      <c r="E106" s="250"/>
      <c r="F106" s="250"/>
      <c r="G106" s="251"/>
      <c r="N106" s="64"/>
    </row>
    <row r="107" spans="2:14" ht="22.5" customHeight="1" thickBot="1" x14ac:dyDescent="0.3">
      <c r="C107" s="76" t="s">
        <v>593</v>
      </c>
      <c r="D107" s="77">
        <f>'1) Tableau budgétaire 1'!D108</f>
        <v>36998.837928232919</v>
      </c>
      <c r="E107" s="77">
        <f>'1) Tableau budgétaire 1'!E108</f>
        <v>0</v>
      </c>
      <c r="F107" s="77">
        <f>'1) Tableau budgétaire 1'!F108</f>
        <v>0</v>
      </c>
      <c r="G107" s="78">
        <f>SUM(D107:F107)</f>
        <v>36998.837928232919</v>
      </c>
      <c r="N107" s="64"/>
    </row>
    <row r="108" spans="2:14" x14ac:dyDescent="0.25">
      <c r="C108" s="74" t="s">
        <v>574</v>
      </c>
      <c r="D108" s="113">
        <v>6522.9864532668216</v>
      </c>
      <c r="E108" s="114"/>
      <c r="F108" s="114"/>
      <c r="G108" s="75">
        <f t="shared" ref="G108:G115" si="22">SUM(D108:F108)</f>
        <v>6522.9864532668216</v>
      </c>
      <c r="N108" s="64"/>
    </row>
    <row r="109" spans="2:14" x14ac:dyDescent="0.25">
      <c r="C109" s="62" t="s">
        <v>575</v>
      </c>
      <c r="D109" s="115">
        <v>23579.390744174554</v>
      </c>
      <c r="E109" s="21"/>
      <c r="F109" s="21"/>
      <c r="G109" s="73">
        <f t="shared" si="22"/>
        <v>23579.390744174554</v>
      </c>
      <c r="N109" s="64"/>
    </row>
    <row r="110" spans="2:14" ht="15.75" customHeight="1" x14ac:dyDescent="0.25">
      <c r="C110" s="62" t="s">
        <v>576</v>
      </c>
      <c r="D110" s="115"/>
      <c r="E110" s="115"/>
      <c r="F110" s="115"/>
      <c r="G110" s="73">
        <f t="shared" si="22"/>
        <v>0</v>
      </c>
      <c r="N110" s="64"/>
    </row>
    <row r="111" spans="2:14" x14ac:dyDescent="0.25">
      <c r="C111" s="63" t="s">
        <v>577</v>
      </c>
      <c r="D111" s="115"/>
      <c r="E111" s="115"/>
      <c r="F111" s="115"/>
      <c r="G111" s="73">
        <f t="shared" si="22"/>
        <v>0</v>
      </c>
      <c r="N111" s="64"/>
    </row>
    <row r="112" spans="2:14" x14ac:dyDescent="0.25">
      <c r="C112" s="62" t="s">
        <v>578</v>
      </c>
      <c r="D112" s="115">
        <v>3146.2462478944703</v>
      </c>
      <c r="E112" s="115"/>
      <c r="F112" s="115"/>
      <c r="G112" s="73">
        <f t="shared" si="22"/>
        <v>3146.2462478944703</v>
      </c>
      <c r="N112" s="64"/>
    </row>
    <row r="113" spans="3:14" x14ac:dyDescent="0.25">
      <c r="C113" s="62" t="s">
        <v>579</v>
      </c>
      <c r="D113" s="115"/>
      <c r="E113" s="115"/>
      <c r="F113" s="115"/>
      <c r="G113" s="73">
        <f t="shared" si="22"/>
        <v>0</v>
      </c>
      <c r="N113" s="64"/>
    </row>
    <row r="114" spans="3:14" ht="31.5" x14ac:dyDescent="0.25">
      <c r="C114" s="62" t="s">
        <v>580</v>
      </c>
      <c r="D114" s="115">
        <v>3750.2144828970663</v>
      </c>
      <c r="E114" s="115"/>
      <c r="F114" s="115"/>
      <c r="G114" s="73">
        <f t="shared" si="22"/>
        <v>3750.2144828970663</v>
      </c>
      <c r="N114" s="64"/>
    </row>
    <row r="115" spans="3:14" x14ac:dyDescent="0.25">
      <c r="C115" s="67" t="s">
        <v>21</v>
      </c>
      <c r="D115" s="79">
        <f>SUM(D108:D114)</f>
        <v>36998.837928232912</v>
      </c>
      <c r="E115" s="79">
        <f>SUM(E108:E114)</f>
        <v>0</v>
      </c>
      <c r="F115" s="79">
        <f t="shared" ref="F115" si="23">SUM(F108:F114)</f>
        <v>0</v>
      </c>
      <c r="G115" s="73">
        <f t="shared" si="22"/>
        <v>36998.837928232912</v>
      </c>
      <c r="N115" s="64"/>
    </row>
    <row r="116" spans="3:14" s="66" customFormat="1" x14ac:dyDescent="0.25">
      <c r="C116" s="80"/>
      <c r="D116" s="81"/>
      <c r="E116" s="81"/>
      <c r="F116" s="81"/>
      <c r="G116" s="82"/>
    </row>
    <row r="117" spans="3:14" ht="15.75" customHeight="1" x14ac:dyDescent="0.25">
      <c r="C117" s="249" t="s">
        <v>594</v>
      </c>
      <c r="D117" s="250"/>
      <c r="E117" s="250"/>
      <c r="F117" s="250"/>
      <c r="G117" s="251"/>
      <c r="N117" s="64"/>
    </row>
    <row r="118" spans="3:14" ht="21.75" customHeight="1" thickBot="1" x14ac:dyDescent="0.3">
      <c r="C118" s="76" t="s">
        <v>595</v>
      </c>
      <c r="D118" s="77">
        <f>'1) Tableau budgétaire 1'!D118</f>
        <v>48845.949896713762</v>
      </c>
      <c r="E118" s="77">
        <f>'1) Tableau budgétaire 1'!E118</f>
        <v>0</v>
      </c>
      <c r="F118" s="77">
        <f>'1) Tableau budgétaire 1'!F118</f>
        <v>0</v>
      </c>
      <c r="G118" s="78">
        <f t="shared" ref="G118:G126" si="24">SUM(D118:F118)</f>
        <v>48845.949896713762</v>
      </c>
      <c r="N118" s="64"/>
    </row>
    <row r="119" spans="3:14" x14ac:dyDescent="0.25">
      <c r="C119" s="74" t="s">
        <v>574</v>
      </c>
      <c r="D119" s="113">
        <v>8611.6615362689918</v>
      </c>
      <c r="E119" s="114"/>
      <c r="F119" s="114"/>
      <c r="G119" s="75">
        <f t="shared" si="24"/>
        <v>8611.6615362689918</v>
      </c>
      <c r="N119" s="64"/>
    </row>
    <row r="120" spans="3:14" x14ac:dyDescent="0.25">
      <c r="C120" s="62" t="s">
        <v>575</v>
      </c>
      <c r="D120" s="115">
        <v>31129.565234428836</v>
      </c>
      <c r="E120" s="21"/>
      <c r="F120" s="21"/>
      <c r="G120" s="73">
        <f t="shared" si="24"/>
        <v>31129.565234428836</v>
      </c>
      <c r="N120" s="64"/>
    </row>
    <row r="121" spans="3:14" ht="31.5" x14ac:dyDescent="0.25">
      <c r="C121" s="62" t="s">
        <v>576</v>
      </c>
      <c r="D121" s="115"/>
      <c r="E121" s="115"/>
      <c r="F121" s="115"/>
      <c r="G121" s="73">
        <f t="shared" si="24"/>
        <v>0</v>
      </c>
      <c r="N121" s="64"/>
    </row>
    <row r="122" spans="3:14" x14ac:dyDescent="0.25">
      <c r="C122" s="63" t="s">
        <v>577</v>
      </c>
      <c r="D122" s="115"/>
      <c r="E122" s="115"/>
      <c r="F122" s="115"/>
      <c r="G122" s="73">
        <f t="shared" si="24"/>
        <v>0</v>
      </c>
      <c r="N122" s="64"/>
    </row>
    <row r="123" spans="3:14" x14ac:dyDescent="0.25">
      <c r="C123" s="62" t="s">
        <v>578</v>
      </c>
      <c r="D123" s="115">
        <v>4153.6814449544208</v>
      </c>
      <c r="E123" s="115"/>
      <c r="F123" s="115"/>
      <c r="G123" s="73">
        <f t="shared" si="24"/>
        <v>4153.6814449544208</v>
      </c>
      <c r="N123" s="64"/>
    </row>
    <row r="124" spans="3:14" x14ac:dyDescent="0.25">
      <c r="C124" s="62" t="s">
        <v>579</v>
      </c>
      <c r="D124" s="115"/>
      <c r="E124" s="115"/>
      <c r="F124" s="115"/>
      <c r="G124" s="73">
        <f t="shared" si="24"/>
        <v>0</v>
      </c>
      <c r="N124" s="64"/>
    </row>
    <row r="125" spans="3:14" ht="31.5" x14ac:dyDescent="0.25">
      <c r="C125" s="62" t="s">
        <v>580</v>
      </c>
      <c r="D125" s="115">
        <v>4951.0416810615034</v>
      </c>
      <c r="E125" s="115"/>
      <c r="F125" s="115"/>
      <c r="G125" s="73">
        <f t="shared" si="24"/>
        <v>4951.0416810615034</v>
      </c>
      <c r="N125" s="64"/>
    </row>
    <row r="126" spans="3:14" x14ac:dyDescent="0.25">
      <c r="C126" s="67" t="s">
        <v>21</v>
      </c>
      <c r="D126" s="79">
        <f t="shared" ref="D126:E126" si="25">SUM(D119:D125)</f>
        <v>48845.949896713755</v>
      </c>
      <c r="E126" s="79">
        <f t="shared" si="25"/>
        <v>0</v>
      </c>
      <c r="F126" s="79">
        <f t="shared" ref="F126" si="26">SUM(F119:F125)</f>
        <v>0</v>
      </c>
      <c r="G126" s="73">
        <f t="shared" si="24"/>
        <v>48845.949896713755</v>
      </c>
      <c r="N126" s="64"/>
    </row>
    <row r="127" spans="3:14" s="66" customFormat="1" x14ac:dyDescent="0.25">
      <c r="C127" s="80"/>
      <c r="D127" s="81"/>
      <c r="E127" s="81"/>
      <c r="F127" s="81"/>
      <c r="G127" s="82"/>
    </row>
    <row r="128" spans="3:14" x14ac:dyDescent="0.25">
      <c r="C128" s="249" t="s">
        <v>484</v>
      </c>
      <c r="D128" s="250"/>
      <c r="E128" s="250"/>
      <c r="F128" s="250"/>
      <c r="G128" s="251"/>
      <c r="N128" s="64"/>
    </row>
    <row r="129" spans="3:14" ht="21" customHeight="1" thickBot="1" x14ac:dyDescent="0.3">
      <c r="C129" s="76" t="s">
        <v>596</v>
      </c>
      <c r="D129" s="77">
        <f>'1) Tableau budgétaire 1'!D128</f>
        <v>113037.85074412251</v>
      </c>
      <c r="E129" s="77">
        <f>'1) Tableau budgétaire 1'!E128</f>
        <v>0</v>
      </c>
      <c r="F129" s="77">
        <f>'1) Tableau budgétaire 1'!F128</f>
        <v>0</v>
      </c>
      <c r="G129" s="78">
        <f t="shared" ref="G129:G137" si="27">SUM(D129:F129)</f>
        <v>113037.85074412251</v>
      </c>
      <c r="N129" s="64"/>
    </row>
    <row r="130" spans="3:14" x14ac:dyDescent="0.25">
      <c r="C130" s="74" t="s">
        <v>574</v>
      </c>
      <c r="D130" s="113">
        <v>19928.852104505113</v>
      </c>
      <c r="E130" s="114"/>
      <c r="F130" s="114"/>
      <c r="G130" s="75">
        <f t="shared" si="27"/>
        <v>19928.852104505113</v>
      </c>
      <c r="N130" s="64"/>
    </row>
    <row r="131" spans="3:14" x14ac:dyDescent="0.25">
      <c r="C131" s="62" t="s">
        <v>575</v>
      </c>
      <c r="D131" s="115">
        <v>72039.118005473167</v>
      </c>
      <c r="E131" s="21"/>
      <c r="F131" s="21"/>
      <c r="G131" s="73">
        <f t="shared" si="27"/>
        <v>72039.118005473167</v>
      </c>
      <c r="N131" s="64"/>
    </row>
    <row r="132" spans="3:14" ht="31.5" x14ac:dyDescent="0.25">
      <c r="C132" s="62" t="s">
        <v>576</v>
      </c>
      <c r="D132" s="115"/>
      <c r="E132" s="115"/>
      <c r="F132" s="115"/>
      <c r="G132" s="73">
        <f t="shared" si="27"/>
        <v>0</v>
      </c>
      <c r="N132" s="64"/>
    </row>
    <row r="133" spans="3:14" x14ac:dyDescent="0.25">
      <c r="C133" s="63" t="s">
        <v>577</v>
      </c>
      <c r="D133" s="115"/>
      <c r="E133" s="115"/>
      <c r="F133" s="115"/>
      <c r="G133" s="73">
        <f t="shared" si="27"/>
        <v>0</v>
      </c>
      <c r="N133" s="64"/>
    </row>
    <row r="134" spans="3:14" x14ac:dyDescent="0.25">
      <c r="C134" s="62" t="s">
        <v>578</v>
      </c>
      <c r="D134" s="115">
        <v>9612.3265942459948</v>
      </c>
      <c r="E134" s="115"/>
      <c r="F134" s="115"/>
      <c r="G134" s="73">
        <f t="shared" si="27"/>
        <v>9612.3265942459948</v>
      </c>
      <c r="N134" s="64"/>
    </row>
    <row r="135" spans="3:14" x14ac:dyDescent="0.25">
      <c r="C135" s="62" t="s">
        <v>579</v>
      </c>
      <c r="D135" s="115"/>
      <c r="E135" s="115"/>
      <c r="F135" s="115"/>
      <c r="G135" s="73">
        <f t="shared" si="27"/>
        <v>0</v>
      </c>
      <c r="N135" s="64"/>
    </row>
    <row r="136" spans="3:14" ht="31.5" x14ac:dyDescent="0.25">
      <c r="C136" s="62" t="s">
        <v>580</v>
      </c>
      <c r="D136" s="115">
        <v>11457.554039898238</v>
      </c>
      <c r="E136" s="115"/>
      <c r="F136" s="115"/>
      <c r="G136" s="73">
        <f t="shared" si="27"/>
        <v>11457.554039898238</v>
      </c>
      <c r="N136" s="64"/>
    </row>
    <row r="137" spans="3:14" x14ac:dyDescent="0.25">
      <c r="C137" s="67" t="s">
        <v>21</v>
      </c>
      <c r="D137" s="79">
        <f t="shared" ref="D137:E137" si="28">SUM(D130:D136)</f>
        <v>113037.85074412252</v>
      </c>
      <c r="E137" s="79">
        <f t="shared" si="28"/>
        <v>0</v>
      </c>
      <c r="F137" s="79">
        <f t="shared" ref="F137" si="29">SUM(F130:F136)</f>
        <v>0</v>
      </c>
      <c r="G137" s="73">
        <f t="shared" si="27"/>
        <v>113037.85074412252</v>
      </c>
      <c r="N137" s="64"/>
    </row>
    <row r="138" spans="3:14" s="66" customFormat="1" x14ac:dyDescent="0.25">
      <c r="C138" s="80"/>
      <c r="D138" s="81"/>
      <c r="E138" s="81"/>
      <c r="F138" s="81"/>
      <c r="G138" s="82"/>
    </row>
    <row r="139" spans="3:14" x14ac:dyDescent="0.25">
      <c r="C139" s="249" t="s">
        <v>494</v>
      </c>
      <c r="D139" s="250"/>
      <c r="E139" s="250"/>
      <c r="F139" s="250"/>
      <c r="G139" s="251"/>
      <c r="N139" s="64"/>
    </row>
    <row r="140" spans="3:14" ht="24" customHeight="1" thickBot="1" x14ac:dyDescent="0.3">
      <c r="C140" s="76" t="s">
        <v>597</v>
      </c>
      <c r="D140" s="77">
        <f>'1) Tableau budgétaire 1'!D138</f>
        <v>0</v>
      </c>
      <c r="E140" s="77">
        <f>'1) Tableau budgétaire 1'!E138</f>
        <v>0</v>
      </c>
      <c r="F140" s="77">
        <f>'1) Tableau budgétaire 1'!F138</f>
        <v>0</v>
      </c>
      <c r="G140" s="78">
        <f t="shared" ref="G140:G148" si="30">SUM(D140:F140)</f>
        <v>0</v>
      </c>
      <c r="N140" s="64"/>
    </row>
    <row r="141" spans="3:14" ht="15.75" customHeight="1" x14ac:dyDescent="0.25">
      <c r="C141" s="74" t="s">
        <v>574</v>
      </c>
      <c r="D141" s="113"/>
      <c r="E141" s="114"/>
      <c r="F141" s="114"/>
      <c r="G141" s="75">
        <f t="shared" si="30"/>
        <v>0</v>
      </c>
      <c r="N141" s="64"/>
    </row>
    <row r="142" spans="3:14" s="68" customFormat="1" x14ac:dyDescent="0.25">
      <c r="C142" s="62" t="s">
        <v>575</v>
      </c>
      <c r="D142" s="115"/>
      <c r="E142" s="21"/>
      <c r="F142" s="21"/>
      <c r="G142" s="73">
        <f t="shared" si="30"/>
        <v>0</v>
      </c>
    </row>
    <row r="143" spans="3:14" s="68" customFormat="1" ht="15.75" customHeight="1" x14ac:dyDescent="0.25">
      <c r="C143" s="62" t="s">
        <v>576</v>
      </c>
      <c r="D143" s="115"/>
      <c r="E143" s="115"/>
      <c r="F143" s="115"/>
      <c r="G143" s="73">
        <f t="shared" si="30"/>
        <v>0</v>
      </c>
    </row>
    <row r="144" spans="3:14" s="68" customFormat="1" x14ac:dyDescent="0.25">
      <c r="C144" s="63" t="s">
        <v>577</v>
      </c>
      <c r="D144" s="115"/>
      <c r="E144" s="115"/>
      <c r="F144" s="115"/>
      <c r="G144" s="73">
        <f t="shared" si="30"/>
        <v>0</v>
      </c>
    </row>
    <row r="145" spans="2:7" s="68" customFormat="1" x14ac:dyDescent="0.25">
      <c r="C145" s="62" t="s">
        <v>578</v>
      </c>
      <c r="D145" s="115"/>
      <c r="E145" s="115"/>
      <c r="F145" s="115"/>
      <c r="G145" s="73">
        <f t="shared" si="30"/>
        <v>0</v>
      </c>
    </row>
    <row r="146" spans="2:7" s="68" customFormat="1" ht="15.75" customHeight="1" x14ac:dyDescent="0.25">
      <c r="C146" s="62" t="s">
        <v>579</v>
      </c>
      <c r="D146" s="115"/>
      <c r="E146" s="115"/>
      <c r="F146" s="115"/>
      <c r="G146" s="73">
        <f t="shared" si="30"/>
        <v>0</v>
      </c>
    </row>
    <row r="147" spans="2:7" s="68" customFormat="1" ht="31.5" x14ac:dyDescent="0.25">
      <c r="C147" s="62" t="s">
        <v>580</v>
      </c>
      <c r="D147" s="115"/>
      <c r="E147" s="115"/>
      <c r="F147" s="115"/>
      <c r="G147" s="73">
        <f t="shared" si="30"/>
        <v>0</v>
      </c>
    </row>
    <row r="148" spans="2:7" s="68" customFormat="1" x14ac:dyDescent="0.25">
      <c r="C148" s="67" t="s">
        <v>21</v>
      </c>
      <c r="D148" s="79">
        <f t="shared" ref="D148:E148" si="31">SUM(D141:D147)</f>
        <v>0</v>
      </c>
      <c r="E148" s="79">
        <f t="shared" si="31"/>
        <v>0</v>
      </c>
      <c r="F148" s="79">
        <f t="shared" ref="F148" si="32">SUM(F141:F147)</f>
        <v>0</v>
      </c>
      <c r="G148" s="73">
        <f t="shared" si="30"/>
        <v>0</v>
      </c>
    </row>
    <row r="149" spans="2:7" s="68" customFormat="1" x14ac:dyDescent="0.25">
      <c r="C149" s="64"/>
      <c r="D149" s="66"/>
      <c r="E149" s="66"/>
      <c r="F149" s="66"/>
      <c r="G149" s="64"/>
    </row>
    <row r="150" spans="2:7" s="68" customFormat="1" x14ac:dyDescent="0.25">
      <c r="B150" s="249" t="s">
        <v>598</v>
      </c>
      <c r="C150" s="250"/>
      <c r="D150" s="250"/>
      <c r="E150" s="250"/>
      <c r="F150" s="250"/>
      <c r="G150" s="251"/>
    </row>
    <row r="151" spans="2:7" s="68" customFormat="1" x14ac:dyDescent="0.25">
      <c r="B151" s="64"/>
      <c r="C151" s="249" t="s">
        <v>505</v>
      </c>
      <c r="D151" s="250"/>
      <c r="E151" s="250"/>
      <c r="F151" s="250"/>
      <c r="G151" s="251"/>
    </row>
    <row r="152" spans="2:7" s="68" customFormat="1" ht="24" customHeight="1" thickBot="1" x14ac:dyDescent="0.3">
      <c r="B152" s="64"/>
      <c r="C152" s="76" t="s">
        <v>599</v>
      </c>
      <c r="D152" s="77">
        <f>'1) Tableau budgétaire 1'!D150</f>
        <v>0</v>
      </c>
      <c r="E152" s="77">
        <f>'1) Tableau budgétaire 1'!E150</f>
        <v>0</v>
      </c>
      <c r="F152" s="77">
        <f>'1) Tableau budgétaire 1'!F150</f>
        <v>0</v>
      </c>
      <c r="G152" s="78">
        <f>SUM(D152:F152)</f>
        <v>0</v>
      </c>
    </row>
    <row r="153" spans="2:7" s="68" customFormat="1" ht="24.75" customHeight="1" x14ac:dyDescent="0.25">
      <c r="B153" s="64"/>
      <c r="C153" s="74" t="s">
        <v>574</v>
      </c>
      <c r="D153" s="113"/>
      <c r="E153" s="114"/>
      <c r="F153" s="114"/>
      <c r="G153" s="75">
        <f t="shared" ref="G153:G160" si="33">SUM(D153:F153)</f>
        <v>0</v>
      </c>
    </row>
    <row r="154" spans="2:7" s="68" customFormat="1" ht="15.75" customHeight="1" x14ac:dyDescent="0.25">
      <c r="B154" s="64"/>
      <c r="C154" s="62" t="s">
        <v>575</v>
      </c>
      <c r="D154" s="115"/>
      <c r="E154" s="21"/>
      <c r="F154" s="21"/>
      <c r="G154" s="73">
        <f t="shared" si="33"/>
        <v>0</v>
      </c>
    </row>
    <row r="155" spans="2:7" s="68" customFormat="1" ht="15.75" customHeight="1" x14ac:dyDescent="0.25">
      <c r="B155" s="64"/>
      <c r="C155" s="62" t="s">
        <v>576</v>
      </c>
      <c r="D155" s="115"/>
      <c r="E155" s="115"/>
      <c r="F155" s="115"/>
      <c r="G155" s="73">
        <f t="shared" si="33"/>
        <v>0</v>
      </c>
    </row>
    <row r="156" spans="2:7" s="68" customFormat="1" ht="15.75" customHeight="1" x14ac:dyDescent="0.25">
      <c r="B156" s="64"/>
      <c r="C156" s="63" t="s">
        <v>577</v>
      </c>
      <c r="D156" s="115"/>
      <c r="E156" s="115"/>
      <c r="F156" s="115"/>
      <c r="G156" s="73">
        <f t="shared" si="33"/>
        <v>0</v>
      </c>
    </row>
    <row r="157" spans="2:7" s="68" customFormat="1" ht="15.75" customHeight="1" x14ac:dyDescent="0.25">
      <c r="B157" s="64"/>
      <c r="C157" s="62" t="s">
        <v>578</v>
      </c>
      <c r="D157" s="115"/>
      <c r="E157" s="115"/>
      <c r="F157" s="115"/>
      <c r="G157" s="73">
        <f t="shared" si="33"/>
        <v>0</v>
      </c>
    </row>
    <row r="158" spans="2:7" s="68" customFormat="1" ht="15.75" customHeight="1" x14ac:dyDescent="0.25">
      <c r="B158" s="64"/>
      <c r="C158" s="62" t="s">
        <v>579</v>
      </c>
      <c r="D158" s="115"/>
      <c r="E158" s="115"/>
      <c r="F158" s="115"/>
      <c r="G158" s="73">
        <f t="shared" si="33"/>
        <v>0</v>
      </c>
    </row>
    <row r="159" spans="2:7" s="68" customFormat="1" ht="15.75" customHeight="1" x14ac:dyDescent="0.25">
      <c r="B159" s="64"/>
      <c r="C159" s="62" t="s">
        <v>580</v>
      </c>
      <c r="D159" s="115"/>
      <c r="E159" s="115"/>
      <c r="F159" s="115"/>
      <c r="G159" s="73">
        <f t="shared" si="33"/>
        <v>0</v>
      </c>
    </row>
    <row r="160" spans="2:7" s="68" customFormat="1" ht="15.75" customHeight="1" x14ac:dyDescent="0.25">
      <c r="B160" s="64"/>
      <c r="C160" s="67" t="s">
        <v>21</v>
      </c>
      <c r="D160" s="79">
        <f>SUM(D153:D159)</f>
        <v>0</v>
      </c>
      <c r="E160" s="79">
        <f>SUM(E153:E159)</f>
        <v>0</v>
      </c>
      <c r="F160" s="79">
        <f t="shared" ref="F160" si="34">SUM(F153:F159)</f>
        <v>0</v>
      </c>
      <c r="G160" s="73">
        <f t="shared" si="33"/>
        <v>0</v>
      </c>
    </row>
    <row r="161" spans="3:7" s="66" customFormat="1" ht="15.75" customHeight="1" x14ac:dyDescent="0.25">
      <c r="C161" s="80"/>
      <c r="D161" s="81"/>
      <c r="E161" s="81"/>
      <c r="F161" s="81"/>
      <c r="G161" s="82"/>
    </row>
    <row r="162" spans="3:7" s="68" customFormat="1" ht="15.75" customHeight="1" x14ac:dyDescent="0.25">
      <c r="C162" s="249" t="s">
        <v>600</v>
      </c>
      <c r="D162" s="250"/>
      <c r="E162" s="250"/>
      <c r="F162" s="250"/>
      <c r="G162" s="251"/>
    </row>
    <row r="163" spans="3:7" s="68" customFormat="1" ht="21" customHeight="1" thickBot="1" x14ac:dyDescent="0.3">
      <c r="C163" s="76" t="s">
        <v>601</v>
      </c>
      <c r="D163" s="77">
        <f>'1) Tableau budgétaire 1'!D160</f>
        <v>0</v>
      </c>
      <c r="E163" s="77">
        <f>'1) Tableau budgétaire 1'!E160</f>
        <v>0</v>
      </c>
      <c r="F163" s="77">
        <f>'1) Tableau budgétaire 1'!F160</f>
        <v>0</v>
      </c>
      <c r="G163" s="78">
        <f t="shared" ref="G163:G171" si="35">SUM(D163:F163)</f>
        <v>0</v>
      </c>
    </row>
    <row r="164" spans="3:7" s="68" customFormat="1" ht="15.75" customHeight="1" x14ac:dyDescent="0.25">
      <c r="C164" s="74" t="s">
        <v>574</v>
      </c>
      <c r="D164" s="113"/>
      <c r="E164" s="114"/>
      <c r="F164" s="114"/>
      <c r="G164" s="75">
        <f t="shared" si="35"/>
        <v>0</v>
      </c>
    </row>
    <row r="165" spans="3:7" s="68" customFormat="1" ht="15.75" customHeight="1" x14ac:dyDescent="0.25">
      <c r="C165" s="62" t="s">
        <v>575</v>
      </c>
      <c r="D165" s="115"/>
      <c r="E165" s="21"/>
      <c r="F165" s="21"/>
      <c r="G165" s="73">
        <f t="shared" si="35"/>
        <v>0</v>
      </c>
    </row>
    <row r="166" spans="3:7" s="68" customFormat="1" ht="15.75" customHeight="1" x14ac:dyDescent="0.25">
      <c r="C166" s="62" t="s">
        <v>576</v>
      </c>
      <c r="D166" s="115"/>
      <c r="E166" s="115"/>
      <c r="F166" s="115"/>
      <c r="G166" s="73">
        <f t="shared" si="35"/>
        <v>0</v>
      </c>
    </row>
    <row r="167" spans="3:7" s="68" customFormat="1" ht="15.75" customHeight="1" x14ac:dyDescent="0.25">
      <c r="C167" s="63" t="s">
        <v>577</v>
      </c>
      <c r="D167" s="115"/>
      <c r="E167" s="115"/>
      <c r="F167" s="115"/>
      <c r="G167" s="73">
        <f t="shared" si="35"/>
        <v>0</v>
      </c>
    </row>
    <row r="168" spans="3:7" s="68" customFormat="1" ht="15.75" customHeight="1" x14ac:dyDescent="0.25">
      <c r="C168" s="62" t="s">
        <v>578</v>
      </c>
      <c r="D168" s="115"/>
      <c r="E168" s="115"/>
      <c r="F168" s="115"/>
      <c r="G168" s="73">
        <f t="shared" si="35"/>
        <v>0</v>
      </c>
    </row>
    <row r="169" spans="3:7" s="68" customFormat="1" ht="15.75" customHeight="1" x14ac:dyDescent="0.25">
      <c r="C169" s="62" t="s">
        <v>579</v>
      </c>
      <c r="D169" s="115"/>
      <c r="E169" s="115"/>
      <c r="F169" s="115"/>
      <c r="G169" s="73">
        <f t="shared" si="35"/>
        <v>0</v>
      </c>
    </row>
    <row r="170" spans="3:7" s="68" customFormat="1" ht="15.75" customHeight="1" x14ac:dyDescent="0.25">
      <c r="C170" s="62" t="s">
        <v>580</v>
      </c>
      <c r="D170" s="115"/>
      <c r="E170" s="115"/>
      <c r="F170" s="115"/>
      <c r="G170" s="73">
        <f t="shared" si="35"/>
        <v>0</v>
      </c>
    </row>
    <row r="171" spans="3:7" s="68" customFormat="1" ht="15.75" customHeight="1" x14ac:dyDescent="0.25">
      <c r="C171" s="67" t="s">
        <v>21</v>
      </c>
      <c r="D171" s="79">
        <f t="shared" ref="D171:E171" si="36">SUM(D164:D170)</f>
        <v>0</v>
      </c>
      <c r="E171" s="79">
        <f t="shared" si="36"/>
        <v>0</v>
      </c>
      <c r="F171" s="79">
        <f t="shared" ref="F171" si="37">SUM(F164:F170)</f>
        <v>0</v>
      </c>
      <c r="G171" s="73">
        <f t="shared" si="35"/>
        <v>0</v>
      </c>
    </row>
    <row r="172" spans="3:7" s="66" customFormat="1" ht="15.75" customHeight="1" x14ac:dyDescent="0.25">
      <c r="C172" s="80"/>
      <c r="D172" s="81"/>
      <c r="E172" s="81"/>
      <c r="F172" s="81"/>
      <c r="G172" s="82"/>
    </row>
    <row r="173" spans="3:7" s="68" customFormat="1" ht="15.75" customHeight="1" x14ac:dyDescent="0.25">
      <c r="C173" s="249" t="s">
        <v>525</v>
      </c>
      <c r="D173" s="250"/>
      <c r="E173" s="250"/>
      <c r="F173" s="250"/>
      <c r="G173" s="251"/>
    </row>
    <row r="174" spans="3:7" s="68" customFormat="1" ht="19.5" customHeight="1" thickBot="1" x14ac:dyDescent="0.3">
      <c r="C174" s="76" t="s">
        <v>602</v>
      </c>
      <c r="D174" s="77">
        <f>'1) Tableau budgétaire 1'!D170</f>
        <v>0</v>
      </c>
      <c r="E174" s="77">
        <f>'1) Tableau budgétaire 1'!E170</f>
        <v>0</v>
      </c>
      <c r="F174" s="77">
        <f>'1) Tableau budgétaire 1'!F170</f>
        <v>0</v>
      </c>
      <c r="G174" s="78">
        <f t="shared" ref="G174:G182" si="38">SUM(D174:F174)</f>
        <v>0</v>
      </c>
    </row>
    <row r="175" spans="3:7" s="68" customFormat="1" ht="15.75" customHeight="1" x14ac:dyDescent="0.25">
      <c r="C175" s="74" t="s">
        <v>574</v>
      </c>
      <c r="D175" s="113"/>
      <c r="E175" s="114"/>
      <c r="F175" s="114"/>
      <c r="G175" s="75">
        <f t="shared" si="38"/>
        <v>0</v>
      </c>
    </row>
    <row r="176" spans="3:7" s="68" customFormat="1" ht="15.75" customHeight="1" x14ac:dyDescent="0.25">
      <c r="C176" s="62" t="s">
        <v>575</v>
      </c>
      <c r="D176" s="115"/>
      <c r="E176" s="21"/>
      <c r="F176" s="21"/>
      <c r="G176" s="73">
        <f t="shared" si="38"/>
        <v>0</v>
      </c>
    </row>
    <row r="177" spans="3:7" s="68" customFormat="1" ht="15.75" customHeight="1" x14ac:dyDescent="0.25">
      <c r="C177" s="62" t="s">
        <v>576</v>
      </c>
      <c r="D177" s="115"/>
      <c r="E177" s="115"/>
      <c r="F177" s="115"/>
      <c r="G177" s="73">
        <f t="shared" si="38"/>
        <v>0</v>
      </c>
    </row>
    <row r="178" spans="3:7" s="68" customFormat="1" ht="15.75" customHeight="1" x14ac:dyDescent="0.25">
      <c r="C178" s="63" t="s">
        <v>577</v>
      </c>
      <c r="D178" s="115"/>
      <c r="E178" s="115"/>
      <c r="F178" s="115"/>
      <c r="G178" s="73">
        <f t="shared" si="38"/>
        <v>0</v>
      </c>
    </row>
    <row r="179" spans="3:7" s="68" customFormat="1" ht="15.75" customHeight="1" x14ac:dyDescent="0.25">
      <c r="C179" s="62" t="s">
        <v>578</v>
      </c>
      <c r="D179" s="115"/>
      <c r="E179" s="115"/>
      <c r="F179" s="115"/>
      <c r="G179" s="73">
        <f t="shared" si="38"/>
        <v>0</v>
      </c>
    </row>
    <row r="180" spans="3:7" s="68" customFormat="1" ht="15.75" customHeight="1" x14ac:dyDescent="0.25">
      <c r="C180" s="62" t="s">
        <v>579</v>
      </c>
      <c r="D180" s="115"/>
      <c r="E180" s="115"/>
      <c r="F180" s="115"/>
      <c r="G180" s="73">
        <f t="shared" si="38"/>
        <v>0</v>
      </c>
    </row>
    <row r="181" spans="3:7" s="68" customFormat="1" ht="15.75" customHeight="1" x14ac:dyDescent="0.25">
      <c r="C181" s="62" t="s">
        <v>580</v>
      </c>
      <c r="D181" s="115"/>
      <c r="E181" s="115"/>
      <c r="F181" s="115"/>
      <c r="G181" s="73">
        <f t="shared" si="38"/>
        <v>0</v>
      </c>
    </row>
    <row r="182" spans="3:7" s="68" customFormat="1" ht="15.75" customHeight="1" x14ac:dyDescent="0.25">
      <c r="C182" s="67" t="s">
        <v>21</v>
      </c>
      <c r="D182" s="79">
        <f t="shared" ref="D182:E182" si="39">SUM(D175:D181)</f>
        <v>0</v>
      </c>
      <c r="E182" s="79">
        <f t="shared" si="39"/>
        <v>0</v>
      </c>
      <c r="F182" s="79">
        <f t="shared" ref="F182" si="40">SUM(F175:F181)</f>
        <v>0</v>
      </c>
      <c r="G182" s="73">
        <f t="shared" si="38"/>
        <v>0</v>
      </c>
    </row>
    <row r="183" spans="3:7" s="66" customFormat="1" ht="15.75" customHeight="1" x14ac:dyDescent="0.25">
      <c r="C183" s="80"/>
      <c r="D183" s="81"/>
      <c r="E183" s="81"/>
      <c r="F183" s="81"/>
      <c r="G183" s="82"/>
    </row>
    <row r="184" spans="3:7" s="68" customFormat="1" ht="15.75" customHeight="1" x14ac:dyDescent="0.25">
      <c r="C184" s="249" t="s">
        <v>535</v>
      </c>
      <c r="D184" s="250"/>
      <c r="E184" s="250"/>
      <c r="F184" s="250"/>
      <c r="G184" s="251"/>
    </row>
    <row r="185" spans="3:7" s="68" customFormat="1" ht="22.5" customHeight="1" thickBot="1" x14ac:dyDescent="0.3">
      <c r="C185" s="76" t="s">
        <v>603</v>
      </c>
      <c r="D185" s="77">
        <f>'1) Tableau budgétaire 1'!D180</f>
        <v>0</v>
      </c>
      <c r="E185" s="77">
        <f>'1) Tableau budgétaire 1'!E180</f>
        <v>0</v>
      </c>
      <c r="F185" s="77">
        <f>'1) Tableau budgétaire 1'!F180</f>
        <v>0</v>
      </c>
      <c r="G185" s="78">
        <f t="shared" ref="G185:G193" si="41">SUM(D185:F185)</f>
        <v>0</v>
      </c>
    </row>
    <row r="186" spans="3:7" s="68" customFormat="1" ht="15.75" customHeight="1" x14ac:dyDescent="0.25">
      <c r="C186" s="74" t="s">
        <v>574</v>
      </c>
      <c r="D186" s="113"/>
      <c r="E186" s="114"/>
      <c r="F186" s="114"/>
      <c r="G186" s="75">
        <f t="shared" si="41"/>
        <v>0</v>
      </c>
    </row>
    <row r="187" spans="3:7" s="68" customFormat="1" ht="15.75" customHeight="1" x14ac:dyDescent="0.25">
      <c r="C187" s="62" t="s">
        <v>575</v>
      </c>
      <c r="D187" s="115"/>
      <c r="E187" s="21"/>
      <c r="F187" s="21"/>
      <c r="G187" s="73">
        <f t="shared" si="41"/>
        <v>0</v>
      </c>
    </row>
    <row r="188" spans="3:7" s="68" customFormat="1" ht="15.75" customHeight="1" x14ac:dyDescent="0.25">
      <c r="C188" s="62" t="s">
        <v>576</v>
      </c>
      <c r="D188" s="115"/>
      <c r="E188" s="115"/>
      <c r="F188" s="115"/>
      <c r="G188" s="73">
        <f t="shared" si="41"/>
        <v>0</v>
      </c>
    </row>
    <row r="189" spans="3:7" s="68" customFormat="1" ht="15.75" customHeight="1" x14ac:dyDescent="0.25">
      <c r="C189" s="63" t="s">
        <v>577</v>
      </c>
      <c r="D189" s="115"/>
      <c r="E189" s="115"/>
      <c r="F189" s="115"/>
      <c r="G189" s="73">
        <f t="shared" si="41"/>
        <v>0</v>
      </c>
    </row>
    <row r="190" spans="3:7" s="68" customFormat="1" ht="15.75" customHeight="1" x14ac:dyDescent="0.25">
      <c r="C190" s="62" t="s">
        <v>578</v>
      </c>
      <c r="D190" s="115"/>
      <c r="E190" s="115"/>
      <c r="F190" s="115"/>
      <c r="G190" s="73">
        <f t="shared" si="41"/>
        <v>0</v>
      </c>
    </row>
    <row r="191" spans="3:7" s="68" customFormat="1" ht="15.75" customHeight="1" x14ac:dyDescent="0.25">
      <c r="C191" s="62" t="s">
        <v>579</v>
      </c>
      <c r="D191" s="115"/>
      <c r="E191" s="115"/>
      <c r="F191" s="115"/>
      <c r="G191" s="73">
        <f t="shared" si="41"/>
        <v>0</v>
      </c>
    </row>
    <row r="192" spans="3:7" s="68" customFormat="1" ht="15.75" customHeight="1" x14ac:dyDescent="0.25">
      <c r="C192" s="62" t="s">
        <v>580</v>
      </c>
      <c r="D192" s="115"/>
      <c r="E192" s="115"/>
      <c r="F192" s="115"/>
      <c r="G192" s="73">
        <f t="shared" si="41"/>
        <v>0</v>
      </c>
    </row>
    <row r="193" spans="3:7" s="68" customFormat="1" ht="15.75" customHeight="1" x14ac:dyDescent="0.25">
      <c r="C193" s="67" t="s">
        <v>21</v>
      </c>
      <c r="D193" s="79">
        <f t="shared" ref="D193:E193" si="42">SUM(D186:D192)</f>
        <v>0</v>
      </c>
      <c r="E193" s="79">
        <f t="shared" si="42"/>
        <v>0</v>
      </c>
      <c r="F193" s="79">
        <f t="shared" ref="F193" si="43">SUM(F186:F192)</f>
        <v>0</v>
      </c>
      <c r="G193" s="73">
        <f t="shared" si="41"/>
        <v>0</v>
      </c>
    </row>
    <row r="194" spans="3:7" s="68" customFormat="1" ht="15.75" customHeight="1" x14ac:dyDescent="0.25">
      <c r="C194" s="64"/>
      <c r="D194" s="66"/>
      <c r="E194" s="66"/>
      <c r="F194" s="66"/>
      <c r="G194" s="64"/>
    </row>
    <row r="195" spans="3:7" s="68" customFormat="1" ht="18" customHeight="1" x14ac:dyDescent="0.25">
      <c r="C195" s="249" t="s">
        <v>605</v>
      </c>
      <c r="D195" s="250"/>
      <c r="E195" s="250"/>
      <c r="F195" s="250"/>
      <c r="G195" s="251"/>
    </row>
    <row r="196" spans="3:7" s="68" customFormat="1" ht="40.5" customHeight="1" thickBot="1" x14ac:dyDescent="0.3">
      <c r="C196" s="76" t="s">
        <v>606</v>
      </c>
      <c r="D196" s="77">
        <f>'1) Tableau budgétaire 1'!D187</f>
        <v>78684.721829999995</v>
      </c>
      <c r="E196" s="77">
        <f>'1) Tableau budgétaire 1'!E187</f>
        <v>0</v>
      </c>
      <c r="F196" s="77">
        <f>'1) Tableau budgétaire 1'!F187</f>
        <v>0</v>
      </c>
      <c r="G196" s="78">
        <f t="shared" ref="G196:G204" si="44">SUM(D196:F196)</f>
        <v>78684.721829999995</v>
      </c>
    </row>
    <row r="197" spans="3:7" s="68" customFormat="1" ht="15.75" customHeight="1" x14ac:dyDescent="0.25">
      <c r="C197" s="74" t="s">
        <v>574</v>
      </c>
      <c r="D197" s="113">
        <v>14850</v>
      </c>
      <c r="E197" s="114"/>
      <c r="F197" s="114"/>
      <c r="G197" s="75">
        <f t="shared" si="44"/>
        <v>14850</v>
      </c>
    </row>
    <row r="198" spans="3:7" s="68" customFormat="1" ht="15.75" customHeight="1" x14ac:dyDescent="0.25">
      <c r="C198" s="62" t="s">
        <v>575</v>
      </c>
      <c r="D198" s="115">
        <v>39260.379999999997</v>
      </c>
      <c r="E198" s="21"/>
      <c r="F198" s="21"/>
      <c r="G198" s="73">
        <f t="shared" si="44"/>
        <v>39260.379999999997</v>
      </c>
    </row>
    <row r="199" spans="3:7" s="68" customFormat="1" ht="15.75" customHeight="1" x14ac:dyDescent="0.25">
      <c r="C199" s="62" t="s">
        <v>576</v>
      </c>
      <c r="D199" s="115">
        <v>3079</v>
      </c>
      <c r="E199" s="115"/>
      <c r="F199" s="115"/>
      <c r="G199" s="73">
        <f t="shared" si="44"/>
        <v>3079</v>
      </c>
    </row>
    <row r="200" spans="3:7" s="68" customFormat="1" ht="15.75" customHeight="1" x14ac:dyDescent="0.25">
      <c r="C200" s="63" t="s">
        <v>577</v>
      </c>
      <c r="D200" s="115">
        <v>12095.341829999999</v>
      </c>
      <c r="E200" s="115"/>
      <c r="F200" s="115"/>
      <c r="G200" s="73">
        <f t="shared" si="44"/>
        <v>12095.341829999999</v>
      </c>
    </row>
    <row r="201" spans="3:7" s="68" customFormat="1" ht="15.75" customHeight="1" x14ac:dyDescent="0.25">
      <c r="C201" s="62" t="s">
        <v>578</v>
      </c>
      <c r="D201" s="115">
        <v>3500</v>
      </c>
      <c r="E201" s="115"/>
      <c r="F201" s="115"/>
      <c r="G201" s="73">
        <f t="shared" si="44"/>
        <v>3500</v>
      </c>
    </row>
    <row r="202" spans="3:7" s="68" customFormat="1" ht="15.75" customHeight="1" x14ac:dyDescent="0.25">
      <c r="C202" s="62" t="s">
        <v>579</v>
      </c>
      <c r="D202" s="115"/>
      <c r="E202" s="115"/>
      <c r="F202" s="115"/>
      <c r="G202" s="73">
        <f t="shared" si="44"/>
        <v>0</v>
      </c>
    </row>
    <row r="203" spans="3:7" s="68" customFormat="1" ht="15.75" customHeight="1" x14ac:dyDescent="0.25">
      <c r="C203" s="62" t="s">
        <v>580</v>
      </c>
      <c r="D203" s="115">
        <v>5900</v>
      </c>
      <c r="E203" s="115"/>
      <c r="F203" s="115"/>
      <c r="G203" s="73">
        <f t="shared" si="44"/>
        <v>5900</v>
      </c>
    </row>
    <row r="204" spans="3:7" s="68" customFormat="1" ht="15.75" customHeight="1" x14ac:dyDescent="0.25">
      <c r="C204" s="67" t="s">
        <v>21</v>
      </c>
      <c r="D204" s="79">
        <f t="shared" ref="D204:F204" si="45">SUM(D197:D203)</f>
        <v>78684.721829999995</v>
      </c>
      <c r="E204" s="79">
        <f t="shared" si="45"/>
        <v>0</v>
      </c>
      <c r="F204" s="79">
        <f t="shared" si="45"/>
        <v>0</v>
      </c>
      <c r="G204" s="73">
        <f t="shared" si="44"/>
        <v>78684.721829999995</v>
      </c>
    </row>
    <row r="205" spans="3:7" s="68" customFormat="1" ht="15.75" customHeight="1" thickBot="1" x14ac:dyDescent="0.3">
      <c r="C205" s="64"/>
      <c r="D205" s="66"/>
      <c r="E205" s="66"/>
      <c r="F205" s="66"/>
      <c r="G205" s="64"/>
    </row>
    <row r="206" spans="3:7" s="68" customFormat="1" ht="19.5" customHeight="1" thickBot="1" x14ac:dyDescent="0.3">
      <c r="C206" s="260" t="s">
        <v>560</v>
      </c>
      <c r="D206" s="261"/>
      <c r="E206" s="261"/>
      <c r="F206" s="261"/>
      <c r="G206" s="262"/>
    </row>
    <row r="207" spans="3:7" s="68" customFormat="1" ht="43.5" customHeight="1" thickBot="1" x14ac:dyDescent="0.3">
      <c r="C207" s="205"/>
      <c r="D207" s="205" t="s">
        <v>551</v>
      </c>
      <c r="E207" s="179" t="s">
        <v>371</v>
      </c>
      <c r="F207" s="72" t="s">
        <v>372</v>
      </c>
      <c r="G207" s="258" t="s">
        <v>7</v>
      </c>
    </row>
    <row r="208" spans="3:7" s="68" customFormat="1" ht="19.5" customHeight="1" x14ac:dyDescent="0.25">
      <c r="C208" s="199"/>
      <c r="D208" s="204" t="str">
        <f>'1) Tableau budgétaire 1'!D13</f>
        <v>OXFAM</v>
      </c>
      <c r="E208" s="65"/>
      <c r="F208" s="65"/>
      <c r="G208" s="259"/>
    </row>
    <row r="209" spans="3:13" s="68" customFormat="1" ht="19.5" customHeight="1" x14ac:dyDescent="0.25">
      <c r="C209" s="200" t="s">
        <v>574</v>
      </c>
      <c r="D209" s="172">
        <f>SUM(D186,D175,D164,D153,D141,D130,D119,D108,D96,D85,D74,D63,D51,D40,D29,D18,D197)</f>
        <v>244264.59468718042</v>
      </c>
      <c r="E209" s="90">
        <f t="shared" ref="E209:F215" si="46">SUM(E186,E175,E164,E153,E141,E130,E119,E108,E96,E85,E74,E63,E51,E40,E29,E18)</f>
        <v>0</v>
      </c>
      <c r="F209" s="90">
        <f t="shared" si="46"/>
        <v>0</v>
      </c>
      <c r="G209" s="86">
        <f>SUM(D209:F209)</f>
        <v>244264.59468718042</v>
      </c>
    </row>
    <row r="210" spans="3:13" s="68" customFormat="1" ht="34.5" customHeight="1" x14ac:dyDescent="0.25">
      <c r="C210" s="201" t="s">
        <v>575</v>
      </c>
      <c r="D210" s="172">
        <f t="shared" ref="D210:D214" si="47">SUM(D187,D176,D165,D154,D142,D131,D120,D109,D97,D86,D75,D64,D52,D41,D30,D19,D198)</f>
        <v>868551.76448843081</v>
      </c>
      <c r="E210" s="90">
        <f t="shared" si="46"/>
        <v>0</v>
      </c>
      <c r="F210" s="90">
        <f t="shared" si="46"/>
        <v>0</v>
      </c>
      <c r="G210" s="87">
        <f>SUM(D210:F210)</f>
        <v>868551.76448843081</v>
      </c>
    </row>
    <row r="211" spans="3:13" s="68" customFormat="1" ht="48" customHeight="1" x14ac:dyDescent="0.25">
      <c r="C211" s="201" t="s">
        <v>576</v>
      </c>
      <c r="D211" s="172">
        <f t="shared" si="47"/>
        <v>10989.007775052329</v>
      </c>
      <c r="E211" s="90">
        <f t="shared" si="46"/>
        <v>0</v>
      </c>
      <c r="F211" s="90">
        <f t="shared" si="46"/>
        <v>0</v>
      </c>
      <c r="G211" s="87">
        <f t="shared" ref="G211:G215" si="48">SUM(D211:F211)</f>
        <v>10989.007775052329</v>
      </c>
    </row>
    <row r="212" spans="3:13" s="68" customFormat="1" ht="33" customHeight="1" x14ac:dyDescent="0.25">
      <c r="C212" s="202" t="s">
        <v>577</v>
      </c>
      <c r="D212" s="172">
        <f t="shared" si="47"/>
        <v>12095.341829999999</v>
      </c>
      <c r="E212" s="90">
        <f t="shared" si="46"/>
        <v>0</v>
      </c>
      <c r="F212" s="90">
        <f t="shared" si="46"/>
        <v>0</v>
      </c>
      <c r="G212" s="87">
        <f t="shared" si="48"/>
        <v>12095.341829999999</v>
      </c>
    </row>
    <row r="213" spans="3:13" s="68" customFormat="1" ht="21" customHeight="1" x14ac:dyDescent="0.25">
      <c r="C213" s="201" t="s">
        <v>578</v>
      </c>
      <c r="D213" s="195">
        <f t="shared" si="47"/>
        <v>114154.04390221232</v>
      </c>
      <c r="E213" s="90">
        <f t="shared" si="46"/>
        <v>0</v>
      </c>
      <c r="F213" s="90">
        <f t="shared" si="46"/>
        <v>0</v>
      </c>
      <c r="G213" s="87">
        <f t="shared" si="48"/>
        <v>114154.04390221232</v>
      </c>
      <c r="H213" s="27"/>
      <c r="I213" s="27"/>
      <c r="J213" s="27"/>
      <c r="K213" s="27"/>
      <c r="L213" s="27"/>
      <c r="M213" s="26"/>
    </row>
    <row r="214" spans="3:13" s="68" customFormat="1" ht="39.75" customHeight="1" x14ac:dyDescent="0.25">
      <c r="C214" s="201" t="s">
        <v>579</v>
      </c>
      <c r="D214" s="196">
        <f t="shared" si="47"/>
        <v>0</v>
      </c>
      <c r="E214" s="172">
        <f t="shared" si="46"/>
        <v>0</v>
      </c>
      <c r="F214" s="90">
        <f t="shared" si="46"/>
        <v>0</v>
      </c>
      <c r="G214" s="87">
        <f t="shared" si="48"/>
        <v>0</v>
      </c>
      <c r="H214" s="27"/>
      <c r="I214" s="27"/>
      <c r="J214" s="27"/>
      <c r="K214" s="27"/>
      <c r="L214" s="27"/>
      <c r="M214" s="26"/>
    </row>
    <row r="215" spans="3:13" s="68" customFormat="1" ht="34.5" customHeight="1" thickBot="1" x14ac:dyDescent="0.3">
      <c r="C215" s="201" t="s">
        <v>580</v>
      </c>
      <c r="D215" s="196">
        <f>SUM(D192,D181,D170,D159,D147,D136,D125,D114,D102,D91,D80,D69,D57,D46,D35,D24,D203)</f>
        <v>137795.71849855469</v>
      </c>
      <c r="E215" s="173">
        <f t="shared" si="46"/>
        <v>0</v>
      </c>
      <c r="F215" s="93">
        <f t="shared" si="46"/>
        <v>0</v>
      </c>
      <c r="G215" s="88">
        <f t="shared" si="48"/>
        <v>137795.71849855469</v>
      </c>
      <c r="H215" s="27"/>
      <c r="I215" s="27"/>
      <c r="J215" s="27"/>
      <c r="K215" s="27"/>
      <c r="L215" s="27"/>
      <c r="M215" s="26"/>
    </row>
    <row r="216" spans="3:13" s="68" customFormat="1" ht="22.5" customHeight="1" thickBot="1" x14ac:dyDescent="0.3">
      <c r="C216" s="141" t="s">
        <v>549</v>
      </c>
      <c r="D216" s="197">
        <f>SUM(D209:D215)</f>
        <v>1387850.4711814306</v>
      </c>
      <c r="E216" s="174">
        <f t="shared" ref="E216" si="49">SUM(E209:E215)</f>
        <v>0</v>
      </c>
      <c r="F216" s="91">
        <f t="shared" ref="F216" si="50">SUM(F209:F215)</f>
        <v>0</v>
      </c>
      <c r="G216" s="92">
        <f>SUM(D216:F216)</f>
        <v>1387850.4711814306</v>
      </c>
      <c r="H216" s="27"/>
      <c r="I216" s="27"/>
      <c r="J216" s="27"/>
      <c r="K216" s="27"/>
      <c r="L216" s="27"/>
      <c r="M216" s="26"/>
    </row>
    <row r="217" spans="3:13" s="68" customFormat="1" ht="22.5" customHeight="1" x14ac:dyDescent="0.25">
      <c r="C217" s="141" t="s">
        <v>550</v>
      </c>
      <c r="D217" s="197">
        <f>D216*0.07</f>
        <v>97149.532982700155</v>
      </c>
      <c r="E217" s="171"/>
      <c r="F217" s="171"/>
      <c r="G217" s="175"/>
      <c r="H217" s="27"/>
      <c r="I217" s="27"/>
      <c r="J217" s="27"/>
      <c r="K217" s="27"/>
      <c r="L217" s="27"/>
      <c r="M217" s="26"/>
    </row>
    <row r="218" spans="3:13" s="68" customFormat="1" ht="22.5" customHeight="1" thickBot="1" x14ac:dyDescent="0.3">
      <c r="C218" s="203" t="s">
        <v>375</v>
      </c>
      <c r="D218" s="198">
        <f>SUM(D216:D217)</f>
        <v>1485000.0041641309</v>
      </c>
      <c r="E218" s="176"/>
      <c r="F218" s="176"/>
      <c r="G218" s="177"/>
      <c r="H218" s="27"/>
      <c r="I218" s="27"/>
      <c r="J218" s="27"/>
      <c r="K218" s="27"/>
      <c r="L218" s="27"/>
      <c r="M218" s="26"/>
    </row>
    <row r="219" spans="3:13" s="68" customFormat="1" ht="15.75" customHeight="1" x14ac:dyDescent="0.25">
      <c r="C219" s="64"/>
      <c r="D219" s="66"/>
      <c r="E219" s="66"/>
      <c r="F219" s="66"/>
      <c r="G219" s="64"/>
      <c r="H219" s="40"/>
      <c r="I219" s="40"/>
      <c r="J219" s="40"/>
      <c r="K219" s="40"/>
      <c r="L219" s="69"/>
      <c r="M219" s="66"/>
    </row>
    <row r="220" spans="3:13" s="68" customFormat="1" ht="15.75" customHeight="1" x14ac:dyDescent="0.25">
      <c r="C220" s="64"/>
      <c r="D220" s="66"/>
      <c r="E220" s="66"/>
      <c r="F220" s="66"/>
      <c r="G220" s="64"/>
      <c r="H220" s="40"/>
      <c r="I220" s="40"/>
      <c r="J220" s="40"/>
      <c r="K220" s="40"/>
      <c r="L220" s="69"/>
      <c r="M220" s="66"/>
    </row>
    <row r="221" spans="3:13" ht="15.75" customHeight="1" x14ac:dyDescent="0.25">
      <c r="L221" s="70"/>
    </row>
    <row r="222" spans="3:13" ht="15.75" customHeight="1" x14ac:dyDescent="0.25">
      <c r="H222" s="50"/>
      <c r="I222" s="50"/>
      <c r="L222" s="70"/>
    </row>
    <row r="223" spans="3:13" ht="15.75" customHeight="1" x14ac:dyDescent="0.25">
      <c r="H223" s="50"/>
      <c r="I223" s="50"/>
      <c r="L223" s="68"/>
    </row>
    <row r="224" spans="3:13" ht="40.5" customHeight="1" x14ac:dyDescent="0.25">
      <c r="H224" s="50"/>
      <c r="I224" s="50"/>
      <c r="L224" s="71"/>
    </row>
    <row r="225" spans="3:14" ht="24.75" customHeight="1" x14ac:dyDescent="0.25">
      <c r="H225" s="50"/>
      <c r="I225" s="50"/>
      <c r="L225" s="71"/>
    </row>
    <row r="226" spans="3:14" ht="41.25" customHeight="1" x14ac:dyDescent="0.25">
      <c r="H226" s="14"/>
      <c r="I226" s="50"/>
      <c r="L226" s="71"/>
    </row>
    <row r="227" spans="3:14" ht="51.75" customHeight="1" x14ac:dyDescent="0.25">
      <c r="H227" s="14"/>
      <c r="I227" s="50"/>
      <c r="L227" s="71"/>
      <c r="N227" s="64"/>
    </row>
    <row r="228" spans="3:14" ht="42" customHeight="1" x14ac:dyDescent="0.25">
      <c r="H228" s="50"/>
      <c r="I228" s="50"/>
      <c r="L228" s="71"/>
      <c r="N228" s="64"/>
    </row>
    <row r="229" spans="3:14" s="66" customFormat="1" ht="42" customHeight="1" x14ac:dyDescent="0.25">
      <c r="C229" s="64"/>
      <c r="G229" s="64"/>
      <c r="H229" s="68"/>
      <c r="I229" s="50"/>
      <c r="J229" s="64"/>
      <c r="K229" s="64"/>
      <c r="L229" s="71"/>
      <c r="M229" s="64"/>
    </row>
    <row r="230" spans="3:14" s="66" customFormat="1" ht="42" customHeight="1" x14ac:dyDescent="0.25">
      <c r="C230" s="64"/>
      <c r="G230" s="64"/>
      <c r="H230" s="64"/>
      <c r="I230" s="50"/>
      <c r="J230" s="64"/>
      <c r="K230" s="64"/>
      <c r="L230" s="64"/>
      <c r="M230" s="64"/>
    </row>
    <row r="231" spans="3:14" s="66" customFormat="1" ht="63.75" customHeight="1" x14ac:dyDescent="0.25">
      <c r="C231" s="64"/>
      <c r="G231" s="64"/>
      <c r="H231" s="64"/>
      <c r="I231" s="70"/>
      <c r="J231" s="68"/>
      <c r="K231" s="68"/>
      <c r="L231" s="64"/>
      <c r="M231" s="64"/>
    </row>
    <row r="232" spans="3:14" s="66" customFormat="1" ht="42" customHeight="1" x14ac:dyDescent="0.25">
      <c r="C232" s="64"/>
      <c r="G232" s="64"/>
      <c r="H232" s="64"/>
      <c r="I232" s="64"/>
      <c r="J232" s="64"/>
      <c r="K232" s="64"/>
      <c r="L232" s="64"/>
      <c r="M232" s="70"/>
    </row>
    <row r="233" spans="3:14" ht="23.25" customHeight="1" x14ac:dyDescent="0.25">
      <c r="N233" s="64"/>
    </row>
    <row r="234" spans="3:14" ht="27.75" customHeight="1" x14ac:dyDescent="0.25">
      <c r="L234" s="68"/>
      <c r="N234" s="64"/>
    </row>
    <row r="235" spans="3:14" ht="55.5" customHeight="1" x14ac:dyDescent="0.25">
      <c r="N235" s="64"/>
    </row>
    <row r="236" spans="3:14" ht="57.75" customHeight="1" x14ac:dyDescent="0.25">
      <c r="M236" s="68"/>
      <c r="N236" s="64"/>
    </row>
    <row r="237" spans="3:14" ht="21.75" customHeight="1" x14ac:dyDescent="0.25">
      <c r="N237" s="64"/>
    </row>
    <row r="238" spans="3:14" ht="49.5" customHeight="1" x14ac:dyDescent="0.25">
      <c r="N238" s="64"/>
    </row>
    <row r="239" spans="3:14" ht="28.5" customHeight="1" x14ac:dyDescent="0.25">
      <c r="N239" s="64"/>
    </row>
    <row r="240" spans="3:14" ht="28.5" customHeight="1" x14ac:dyDescent="0.25">
      <c r="N240" s="64"/>
    </row>
    <row r="241" spans="3:14" ht="28.5" customHeight="1" x14ac:dyDescent="0.25">
      <c r="N241" s="64"/>
    </row>
    <row r="242" spans="3:14" ht="23.25" customHeight="1" x14ac:dyDescent="0.25">
      <c r="N242" s="70"/>
    </row>
    <row r="243" spans="3:14" ht="43.5" customHeight="1" x14ac:dyDescent="0.25">
      <c r="N243" s="70"/>
    </row>
    <row r="244" spans="3:14" ht="55.5" customHeight="1" x14ac:dyDescent="0.25">
      <c r="N244" s="64"/>
    </row>
    <row r="245" spans="3:14" ht="42.75" customHeight="1" x14ac:dyDescent="0.25">
      <c r="N245" s="70"/>
    </row>
    <row r="246" spans="3:14" ht="21.75" customHeight="1" x14ac:dyDescent="0.25">
      <c r="N246" s="70"/>
    </row>
    <row r="247" spans="3:14" ht="21.75" customHeight="1" x14ac:dyDescent="0.25">
      <c r="N247" s="70"/>
    </row>
    <row r="248" spans="3:14" s="68" customFormat="1" ht="23.25" customHeight="1" x14ac:dyDescent="0.25">
      <c r="C248" s="64"/>
      <c r="D248" s="66"/>
      <c r="E248" s="66"/>
      <c r="F248" s="66"/>
      <c r="G248" s="64"/>
      <c r="H248" s="64"/>
      <c r="I248" s="64"/>
      <c r="J248" s="64"/>
      <c r="K248" s="64"/>
      <c r="L248" s="64"/>
      <c r="M248" s="64"/>
    </row>
    <row r="249" spans="3:14" ht="23.25" customHeight="1" x14ac:dyDescent="0.25"/>
    <row r="250" spans="3:14" ht="21.75" customHeight="1" x14ac:dyDescent="0.25"/>
    <row r="251" spans="3:14" ht="16.5" customHeight="1" x14ac:dyDescent="0.25"/>
    <row r="252" spans="3:14" ht="29.25" customHeight="1" x14ac:dyDescent="0.25"/>
    <row r="253" spans="3:14" ht="24.75" customHeight="1" x14ac:dyDescent="0.25"/>
    <row r="254" spans="3:14" ht="33" customHeight="1" x14ac:dyDescent="0.25"/>
    <row r="256" spans="3:14" ht="15" customHeight="1" x14ac:dyDescent="0.25"/>
    <row r="257" ht="25.5" customHeight="1" x14ac:dyDescent="0.25"/>
  </sheetData>
  <sheetProtection sheet="1" formatCells="0" formatColumns="0" formatRows="0"/>
  <mergeCells count="28">
    <mergeCell ref="C94:G94"/>
    <mergeCell ref="B105:G105"/>
    <mergeCell ref="C2:F2"/>
    <mergeCell ref="C11:F11"/>
    <mergeCell ref="B15:G15"/>
    <mergeCell ref="C16:G16"/>
    <mergeCell ref="B60:G60"/>
    <mergeCell ref="G13:G14"/>
    <mergeCell ref="C5:G5"/>
    <mergeCell ref="C27:G27"/>
    <mergeCell ref="C38:G38"/>
    <mergeCell ref="C49:G49"/>
    <mergeCell ref="C195:G195"/>
    <mergeCell ref="C6:J9"/>
    <mergeCell ref="G207:G208"/>
    <mergeCell ref="C173:G173"/>
    <mergeCell ref="C184:G184"/>
    <mergeCell ref="C162:G162"/>
    <mergeCell ref="C61:G61"/>
    <mergeCell ref="C106:G106"/>
    <mergeCell ref="C117:G117"/>
    <mergeCell ref="C128:G128"/>
    <mergeCell ref="C206:G206"/>
    <mergeCell ref="C139:G139"/>
    <mergeCell ref="B150:G150"/>
    <mergeCell ref="C151:G151"/>
    <mergeCell ref="C72:G72"/>
    <mergeCell ref="C83:G83"/>
  </mergeCells>
  <conditionalFormatting sqref="G25">
    <cfRule type="cellIs" dxfId="38" priority="34" operator="notEqual">
      <formula>$G$17</formula>
    </cfRule>
  </conditionalFormatting>
  <conditionalFormatting sqref="G36">
    <cfRule type="cellIs" dxfId="37" priority="33" operator="notEqual">
      <formula>$G$28</formula>
    </cfRule>
  </conditionalFormatting>
  <conditionalFormatting sqref="G47:G48">
    <cfRule type="cellIs" dxfId="36" priority="32" operator="notEqual">
      <formula>$G$39</formula>
    </cfRule>
  </conditionalFormatting>
  <conditionalFormatting sqref="G58">
    <cfRule type="cellIs" dxfId="35" priority="31" operator="notEqual">
      <formula>$G$50</formula>
    </cfRule>
  </conditionalFormatting>
  <conditionalFormatting sqref="G70">
    <cfRule type="cellIs" dxfId="34" priority="30" operator="notEqual">
      <formula>$G$62</formula>
    </cfRule>
  </conditionalFormatting>
  <conditionalFormatting sqref="G81">
    <cfRule type="cellIs" dxfId="33" priority="29" operator="notEqual">
      <formula>$G$73</formula>
    </cfRule>
  </conditionalFormatting>
  <conditionalFormatting sqref="G92">
    <cfRule type="cellIs" dxfId="32" priority="28" operator="notEqual">
      <formula>$G$84</formula>
    </cfRule>
  </conditionalFormatting>
  <conditionalFormatting sqref="G103">
    <cfRule type="cellIs" dxfId="31" priority="27" operator="notEqual">
      <formula>$G$95</formula>
    </cfRule>
  </conditionalFormatting>
  <conditionalFormatting sqref="G115">
    <cfRule type="cellIs" dxfId="30" priority="26" operator="notEqual">
      <formula>$G$107</formula>
    </cfRule>
  </conditionalFormatting>
  <conditionalFormatting sqref="G126">
    <cfRule type="cellIs" dxfId="29" priority="25" operator="notEqual">
      <formula>$G$118</formula>
    </cfRule>
  </conditionalFormatting>
  <conditionalFormatting sqref="G137">
    <cfRule type="cellIs" dxfId="28" priority="24" operator="notEqual">
      <formula>$G$129</formula>
    </cfRule>
  </conditionalFormatting>
  <conditionalFormatting sqref="G148">
    <cfRule type="cellIs" dxfId="27" priority="23" operator="notEqual">
      <formula>$G$140</formula>
    </cfRule>
  </conditionalFormatting>
  <conditionalFormatting sqref="G160">
    <cfRule type="cellIs" dxfId="26" priority="22" operator="notEqual">
      <formula>$G$152</formula>
    </cfRule>
  </conditionalFormatting>
  <conditionalFormatting sqref="G171">
    <cfRule type="cellIs" dxfId="25" priority="21" operator="notEqual">
      <formula>$G$163</formula>
    </cfRule>
  </conditionalFormatting>
  <conditionalFormatting sqref="G182">
    <cfRule type="cellIs" dxfId="24" priority="20" operator="notEqual">
      <formula>$G$163</formula>
    </cfRule>
  </conditionalFormatting>
  <conditionalFormatting sqref="G193">
    <cfRule type="cellIs" dxfId="23" priority="19" operator="notEqual">
      <formula>$G$185</formula>
    </cfRule>
  </conditionalFormatting>
  <conditionalFormatting sqref="G204">
    <cfRule type="cellIs" dxfId="22" priority="18" operator="notEqual">
      <formula>$G$196</formula>
    </cfRule>
  </conditionalFormatting>
  <conditionalFormatting sqref="D25">
    <cfRule type="cellIs" dxfId="21" priority="17" operator="notEqual">
      <formula>$D$17</formula>
    </cfRule>
  </conditionalFormatting>
  <conditionalFormatting sqref="D36">
    <cfRule type="cellIs" dxfId="20" priority="16" operator="notEqual">
      <formula>$D$28</formula>
    </cfRule>
  </conditionalFormatting>
  <conditionalFormatting sqref="D47">
    <cfRule type="cellIs" dxfId="19" priority="15" operator="notEqual">
      <formula>$D$39</formula>
    </cfRule>
  </conditionalFormatting>
  <conditionalFormatting sqref="D58">
    <cfRule type="cellIs" dxfId="18" priority="14" operator="notEqual">
      <formula>$D$50</formula>
    </cfRule>
  </conditionalFormatting>
  <conditionalFormatting sqref="D70">
    <cfRule type="cellIs" dxfId="17" priority="13" operator="notEqual">
      <formula>$D$62</formula>
    </cfRule>
  </conditionalFormatting>
  <conditionalFormatting sqref="D81">
    <cfRule type="cellIs" dxfId="16" priority="12" operator="notEqual">
      <formula>$D$73</formula>
    </cfRule>
  </conditionalFormatting>
  <conditionalFormatting sqref="D92">
    <cfRule type="cellIs" dxfId="15" priority="11" operator="notEqual">
      <formula>$D$84</formula>
    </cfRule>
  </conditionalFormatting>
  <conditionalFormatting sqref="D103">
    <cfRule type="cellIs" dxfId="14" priority="10" operator="notEqual">
      <formula>$D$95</formula>
    </cfRule>
  </conditionalFormatting>
  <conditionalFormatting sqref="D115">
    <cfRule type="cellIs" dxfId="13" priority="9" operator="notEqual">
      <formula>$D$107</formula>
    </cfRule>
  </conditionalFormatting>
  <conditionalFormatting sqref="D126">
    <cfRule type="cellIs" dxfId="12" priority="8" operator="notEqual">
      <formula>$D$118</formula>
    </cfRule>
  </conditionalFormatting>
  <conditionalFormatting sqref="D137">
    <cfRule type="cellIs" dxfId="11" priority="7" operator="notEqual">
      <formula>$D$129</formula>
    </cfRule>
  </conditionalFormatting>
  <conditionalFormatting sqref="D148">
    <cfRule type="cellIs" dxfId="10" priority="6" operator="notEqual">
      <formula>$D$140</formula>
    </cfRule>
  </conditionalFormatting>
  <conditionalFormatting sqref="D160">
    <cfRule type="cellIs" dxfId="9" priority="5" operator="notEqual">
      <formula>$D$152</formula>
    </cfRule>
  </conditionalFormatting>
  <conditionalFormatting sqref="D171">
    <cfRule type="cellIs" dxfId="8" priority="4" operator="notEqual">
      <formula>$D$163</formula>
    </cfRule>
  </conditionalFormatting>
  <conditionalFormatting sqref="D182">
    <cfRule type="cellIs" dxfId="7" priority="3" operator="notEqual">
      <formula>$D$174</formula>
    </cfRule>
  </conditionalFormatting>
  <conditionalFormatting sqref="D193">
    <cfRule type="cellIs" dxfId="6" priority="2" operator="notEqual">
      <formula>$D$185</formula>
    </cfRule>
  </conditionalFormatting>
  <conditionalFormatting sqref="D204">
    <cfRule type="cellIs" dxfId="5" priority="1" operator="notEqual">
      <formula>$D$196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92 C35 C46 C57 C69 C80 C91 C102 C114 C125 C136 C147 C159 C170 C181 C203 C215"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91 C34 C45 C56 C68 C79 C90 C101 C113 C124 C135 C146 C158 C169 C180 C202 C214" xr:uid="{00000000-0002-0000-0100-000001000000}"/>
    <dataValidation allowBlank="1" showInputMessage="1" showErrorMessage="1" prompt="Services contracted by an organization which follow the normal procurement processes." sqref="C21 C189 C32 C43 C54 C66 C77 C88 C99 C111 C122 C133 C144 C156 C167 C178 C200 C212" xr:uid="{00000000-0002-0000-0100-000002000000}"/>
    <dataValidation allowBlank="1" showInputMessage="1" showErrorMessage="1" prompt="Includes staff and non-staff travel paid for by the organization directly related to a project." sqref="C22 C190 C33 C44 C55 C67 C78 C89 C100 C112 C123 C134 C145 C157 C168 C179 C201 C213"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88 C31 C42 C53 C65 C76 C87 C98 C110 C121 C132 C143 C155 C166 C177 C199 C211"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87 C30 C41 C52 C64 C75 C86 C97 C109 C120 C131 C142 C154 C165 C176 C198 C210" xr:uid="{00000000-0002-0000-0100-000005000000}"/>
    <dataValidation allowBlank="1" showInputMessage="1" showErrorMessage="1" prompt="Includes all related staff and temporary staff costs including base salary, post adjustment and all staff entitlements." sqref="C18 C186 C29 C40 C51 C63 C74 C85 C96 C108 C119 C130 C141 C153 C164 C175 C197 C209" xr:uid="{00000000-0002-0000-0100-000006000000}"/>
    <dataValidation allowBlank="1" showInputMessage="1" showErrorMessage="1" prompt="Output totals must match the original total from Table 1, and will show as red if not. " sqref="G25" xr:uid="{00000000-0002-0000-0100-000007000000}"/>
  </dataValidations>
  <pageMargins left="0.7" right="0.7" top="0.75" bottom="0.75" header="0.3" footer="0.3"/>
  <pageSetup scale="74" orientation="landscape"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F18"/>
  <sheetViews>
    <sheetView showGridLines="0" topLeftCell="A13" workbookViewId="0"/>
  </sheetViews>
  <sheetFormatPr defaultColWidth="8.85546875" defaultRowHeight="15" x14ac:dyDescent="0.25"/>
  <cols>
    <col min="1" max="1" width="9" customWidth="1"/>
    <col min="2" max="2" width="73.28515625" customWidth="1"/>
  </cols>
  <sheetData>
    <row r="1" spans="1:6" x14ac:dyDescent="0.25">
      <c r="A1" s="1"/>
      <c r="B1" s="1"/>
      <c r="C1" s="1"/>
      <c r="D1" s="1"/>
    </row>
    <row r="2" spans="1:6" ht="15.75" thickBot="1" x14ac:dyDescent="0.3">
      <c r="A2" s="1"/>
      <c r="B2" s="1"/>
      <c r="C2" s="1"/>
      <c r="D2" s="1"/>
      <c r="E2" s="1"/>
      <c r="F2" s="1"/>
    </row>
    <row r="3" spans="1:6" ht="15.75" thickBot="1" x14ac:dyDescent="0.3">
      <c r="A3" s="1"/>
      <c r="B3" s="209" t="s">
        <v>565</v>
      </c>
      <c r="C3" s="1"/>
      <c r="D3" s="1"/>
    </row>
    <row r="4" spans="1:6" ht="54" customHeight="1" x14ac:dyDescent="0.25">
      <c r="A4" s="1"/>
      <c r="B4" s="210" t="s">
        <v>607</v>
      </c>
      <c r="C4" s="1"/>
      <c r="D4" s="1"/>
    </row>
    <row r="5" spans="1:6" ht="63.75" customHeight="1" x14ac:dyDescent="0.25">
      <c r="A5" s="1"/>
      <c r="B5" s="207" t="s">
        <v>569</v>
      </c>
      <c r="C5" s="1"/>
      <c r="D5" s="1"/>
    </row>
    <row r="6" spans="1:6" x14ac:dyDescent="0.25">
      <c r="A6" s="1"/>
      <c r="B6" s="207"/>
      <c r="C6" s="1"/>
      <c r="D6" s="1"/>
    </row>
    <row r="7" spans="1:6" ht="75" x14ac:dyDescent="0.25">
      <c r="A7" s="1"/>
      <c r="B7" s="206" t="s">
        <v>566</v>
      </c>
      <c r="C7" s="1"/>
      <c r="D7" s="1"/>
    </row>
    <row r="8" spans="1:6" x14ac:dyDescent="0.25">
      <c r="A8" s="1"/>
      <c r="B8" s="207"/>
      <c r="C8" s="1"/>
      <c r="D8" s="1"/>
    </row>
    <row r="9" spans="1:6" ht="75" x14ac:dyDescent="0.25">
      <c r="A9" s="1"/>
      <c r="B9" s="206" t="s">
        <v>608</v>
      </c>
      <c r="C9" s="1"/>
      <c r="D9" s="1"/>
    </row>
    <row r="10" spans="1:6" x14ac:dyDescent="0.25">
      <c r="A10" s="1"/>
      <c r="B10" s="207"/>
      <c r="C10" s="1"/>
      <c r="D10" s="1"/>
    </row>
    <row r="11" spans="1:6" ht="30" x14ac:dyDescent="0.25">
      <c r="A11" s="1"/>
      <c r="B11" s="207" t="s">
        <v>567</v>
      </c>
      <c r="C11" s="1"/>
      <c r="D11" s="1"/>
    </row>
    <row r="12" spans="1:6" x14ac:dyDescent="0.25">
      <c r="A12" s="1"/>
      <c r="B12" s="207"/>
      <c r="C12" s="1"/>
      <c r="D12" s="1"/>
    </row>
    <row r="13" spans="1:6" ht="75" x14ac:dyDescent="0.25">
      <c r="A13" s="1"/>
      <c r="B13" s="206" t="s">
        <v>609</v>
      </c>
      <c r="C13" s="1"/>
      <c r="D13" s="1"/>
    </row>
    <row r="14" spans="1:6" x14ac:dyDescent="0.25">
      <c r="A14" s="1"/>
      <c r="B14" s="207"/>
      <c r="C14" s="1"/>
      <c r="D14" s="1"/>
    </row>
    <row r="15" spans="1:6" ht="60.75" thickBot="1" x14ac:dyDescent="0.3">
      <c r="A15" s="1"/>
      <c r="B15" s="208" t="s">
        <v>568</v>
      </c>
      <c r="C15" s="1"/>
      <c r="D15" s="1"/>
    </row>
    <row r="16" spans="1:6" x14ac:dyDescent="0.25">
      <c r="A16" s="1"/>
      <c r="B16" s="1"/>
      <c r="C16" s="1"/>
      <c r="D16" s="1"/>
    </row>
    <row r="17" spans="1:4" x14ac:dyDescent="0.25">
      <c r="A17" s="1"/>
      <c r="B17" s="1"/>
      <c r="C17" s="1"/>
      <c r="D17" s="1"/>
    </row>
    <row r="18" spans="1:4" x14ac:dyDescent="0.25">
      <c r="A18" s="1"/>
      <c r="B18" s="1"/>
      <c r="C18" s="1"/>
      <c r="D18" s="1"/>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D47"/>
  <sheetViews>
    <sheetView showGridLines="0" showZeros="0" topLeftCell="A40"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68" t="s">
        <v>376</v>
      </c>
      <c r="C2" s="269"/>
      <c r="D2" s="270"/>
    </row>
    <row r="3" spans="2:4" ht="15.75" thickBot="1" x14ac:dyDescent="0.3">
      <c r="B3" s="271"/>
      <c r="C3" s="272"/>
      <c r="D3" s="273"/>
    </row>
    <row r="4" spans="2:4" ht="15.75" thickBot="1" x14ac:dyDescent="0.3"/>
    <row r="5" spans="2:4" x14ac:dyDescent="0.25">
      <c r="B5" s="279" t="s">
        <v>22</v>
      </c>
      <c r="C5" s="280"/>
      <c r="D5" s="281"/>
    </row>
    <row r="6" spans="2:4" ht="15.75" thickBot="1" x14ac:dyDescent="0.3">
      <c r="B6" s="276"/>
      <c r="C6" s="277"/>
      <c r="D6" s="278"/>
    </row>
    <row r="7" spans="2:4" x14ac:dyDescent="0.25">
      <c r="B7" s="101" t="s">
        <v>23</v>
      </c>
      <c r="C7" s="274">
        <f>SUM('1) Tableau budgétaire 1'!D24:F24,'1) Tableau budgétaire 1'!D34:F34,'1) Tableau budgétaire 1'!D44:F44,'1) Tableau budgétaire 1'!D54:F54)</f>
        <v>236659.30393635345</v>
      </c>
      <c r="D7" s="275"/>
    </row>
    <row r="8" spans="2:4" x14ac:dyDescent="0.25">
      <c r="B8" s="101" t="s">
        <v>370</v>
      </c>
      <c r="C8" s="282">
        <f>SUM(D10:D14)</f>
        <v>0</v>
      </c>
      <c r="D8" s="283"/>
    </row>
    <row r="9" spans="2:4" x14ac:dyDescent="0.25">
      <c r="B9" s="102" t="s">
        <v>364</v>
      </c>
      <c r="C9" s="103" t="s">
        <v>365</v>
      </c>
      <c r="D9" s="104" t="s">
        <v>366</v>
      </c>
    </row>
    <row r="10" spans="2:4" ht="35.1" customHeight="1" x14ac:dyDescent="0.25">
      <c r="B10" s="133"/>
      <c r="C10" s="106"/>
      <c r="D10" s="107">
        <f>$C$7*C10</f>
        <v>0</v>
      </c>
    </row>
    <row r="11" spans="2:4" ht="35.1" customHeight="1" x14ac:dyDescent="0.25">
      <c r="B11" s="133"/>
      <c r="C11" s="106"/>
      <c r="D11" s="107">
        <f>C7*C11</f>
        <v>0</v>
      </c>
    </row>
    <row r="12" spans="2:4" ht="35.1" customHeight="1" x14ac:dyDescent="0.25">
      <c r="B12" s="134"/>
      <c r="C12" s="106"/>
      <c r="D12" s="107">
        <f>C7*C12</f>
        <v>0</v>
      </c>
    </row>
    <row r="13" spans="2:4" ht="35.1" customHeight="1" x14ac:dyDescent="0.25">
      <c r="B13" s="134"/>
      <c r="C13" s="106"/>
      <c r="D13" s="107">
        <f>C7*C13</f>
        <v>0</v>
      </c>
    </row>
    <row r="14" spans="2:4" ht="35.1" customHeight="1" thickBot="1" x14ac:dyDescent="0.3">
      <c r="B14" s="135"/>
      <c r="C14" s="111"/>
      <c r="D14" s="112">
        <f>C7*C14</f>
        <v>0</v>
      </c>
    </row>
    <row r="15" spans="2:4" ht="15.75" thickBot="1" x14ac:dyDescent="0.3"/>
    <row r="16" spans="2:4" x14ac:dyDescent="0.25">
      <c r="B16" s="279" t="s">
        <v>367</v>
      </c>
      <c r="C16" s="280"/>
      <c r="D16" s="281"/>
    </row>
    <row r="17" spans="2:4" ht="15.75" thickBot="1" x14ac:dyDescent="0.3">
      <c r="B17" s="284"/>
      <c r="C17" s="285"/>
      <c r="D17" s="286"/>
    </row>
    <row r="18" spans="2:4" x14ac:dyDescent="0.25">
      <c r="B18" s="101" t="s">
        <v>23</v>
      </c>
      <c r="C18" s="274">
        <f>SUM('1) Tableau budgétaire 1'!D66:F66,'1) Tableau budgétaire 1'!D76:F76,'1) Tableau budgétaire 1'!D86:F86,'1) Tableau budgétaire 1'!D96:F96)</f>
        <v>873623.80684600805</v>
      </c>
      <c r="D18" s="275"/>
    </row>
    <row r="19" spans="2:4" x14ac:dyDescent="0.25">
      <c r="B19" s="101" t="s">
        <v>370</v>
      </c>
      <c r="C19" s="282">
        <f>SUM(D21:D25)</f>
        <v>0</v>
      </c>
      <c r="D19" s="283"/>
    </row>
    <row r="20" spans="2:4" x14ac:dyDescent="0.25">
      <c r="B20" s="102" t="s">
        <v>364</v>
      </c>
      <c r="C20" s="103" t="s">
        <v>365</v>
      </c>
      <c r="D20" s="104" t="s">
        <v>366</v>
      </c>
    </row>
    <row r="21" spans="2:4" ht="35.1" customHeight="1" x14ac:dyDescent="0.25">
      <c r="B21" s="105"/>
      <c r="C21" s="106"/>
      <c r="D21" s="107">
        <f>$C$18*C21</f>
        <v>0</v>
      </c>
    </row>
    <row r="22" spans="2:4" ht="35.1" customHeight="1" x14ac:dyDescent="0.25">
      <c r="B22" s="108"/>
      <c r="C22" s="106"/>
      <c r="D22" s="107">
        <f t="shared" ref="D22:D25" si="0">$C$18*C22</f>
        <v>0</v>
      </c>
    </row>
    <row r="23" spans="2:4" ht="35.1" customHeight="1" x14ac:dyDescent="0.25">
      <c r="B23" s="109"/>
      <c r="C23" s="106"/>
      <c r="D23" s="107">
        <f t="shared" si="0"/>
        <v>0</v>
      </c>
    </row>
    <row r="24" spans="2:4" ht="35.1" customHeight="1" x14ac:dyDescent="0.25">
      <c r="B24" s="109"/>
      <c r="C24" s="106"/>
      <c r="D24" s="107">
        <f t="shared" si="0"/>
        <v>0</v>
      </c>
    </row>
    <row r="25" spans="2:4" ht="35.1" customHeight="1" thickBot="1" x14ac:dyDescent="0.3">
      <c r="B25" s="110"/>
      <c r="C25" s="111"/>
      <c r="D25" s="107">
        <f t="shared" si="0"/>
        <v>0</v>
      </c>
    </row>
    <row r="26" spans="2:4" ht="15.75" thickBot="1" x14ac:dyDescent="0.3"/>
    <row r="27" spans="2:4" x14ac:dyDescent="0.25">
      <c r="B27" s="279" t="s">
        <v>368</v>
      </c>
      <c r="C27" s="280"/>
      <c r="D27" s="281"/>
    </row>
    <row r="28" spans="2:4" ht="15.75" thickBot="1" x14ac:dyDescent="0.3">
      <c r="B28" s="276"/>
      <c r="C28" s="277"/>
      <c r="D28" s="278"/>
    </row>
    <row r="29" spans="2:4" x14ac:dyDescent="0.25">
      <c r="B29" s="101" t="s">
        <v>23</v>
      </c>
      <c r="C29" s="274">
        <f>SUM('1) Tableau budgétaire 1'!D108:F108,'1) Tableau budgétaire 1'!D118:F118,'1) Tableau budgétaire 1'!D128:F128,'1) Tableau budgétaire 1'!D138:F138)</f>
        <v>198882.63856906921</v>
      </c>
      <c r="D29" s="275"/>
    </row>
    <row r="30" spans="2:4" x14ac:dyDescent="0.25">
      <c r="B30" s="101" t="s">
        <v>370</v>
      </c>
      <c r="C30" s="282">
        <f>SUM(D32:D36)</f>
        <v>0</v>
      </c>
      <c r="D30" s="283"/>
    </row>
    <row r="31" spans="2:4" x14ac:dyDescent="0.25">
      <c r="B31" s="102" t="s">
        <v>364</v>
      </c>
      <c r="C31" s="103" t="s">
        <v>365</v>
      </c>
      <c r="D31" s="104" t="s">
        <v>366</v>
      </c>
    </row>
    <row r="32" spans="2:4" ht="35.1" customHeight="1" x14ac:dyDescent="0.25">
      <c r="B32" s="105"/>
      <c r="C32" s="106"/>
      <c r="D32" s="107">
        <f>$C$29*C32</f>
        <v>0</v>
      </c>
    </row>
    <row r="33" spans="2:4" ht="35.1" customHeight="1" x14ac:dyDescent="0.25">
      <c r="B33" s="108"/>
      <c r="C33" s="106"/>
      <c r="D33" s="107">
        <f t="shared" ref="D33:D36" si="1">$C$29*C33</f>
        <v>0</v>
      </c>
    </row>
    <row r="34" spans="2:4" ht="35.1" customHeight="1" x14ac:dyDescent="0.25">
      <c r="B34" s="109"/>
      <c r="C34" s="106"/>
      <c r="D34" s="107">
        <f t="shared" si="1"/>
        <v>0</v>
      </c>
    </row>
    <row r="35" spans="2:4" ht="35.1" customHeight="1" x14ac:dyDescent="0.25">
      <c r="B35" s="109"/>
      <c r="C35" s="106"/>
      <c r="D35" s="107">
        <f t="shared" si="1"/>
        <v>0</v>
      </c>
    </row>
    <row r="36" spans="2:4" ht="35.1" customHeight="1" thickBot="1" x14ac:dyDescent="0.3">
      <c r="B36" s="110"/>
      <c r="C36" s="111"/>
      <c r="D36" s="107">
        <f t="shared" si="1"/>
        <v>0</v>
      </c>
    </row>
    <row r="37" spans="2:4" ht="15.75" thickBot="1" x14ac:dyDescent="0.3"/>
    <row r="38" spans="2:4" x14ac:dyDescent="0.25">
      <c r="B38" s="279" t="s">
        <v>369</v>
      </c>
      <c r="C38" s="280"/>
      <c r="D38" s="281"/>
    </row>
    <row r="39" spans="2:4" ht="15.75" thickBot="1" x14ac:dyDescent="0.3">
      <c r="B39" s="276"/>
      <c r="C39" s="277"/>
      <c r="D39" s="278"/>
    </row>
    <row r="40" spans="2:4" x14ac:dyDescent="0.25">
      <c r="B40" s="101" t="s">
        <v>23</v>
      </c>
      <c r="C40" s="274">
        <f>SUM('1) Tableau budgétaire 1'!D150:F150,'1) Tableau budgétaire 1'!D160:F160,'1) Tableau budgétaire 1'!D170:F170,'1) Tableau budgétaire 1'!D180:F180)</f>
        <v>0</v>
      </c>
      <c r="D40" s="275"/>
    </row>
    <row r="41" spans="2:4" x14ac:dyDescent="0.25">
      <c r="B41" s="101" t="s">
        <v>370</v>
      </c>
      <c r="C41" s="282">
        <f>SUM(D43:D47)</f>
        <v>0</v>
      </c>
      <c r="D41" s="283"/>
    </row>
    <row r="42" spans="2:4" x14ac:dyDescent="0.25">
      <c r="B42" s="102" t="s">
        <v>364</v>
      </c>
      <c r="C42" s="103" t="s">
        <v>365</v>
      </c>
      <c r="D42" s="104" t="s">
        <v>366</v>
      </c>
    </row>
    <row r="43" spans="2:4" ht="35.1" customHeight="1" x14ac:dyDescent="0.25">
      <c r="B43" s="105"/>
      <c r="C43" s="106"/>
      <c r="D43" s="107">
        <f>$C$40*C43</f>
        <v>0</v>
      </c>
    </row>
    <row r="44" spans="2:4" ht="35.1" customHeight="1" x14ac:dyDescent="0.25">
      <c r="B44" s="108"/>
      <c r="C44" s="106"/>
      <c r="D44" s="107">
        <f t="shared" ref="D44:D47" si="2">$C$40*C44</f>
        <v>0</v>
      </c>
    </row>
    <row r="45" spans="2:4" ht="35.1" customHeight="1" x14ac:dyDescent="0.25">
      <c r="B45" s="109"/>
      <c r="C45" s="106"/>
      <c r="D45" s="107">
        <f t="shared" si="2"/>
        <v>0</v>
      </c>
    </row>
    <row r="46" spans="2:4" ht="35.1" customHeight="1" x14ac:dyDescent="0.25">
      <c r="B46" s="109"/>
      <c r="C46" s="106"/>
      <c r="D46" s="107">
        <f t="shared" si="2"/>
        <v>0</v>
      </c>
    </row>
    <row r="47" spans="2:4" ht="35.1" customHeight="1" thickBot="1" x14ac:dyDescent="0.3">
      <c r="B47" s="110"/>
      <c r="C47" s="111"/>
      <c r="D47" s="112">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4" priority="2" operator="greaterThan">
      <formula>$C$29</formula>
    </cfRule>
    <cfRule type="cellIs" dxfId="3" priority="5" operator="greaterThan">
      <formula>$C$29</formula>
    </cfRule>
  </conditionalFormatting>
  <conditionalFormatting sqref="C8:D8">
    <cfRule type="cellIs" dxfId="2" priority="4" operator="greaterThan">
      <formula>$C$7</formula>
    </cfRule>
  </conditionalFormatting>
  <conditionalFormatting sqref="C19:D19">
    <cfRule type="cellIs" dxfId="1" priority="3" operator="greaterThan">
      <formula>$C$18</formula>
    </cfRule>
  </conditionalFormatting>
  <conditionalFormatting sqref="C41:D41">
    <cfRule type="cellIs" dxfId="0"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Sheet2!$A$1:$A$170</xm:f>
          </x14:formula1>
          <xm:sqref>B10:B14 B21:B25 B32:B36 B43:B47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F25"/>
  <sheetViews>
    <sheetView showGridLines="0" showZeros="0" tabSelected="1" topLeftCell="A7" zoomScale="80" zoomScaleNormal="80" workbookViewId="0"/>
  </sheetViews>
  <sheetFormatPr defaultColWidth="8.85546875" defaultRowHeight="15" x14ac:dyDescent="0.25"/>
  <cols>
    <col min="1" max="1" width="12.5703125" customWidth="1"/>
    <col min="2" max="2" width="20.5703125" customWidth="1"/>
    <col min="3" max="3" width="25.42578125" customWidth="1"/>
    <col min="4" max="5" width="25.42578125" hidden="1" customWidth="1"/>
    <col min="6" max="6" width="24.42578125" customWidth="1"/>
    <col min="7" max="7" width="18.5703125" customWidth="1"/>
    <col min="8" max="8" width="21.7109375" customWidth="1"/>
    <col min="9" max="10" width="15.85546875" bestFit="1" customWidth="1"/>
    <col min="11" max="11" width="11.140625" bestFit="1" customWidth="1"/>
  </cols>
  <sheetData>
    <row r="1" spans="2:6" ht="15.75" thickBot="1" x14ac:dyDescent="0.3"/>
    <row r="2" spans="2:6" s="94" customFormat="1" ht="15.75" x14ac:dyDescent="0.25">
      <c r="B2" s="290" t="s">
        <v>13</v>
      </c>
      <c r="C2" s="291"/>
      <c r="D2" s="291"/>
      <c r="E2" s="291"/>
      <c r="F2" s="292"/>
    </row>
    <row r="3" spans="2:6" s="94" customFormat="1" ht="16.5" thickBot="1" x14ac:dyDescent="0.3">
      <c r="B3" s="293"/>
      <c r="C3" s="294"/>
      <c r="D3" s="294"/>
      <c r="E3" s="294"/>
      <c r="F3" s="295"/>
    </row>
    <row r="4" spans="2:6" s="94" customFormat="1" ht="16.5" thickBot="1" x14ac:dyDescent="0.3"/>
    <row r="5" spans="2:6" s="94" customFormat="1" ht="16.5" thickBot="1" x14ac:dyDescent="0.3">
      <c r="B5" s="260" t="s">
        <v>7</v>
      </c>
      <c r="C5" s="262"/>
      <c r="D5" s="178"/>
      <c r="E5" s="178"/>
    </row>
    <row r="6" spans="2:6" s="94" customFormat="1" ht="15.75" x14ac:dyDescent="0.25">
      <c r="B6" s="89"/>
      <c r="C6" s="181" t="s">
        <v>373</v>
      </c>
      <c r="D6" s="179" t="s">
        <v>16</v>
      </c>
      <c r="E6" s="72" t="s">
        <v>17</v>
      </c>
    </row>
    <row r="7" spans="2:6" s="94" customFormat="1" ht="15.75" x14ac:dyDescent="0.25">
      <c r="B7" s="89"/>
      <c r="C7" s="182" t="str">
        <f>'1) Tableau budgétaire 1'!D13</f>
        <v>OXFAM</v>
      </c>
      <c r="D7" s="180"/>
      <c r="E7" s="65"/>
    </row>
    <row r="8" spans="2:6" s="94" customFormat="1" ht="31.5" x14ac:dyDescent="0.25">
      <c r="B8" s="23" t="s">
        <v>0</v>
      </c>
      <c r="C8" s="183">
        <f>'2) Tableau budgétaire 2'!D209</f>
        <v>244264.59468718042</v>
      </c>
      <c r="D8" s="172">
        <f>'2) Tableau budgétaire 2'!E209</f>
        <v>0</v>
      </c>
      <c r="E8" s="90">
        <f>'2) Tableau budgétaire 2'!F209</f>
        <v>0</v>
      </c>
    </row>
    <row r="9" spans="2:6" s="94" customFormat="1" ht="47.25" x14ac:dyDescent="0.25">
      <c r="B9" s="23" t="s">
        <v>1</v>
      </c>
      <c r="C9" s="183">
        <f>'2) Tableau budgétaire 2'!D210</f>
        <v>868551.76448843081</v>
      </c>
      <c r="D9" s="172">
        <f>'2) Tableau budgétaire 2'!E210</f>
        <v>0</v>
      </c>
      <c r="E9" s="90">
        <f>'2) Tableau budgétaire 2'!F210</f>
        <v>0</v>
      </c>
    </row>
    <row r="10" spans="2:6" s="94" customFormat="1" ht="78.75" x14ac:dyDescent="0.25">
      <c r="B10" s="23" t="s">
        <v>2</v>
      </c>
      <c r="C10" s="183">
        <f>'2) Tableau budgétaire 2'!D211</f>
        <v>10989.007775052329</v>
      </c>
      <c r="D10" s="172">
        <f>'2) Tableau budgétaire 2'!E211</f>
        <v>0</v>
      </c>
      <c r="E10" s="90">
        <f>'2) Tableau budgétaire 2'!F211</f>
        <v>0</v>
      </c>
    </row>
    <row r="11" spans="2:6" s="94" customFormat="1" ht="31.5" x14ac:dyDescent="0.25">
      <c r="B11" s="38" t="s">
        <v>3</v>
      </c>
      <c r="C11" s="183">
        <f>'2) Tableau budgétaire 2'!D212</f>
        <v>12095.341829999999</v>
      </c>
      <c r="D11" s="172">
        <f>'2) Tableau budgétaire 2'!E212</f>
        <v>0</v>
      </c>
      <c r="E11" s="90">
        <f>'2) Tableau budgétaire 2'!F212</f>
        <v>0</v>
      </c>
    </row>
    <row r="12" spans="2:6" s="94" customFormat="1" ht="15.75" x14ac:dyDescent="0.25">
      <c r="B12" s="23" t="s">
        <v>6</v>
      </c>
      <c r="C12" s="183">
        <f>'2) Tableau budgétaire 2'!D213</f>
        <v>114154.04390221232</v>
      </c>
      <c r="D12" s="172">
        <f>'2) Tableau budgétaire 2'!E213</f>
        <v>0</v>
      </c>
      <c r="E12" s="90">
        <f>'2) Tableau budgétaire 2'!F213</f>
        <v>0</v>
      </c>
    </row>
    <row r="13" spans="2:6" s="94" customFormat="1" ht="47.25" x14ac:dyDescent="0.25">
      <c r="B13" s="23" t="s">
        <v>4</v>
      </c>
      <c r="C13" s="183">
        <f>'2) Tableau budgétaire 2'!D214</f>
        <v>0</v>
      </c>
      <c r="D13" s="172">
        <f>'2) Tableau budgétaire 2'!E214</f>
        <v>0</v>
      </c>
      <c r="E13" s="90">
        <f>'2) Tableau budgétaire 2'!F214</f>
        <v>0</v>
      </c>
    </row>
    <row r="14" spans="2:6" s="94" customFormat="1" ht="48" thickBot="1" x14ac:dyDescent="0.3">
      <c r="B14" s="37" t="s">
        <v>20</v>
      </c>
      <c r="C14" s="184">
        <f>'2) Tableau budgétaire 2'!D215</f>
        <v>137795.71849855469</v>
      </c>
      <c r="D14" s="173">
        <f>'2) Tableau budgétaire 2'!E215</f>
        <v>0</v>
      </c>
      <c r="E14" s="93">
        <f>'2) Tableau budgétaire 2'!F215</f>
        <v>0</v>
      </c>
    </row>
    <row r="15" spans="2:6" s="94" customFormat="1" ht="30" customHeight="1" thickBot="1" x14ac:dyDescent="0.3">
      <c r="B15" s="214" t="s">
        <v>615</v>
      </c>
      <c r="C15" s="215">
        <f>SUM(C8:C14)</f>
        <v>1387850.4711814306</v>
      </c>
      <c r="D15" s="174">
        <f t="shared" ref="D15:E15" si="0">SUM(D8:D14)</f>
        <v>0</v>
      </c>
      <c r="E15" s="91">
        <f t="shared" si="0"/>
        <v>0</v>
      </c>
    </row>
    <row r="16" spans="2:6" s="94" customFormat="1" ht="21" customHeight="1" thickBot="1" x14ac:dyDescent="0.3">
      <c r="B16" s="216" t="s">
        <v>614</v>
      </c>
      <c r="C16" s="217">
        <f>C15*0.07</f>
        <v>97149.532982700155</v>
      </c>
      <c r="D16" s="171"/>
      <c r="E16" s="171"/>
    </row>
    <row r="17" spans="2:6" s="94" customFormat="1" ht="20.25" customHeight="1" thickBot="1" x14ac:dyDescent="0.3">
      <c r="B17" s="212" t="s">
        <v>12</v>
      </c>
      <c r="C17" s="213">
        <f>SUM(C15:C16)</f>
        <v>1485000.0041641309</v>
      </c>
      <c r="D17" s="171"/>
      <c r="E17" s="171"/>
    </row>
    <row r="18" spans="2:6" s="94" customFormat="1" ht="16.5" thickBot="1" x14ac:dyDescent="0.3"/>
    <row r="19" spans="2:6" s="94" customFormat="1" ht="15.75" x14ac:dyDescent="0.25">
      <c r="B19" s="287" t="s">
        <v>8</v>
      </c>
      <c r="C19" s="288"/>
      <c r="D19" s="288"/>
      <c r="E19" s="288"/>
      <c r="F19" s="289"/>
    </row>
    <row r="20" spans="2:6" ht="15.75" x14ac:dyDescent="0.25">
      <c r="B20" s="32"/>
      <c r="C20" s="30" t="s">
        <v>373</v>
      </c>
      <c r="D20" s="30" t="s">
        <v>18</v>
      </c>
      <c r="E20" s="30" t="s">
        <v>19</v>
      </c>
      <c r="F20" s="33" t="s">
        <v>10</v>
      </c>
    </row>
    <row r="21" spans="2:6" ht="15.75" x14ac:dyDescent="0.25">
      <c r="B21" s="32"/>
      <c r="C21" s="30" t="str">
        <f>'1) Tableau budgétaire 1'!D13</f>
        <v>OXFAM</v>
      </c>
      <c r="D21" s="30"/>
      <c r="E21" s="30"/>
      <c r="F21" s="33"/>
    </row>
    <row r="22" spans="2:6" ht="23.25" customHeight="1" x14ac:dyDescent="0.25">
      <c r="B22" s="31" t="s">
        <v>9</v>
      </c>
      <c r="C22" s="29">
        <f>'1) Tableau budgétaire 1'!D206</f>
        <v>519750.00145744561</v>
      </c>
      <c r="D22" s="29">
        <f>'1) Tableau budgétaire 1'!E206</f>
        <v>0</v>
      </c>
      <c r="E22" s="29">
        <f>'1) Tableau budgétaire 1'!F206</f>
        <v>0</v>
      </c>
      <c r="F22" s="9">
        <v>0.35</v>
      </c>
    </row>
    <row r="23" spans="2:6" ht="24.75" customHeight="1" x14ac:dyDescent="0.25">
      <c r="B23" s="31" t="s">
        <v>11</v>
      </c>
      <c r="C23" s="29">
        <f>'1) Tableau budgétaire 1'!D207</f>
        <v>519750.00145744561</v>
      </c>
      <c r="D23" s="29">
        <f>'1) Tableau budgétaire 1'!E207</f>
        <v>0</v>
      </c>
      <c r="E23" s="29">
        <f>'1) Tableau budgétaire 1'!F207</f>
        <v>0</v>
      </c>
      <c r="F23" s="9">
        <v>0.35</v>
      </c>
    </row>
    <row r="24" spans="2:6" ht="24.75" customHeight="1" x14ac:dyDescent="0.25">
      <c r="B24" s="31" t="s">
        <v>374</v>
      </c>
      <c r="C24" s="29">
        <f>'1) Tableau budgétaire 1'!D208</f>
        <v>445500.00124923914</v>
      </c>
      <c r="D24" s="29"/>
      <c r="E24" s="29"/>
      <c r="F24" s="9">
        <v>0.3</v>
      </c>
    </row>
    <row r="25" spans="2:6" ht="16.5" thickBot="1" x14ac:dyDescent="0.3">
      <c r="B25" s="10" t="s">
        <v>375</v>
      </c>
      <c r="C25" s="298">
        <f>SUM(C22:C24)</f>
        <v>1485000.0041641304</v>
      </c>
      <c r="D25" s="296"/>
      <c r="E25" s="296"/>
      <c r="F25" s="297"/>
    </row>
  </sheetData>
  <sheetProtection sheet="1" objects="1" scenarios="1" formatCells="0" formatColumns="0" formatRows="0"/>
  <mergeCells count="3">
    <mergeCell ref="B19:F19"/>
    <mergeCell ref="B2:F3"/>
    <mergeCell ref="B5:C5"/>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0"/>
  <sheetViews>
    <sheetView topLeftCell="A148" workbookViewId="0">
      <selection activeCell="D3" sqref="D3"/>
    </sheetView>
  </sheetViews>
  <sheetFormatPr defaultColWidth="8.85546875" defaultRowHeight="15" x14ac:dyDescent="0.25"/>
  <sheetData>
    <row r="1" spans="1:2" x14ac:dyDescent="0.25">
      <c r="A1" s="95" t="s">
        <v>24</v>
      </c>
      <c r="B1" s="96" t="s">
        <v>25</v>
      </c>
    </row>
    <row r="2" spans="1:2" x14ac:dyDescent="0.25">
      <c r="A2" s="97" t="s">
        <v>26</v>
      </c>
      <c r="B2" s="98" t="s">
        <v>27</v>
      </c>
    </row>
    <row r="3" spans="1:2" x14ac:dyDescent="0.25">
      <c r="A3" s="97" t="s">
        <v>28</v>
      </c>
      <c r="B3" s="98" t="s">
        <v>29</v>
      </c>
    </row>
    <row r="4" spans="1:2" x14ac:dyDescent="0.25">
      <c r="A4" s="97" t="s">
        <v>30</v>
      </c>
      <c r="B4" s="98" t="s">
        <v>31</v>
      </c>
    </row>
    <row r="5" spans="1:2" x14ac:dyDescent="0.25">
      <c r="A5" s="97" t="s">
        <v>32</v>
      </c>
      <c r="B5" s="98" t="s">
        <v>33</v>
      </c>
    </row>
    <row r="6" spans="1:2" x14ac:dyDescent="0.25">
      <c r="A6" s="97" t="s">
        <v>34</v>
      </c>
      <c r="B6" s="98" t="s">
        <v>35</v>
      </c>
    </row>
    <row r="7" spans="1:2" x14ac:dyDescent="0.25">
      <c r="A7" s="97" t="s">
        <v>36</v>
      </c>
      <c r="B7" s="98" t="s">
        <v>37</v>
      </c>
    </row>
    <row r="8" spans="1:2" x14ac:dyDescent="0.25">
      <c r="A8" s="97" t="s">
        <v>38</v>
      </c>
      <c r="B8" s="98" t="s">
        <v>39</v>
      </c>
    </row>
    <row r="9" spans="1:2" x14ac:dyDescent="0.25">
      <c r="A9" s="97" t="s">
        <v>40</v>
      </c>
      <c r="B9" s="98" t="s">
        <v>41</v>
      </c>
    </row>
    <row r="10" spans="1:2" x14ac:dyDescent="0.25">
      <c r="A10" s="97" t="s">
        <v>42</v>
      </c>
      <c r="B10" s="98" t="s">
        <v>43</v>
      </c>
    </row>
    <row r="11" spans="1:2" x14ac:dyDescent="0.25">
      <c r="A11" s="97" t="s">
        <v>44</v>
      </c>
      <c r="B11" s="98" t="s">
        <v>45</v>
      </c>
    </row>
    <row r="12" spans="1:2" x14ac:dyDescent="0.25">
      <c r="A12" s="97" t="s">
        <v>46</v>
      </c>
      <c r="B12" s="98" t="s">
        <v>47</v>
      </c>
    </row>
    <row r="13" spans="1:2" x14ac:dyDescent="0.25">
      <c r="A13" s="97" t="s">
        <v>48</v>
      </c>
      <c r="B13" s="98" t="s">
        <v>49</v>
      </c>
    </row>
    <row r="14" spans="1:2" x14ac:dyDescent="0.25">
      <c r="A14" s="97" t="s">
        <v>50</v>
      </c>
      <c r="B14" s="98" t="s">
        <v>51</v>
      </c>
    </row>
    <row r="15" spans="1:2" x14ac:dyDescent="0.25">
      <c r="A15" s="97" t="s">
        <v>52</v>
      </c>
      <c r="B15" s="98" t="s">
        <v>53</v>
      </c>
    </row>
    <row r="16" spans="1:2" x14ac:dyDescent="0.25">
      <c r="A16" s="97" t="s">
        <v>54</v>
      </c>
      <c r="B16" s="98" t="s">
        <v>55</v>
      </c>
    </row>
    <row r="17" spans="1:2" x14ac:dyDescent="0.25">
      <c r="A17" s="97" t="s">
        <v>56</v>
      </c>
      <c r="B17" s="98" t="s">
        <v>57</v>
      </c>
    </row>
    <row r="18" spans="1:2" x14ac:dyDescent="0.25">
      <c r="A18" s="97" t="s">
        <v>58</v>
      </c>
      <c r="B18" s="98" t="s">
        <v>59</v>
      </c>
    </row>
    <row r="19" spans="1:2" x14ac:dyDescent="0.25">
      <c r="A19" s="97" t="s">
        <v>60</v>
      </c>
      <c r="B19" s="98" t="s">
        <v>61</v>
      </c>
    </row>
    <row r="20" spans="1:2" x14ac:dyDescent="0.25">
      <c r="A20" s="97" t="s">
        <v>62</v>
      </c>
      <c r="B20" s="98" t="s">
        <v>63</v>
      </c>
    </row>
    <row r="21" spans="1:2" x14ac:dyDescent="0.25">
      <c r="A21" s="97" t="s">
        <v>64</v>
      </c>
      <c r="B21" s="98" t="s">
        <v>65</v>
      </c>
    </row>
    <row r="22" spans="1:2" x14ac:dyDescent="0.25">
      <c r="A22" s="97" t="s">
        <v>66</v>
      </c>
      <c r="B22" s="98" t="s">
        <v>67</v>
      </c>
    </row>
    <row r="23" spans="1:2" x14ac:dyDescent="0.25">
      <c r="A23" s="97" t="s">
        <v>68</v>
      </c>
      <c r="B23" s="98" t="s">
        <v>69</v>
      </c>
    </row>
    <row r="24" spans="1:2" x14ac:dyDescent="0.25">
      <c r="A24" s="97" t="s">
        <v>70</v>
      </c>
      <c r="B24" s="98" t="s">
        <v>71</v>
      </c>
    </row>
    <row r="25" spans="1:2" x14ac:dyDescent="0.25">
      <c r="A25" s="97" t="s">
        <v>72</v>
      </c>
      <c r="B25" s="98" t="s">
        <v>73</v>
      </c>
    </row>
    <row r="26" spans="1:2" x14ac:dyDescent="0.25">
      <c r="A26" s="97" t="s">
        <v>74</v>
      </c>
      <c r="B26" s="98" t="s">
        <v>75</v>
      </c>
    </row>
    <row r="27" spans="1:2" x14ac:dyDescent="0.25">
      <c r="A27" s="97" t="s">
        <v>76</v>
      </c>
      <c r="B27" s="98" t="s">
        <v>77</v>
      </c>
    </row>
    <row r="28" spans="1:2" x14ac:dyDescent="0.25">
      <c r="A28" s="97" t="s">
        <v>78</v>
      </c>
      <c r="B28" s="98" t="s">
        <v>79</v>
      </c>
    </row>
    <row r="29" spans="1:2" x14ac:dyDescent="0.25">
      <c r="A29" s="97" t="s">
        <v>80</v>
      </c>
      <c r="B29" s="98" t="s">
        <v>81</v>
      </c>
    </row>
    <row r="30" spans="1:2" x14ac:dyDescent="0.25">
      <c r="A30" s="97" t="s">
        <v>82</v>
      </c>
      <c r="B30" s="98" t="s">
        <v>83</v>
      </c>
    </row>
    <row r="31" spans="1:2" x14ac:dyDescent="0.25">
      <c r="A31" s="97" t="s">
        <v>84</v>
      </c>
      <c r="B31" s="98" t="s">
        <v>85</v>
      </c>
    </row>
    <row r="32" spans="1:2" x14ac:dyDescent="0.25">
      <c r="A32" s="97" t="s">
        <v>86</v>
      </c>
      <c r="B32" s="98" t="s">
        <v>87</v>
      </c>
    </row>
    <row r="33" spans="1:2" x14ac:dyDescent="0.25">
      <c r="A33" s="97" t="s">
        <v>88</v>
      </c>
      <c r="B33" s="98" t="s">
        <v>89</v>
      </c>
    </row>
    <row r="34" spans="1:2" x14ac:dyDescent="0.25">
      <c r="A34" s="97" t="s">
        <v>90</v>
      </c>
      <c r="B34" s="98" t="s">
        <v>91</v>
      </c>
    </row>
    <row r="35" spans="1:2" x14ac:dyDescent="0.25">
      <c r="A35" s="97" t="s">
        <v>92</v>
      </c>
      <c r="B35" s="98" t="s">
        <v>93</v>
      </c>
    </row>
    <row r="36" spans="1:2" x14ac:dyDescent="0.25">
      <c r="A36" s="97" t="s">
        <v>94</v>
      </c>
      <c r="B36" s="98" t="s">
        <v>95</v>
      </c>
    </row>
    <row r="37" spans="1:2" x14ac:dyDescent="0.25">
      <c r="A37" s="97" t="s">
        <v>96</v>
      </c>
      <c r="B37" s="98" t="s">
        <v>97</v>
      </c>
    </row>
    <row r="38" spans="1:2" x14ac:dyDescent="0.25">
      <c r="A38" s="97" t="s">
        <v>98</v>
      </c>
      <c r="B38" s="98" t="s">
        <v>99</v>
      </c>
    </row>
    <row r="39" spans="1:2" x14ac:dyDescent="0.25">
      <c r="A39" s="97" t="s">
        <v>100</v>
      </c>
      <c r="B39" s="98" t="s">
        <v>101</v>
      </c>
    </row>
    <row r="40" spans="1:2" x14ac:dyDescent="0.25">
      <c r="A40" s="97" t="s">
        <v>102</v>
      </c>
      <c r="B40" s="98" t="s">
        <v>103</v>
      </c>
    </row>
    <row r="41" spans="1:2" x14ac:dyDescent="0.25">
      <c r="A41" s="97" t="s">
        <v>104</v>
      </c>
      <c r="B41" s="98" t="s">
        <v>105</v>
      </c>
    </row>
    <row r="42" spans="1:2" x14ac:dyDescent="0.25">
      <c r="A42" s="97" t="s">
        <v>106</v>
      </c>
      <c r="B42" s="98" t="s">
        <v>107</v>
      </c>
    </row>
    <row r="43" spans="1:2" x14ac:dyDescent="0.25">
      <c r="A43" s="97" t="s">
        <v>108</v>
      </c>
      <c r="B43" s="98" t="s">
        <v>109</v>
      </c>
    </row>
    <row r="44" spans="1:2" x14ac:dyDescent="0.25">
      <c r="A44" s="97" t="s">
        <v>110</v>
      </c>
      <c r="B44" s="98" t="s">
        <v>111</v>
      </c>
    </row>
    <row r="45" spans="1:2" x14ac:dyDescent="0.25">
      <c r="A45" s="97" t="s">
        <v>112</v>
      </c>
      <c r="B45" s="98" t="s">
        <v>113</v>
      </c>
    </row>
    <row r="46" spans="1:2" x14ac:dyDescent="0.25">
      <c r="A46" s="97" t="s">
        <v>114</v>
      </c>
      <c r="B46" s="98" t="s">
        <v>115</v>
      </c>
    </row>
    <row r="47" spans="1:2" x14ac:dyDescent="0.25">
      <c r="A47" s="97" t="s">
        <v>116</v>
      </c>
      <c r="B47" s="98" t="s">
        <v>117</v>
      </c>
    </row>
    <row r="48" spans="1:2" x14ac:dyDescent="0.25">
      <c r="A48" s="97" t="s">
        <v>118</v>
      </c>
      <c r="B48" s="98" t="s">
        <v>119</v>
      </c>
    </row>
    <row r="49" spans="1:2" x14ac:dyDescent="0.25">
      <c r="A49" s="97" t="s">
        <v>120</v>
      </c>
      <c r="B49" s="98" t="s">
        <v>121</v>
      </c>
    </row>
    <row r="50" spans="1:2" x14ac:dyDescent="0.25">
      <c r="A50" s="97" t="s">
        <v>122</v>
      </c>
      <c r="B50" s="98" t="s">
        <v>123</v>
      </c>
    </row>
    <row r="51" spans="1:2" x14ac:dyDescent="0.25">
      <c r="A51" s="97" t="s">
        <v>124</v>
      </c>
      <c r="B51" s="98" t="s">
        <v>125</v>
      </c>
    </row>
    <row r="52" spans="1:2" x14ac:dyDescent="0.25">
      <c r="A52" s="97" t="s">
        <v>126</v>
      </c>
      <c r="B52" s="98" t="s">
        <v>127</v>
      </c>
    </row>
    <row r="53" spans="1:2" x14ac:dyDescent="0.25">
      <c r="A53" s="97" t="s">
        <v>128</v>
      </c>
      <c r="B53" s="98" t="s">
        <v>129</v>
      </c>
    </row>
    <row r="54" spans="1:2" x14ac:dyDescent="0.25">
      <c r="A54" s="97" t="s">
        <v>130</v>
      </c>
      <c r="B54" s="98" t="s">
        <v>131</v>
      </c>
    </row>
    <row r="55" spans="1:2" x14ac:dyDescent="0.25">
      <c r="A55" s="97" t="s">
        <v>132</v>
      </c>
      <c r="B55" s="98" t="s">
        <v>133</v>
      </c>
    </row>
    <row r="56" spans="1:2" x14ac:dyDescent="0.25">
      <c r="A56" s="97" t="s">
        <v>134</v>
      </c>
      <c r="B56" s="98" t="s">
        <v>135</v>
      </c>
    </row>
    <row r="57" spans="1:2" x14ac:dyDescent="0.25">
      <c r="A57" s="97" t="s">
        <v>136</v>
      </c>
      <c r="B57" s="98" t="s">
        <v>137</v>
      </c>
    </row>
    <row r="58" spans="1:2" x14ac:dyDescent="0.25">
      <c r="A58" s="97" t="s">
        <v>138</v>
      </c>
      <c r="B58" s="98" t="s">
        <v>139</v>
      </c>
    </row>
    <row r="59" spans="1:2" x14ac:dyDescent="0.25">
      <c r="A59" s="97" t="s">
        <v>140</v>
      </c>
      <c r="B59" s="98" t="s">
        <v>141</v>
      </c>
    </row>
    <row r="60" spans="1:2" x14ac:dyDescent="0.25">
      <c r="A60" s="97" t="s">
        <v>142</v>
      </c>
      <c r="B60" s="98" t="s">
        <v>143</v>
      </c>
    </row>
    <row r="61" spans="1:2" x14ac:dyDescent="0.25">
      <c r="A61" s="97" t="s">
        <v>144</v>
      </c>
      <c r="B61" s="98" t="s">
        <v>145</v>
      </c>
    </row>
    <row r="62" spans="1:2" x14ac:dyDescent="0.25">
      <c r="A62" s="97" t="s">
        <v>146</v>
      </c>
      <c r="B62" s="98" t="s">
        <v>147</v>
      </c>
    </row>
    <row r="63" spans="1:2" x14ac:dyDescent="0.25">
      <c r="A63" s="97" t="s">
        <v>148</v>
      </c>
      <c r="B63" s="98" t="s">
        <v>149</v>
      </c>
    </row>
    <row r="64" spans="1:2" x14ac:dyDescent="0.25">
      <c r="A64" s="97" t="s">
        <v>150</v>
      </c>
      <c r="B64" s="98" t="s">
        <v>151</v>
      </c>
    </row>
    <row r="65" spans="1:2" x14ac:dyDescent="0.25">
      <c r="A65" s="97" t="s">
        <v>152</v>
      </c>
      <c r="B65" s="98" t="s">
        <v>153</v>
      </c>
    </row>
    <row r="66" spans="1:2" x14ac:dyDescent="0.25">
      <c r="A66" s="97" t="s">
        <v>154</v>
      </c>
      <c r="B66" s="98" t="s">
        <v>155</v>
      </c>
    </row>
    <row r="67" spans="1:2" x14ac:dyDescent="0.25">
      <c r="A67" s="97" t="s">
        <v>156</v>
      </c>
      <c r="B67" s="98" t="s">
        <v>157</v>
      </c>
    </row>
    <row r="68" spans="1:2" x14ac:dyDescent="0.25">
      <c r="A68" s="97" t="s">
        <v>158</v>
      </c>
      <c r="B68" s="98" t="s">
        <v>159</v>
      </c>
    </row>
    <row r="69" spans="1:2" x14ac:dyDescent="0.25">
      <c r="A69" s="97" t="s">
        <v>160</v>
      </c>
      <c r="B69" s="98" t="s">
        <v>161</v>
      </c>
    </row>
    <row r="70" spans="1:2" x14ac:dyDescent="0.25">
      <c r="A70" s="97" t="s">
        <v>162</v>
      </c>
      <c r="B70" s="98" t="s">
        <v>163</v>
      </c>
    </row>
    <row r="71" spans="1:2" x14ac:dyDescent="0.25">
      <c r="A71" s="97" t="s">
        <v>164</v>
      </c>
      <c r="B71" s="98" t="s">
        <v>165</v>
      </c>
    </row>
    <row r="72" spans="1:2" x14ac:dyDescent="0.25">
      <c r="A72" s="97" t="s">
        <v>166</v>
      </c>
      <c r="B72" s="98" t="s">
        <v>167</v>
      </c>
    </row>
    <row r="73" spans="1:2" x14ac:dyDescent="0.25">
      <c r="A73" s="97" t="s">
        <v>168</v>
      </c>
      <c r="B73" s="98" t="s">
        <v>169</v>
      </c>
    </row>
    <row r="74" spans="1:2" x14ac:dyDescent="0.25">
      <c r="A74" s="97" t="s">
        <v>170</v>
      </c>
      <c r="B74" s="98" t="s">
        <v>171</v>
      </c>
    </row>
    <row r="75" spans="1:2" x14ac:dyDescent="0.25">
      <c r="A75" s="97" t="s">
        <v>172</v>
      </c>
      <c r="B75" s="99" t="s">
        <v>173</v>
      </c>
    </row>
    <row r="76" spans="1:2" x14ac:dyDescent="0.25">
      <c r="A76" s="97" t="s">
        <v>174</v>
      </c>
      <c r="B76" s="99" t="s">
        <v>175</v>
      </c>
    </row>
    <row r="77" spans="1:2" x14ac:dyDescent="0.25">
      <c r="A77" s="97" t="s">
        <v>176</v>
      </c>
      <c r="B77" s="99" t="s">
        <v>177</v>
      </c>
    </row>
    <row r="78" spans="1:2" x14ac:dyDescent="0.25">
      <c r="A78" s="97" t="s">
        <v>178</v>
      </c>
      <c r="B78" s="99" t="s">
        <v>179</v>
      </c>
    </row>
    <row r="79" spans="1:2" x14ac:dyDescent="0.25">
      <c r="A79" s="97" t="s">
        <v>180</v>
      </c>
      <c r="B79" s="99" t="s">
        <v>181</v>
      </c>
    </row>
    <row r="80" spans="1:2" x14ac:dyDescent="0.25">
      <c r="A80" s="97" t="s">
        <v>182</v>
      </c>
      <c r="B80" s="99" t="s">
        <v>183</v>
      </c>
    </row>
    <row r="81" spans="1:2" x14ac:dyDescent="0.25">
      <c r="A81" s="97" t="s">
        <v>184</v>
      </c>
      <c r="B81" s="99" t="s">
        <v>185</v>
      </c>
    </row>
    <row r="82" spans="1:2" x14ac:dyDescent="0.25">
      <c r="A82" s="97" t="s">
        <v>186</v>
      </c>
      <c r="B82" s="99" t="s">
        <v>187</v>
      </c>
    </row>
    <row r="83" spans="1:2" x14ac:dyDescent="0.25">
      <c r="A83" s="97" t="s">
        <v>188</v>
      </c>
      <c r="B83" s="99" t="s">
        <v>189</v>
      </c>
    </row>
    <row r="84" spans="1:2" x14ac:dyDescent="0.25">
      <c r="A84" s="97" t="s">
        <v>190</v>
      </c>
      <c r="B84" s="99" t="s">
        <v>191</v>
      </c>
    </row>
    <row r="85" spans="1:2" x14ac:dyDescent="0.25">
      <c r="A85" s="97" t="s">
        <v>192</v>
      </c>
      <c r="B85" s="99" t="s">
        <v>193</v>
      </c>
    </row>
    <row r="86" spans="1:2" x14ac:dyDescent="0.25">
      <c r="A86" s="97" t="s">
        <v>194</v>
      </c>
      <c r="B86" s="99" t="s">
        <v>195</v>
      </c>
    </row>
    <row r="87" spans="1:2" x14ac:dyDescent="0.25">
      <c r="A87" s="97" t="s">
        <v>196</v>
      </c>
      <c r="B87" s="99" t="s">
        <v>197</v>
      </c>
    </row>
    <row r="88" spans="1:2" x14ac:dyDescent="0.25">
      <c r="A88" s="97" t="s">
        <v>198</v>
      </c>
      <c r="B88" s="99" t="s">
        <v>199</v>
      </c>
    </row>
    <row r="89" spans="1:2" x14ac:dyDescent="0.25">
      <c r="A89" s="97" t="s">
        <v>200</v>
      </c>
      <c r="B89" s="99" t="s">
        <v>201</v>
      </c>
    </row>
    <row r="90" spans="1:2" x14ac:dyDescent="0.25">
      <c r="A90" s="97" t="s">
        <v>202</v>
      </c>
      <c r="B90" s="99" t="s">
        <v>203</v>
      </c>
    </row>
    <row r="91" spans="1:2" x14ac:dyDescent="0.25">
      <c r="A91" s="97" t="s">
        <v>204</v>
      </c>
      <c r="B91" s="99" t="s">
        <v>205</v>
      </c>
    </row>
    <row r="92" spans="1:2" x14ac:dyDescent="0.25">
      <c r="A92" s="97" t="s">
        <v>206</v>
      </c>
      <c r="B92" s="99" t="s">
        <v>207</v>
      </c>
    </row>
    <row r="93" spans="1:2" x14ac:dyDescent="0.25">
      <c r="A93" s="97" t="s">
        <v>208</v>
      </c>
      <c r="B93" s="99" t="s">
        <v>209</v>
      </c>
    </row>
    <row r="94" spans="1:2" x14ac:dyDescent="0.25">
      <c r="A94" s="97" t="s">
        <v>210</v>
      </c>
      <c r="B94" s="99" t="s">
        <v>211</v>
      </c>
    </row>
    <row r="95" spans="1:2" x14ac:dyDescent="0.25">
      <c r="A95" s="97" t="s">
        <v>212</v>
      </c>
      <c r="B95" s="99" t="s">
        <v>213</v>
      </c>
    </row>
    <row r="96" spans="1:2" x14ac:dyDescent="0.25">
      <c r="A96" s="97" t="s">
        <v>214</v>
      </c>
      <c r="B96" s="99" t="s">
        <v>215</v>
      </c>
    </row>
    <row r="97" spans="1:2" x14ac:dyDescent="0.25">
      <c r="A97" s="97" t="s">
        <v>216</v>
      </c>
      <c r="B97" s="99" t="s">
        <v>217</v>
      </c>
    </row>
    <row r="98" spans="1:2" x14ac:dyDescent="0.25">
      <c r="A98" s="97" t="s">
        <v>218</v>
      </c>
      <c r="B98" s="99" t="s">
        <v>219</v>
      </c>
    </row>
    <row r="99" spans="1:2" x14ac:dyDescent="0.25">
      <c r="A99" s="97" t="s">
        <v>220</v>
      </c>
      <c r="B99" s="99" t="s">
        <v>221</v>
      </c>
    </row>
    <row r="100" spans="1:2" x14ac:dyDescent="0.25">
      <c r="A100" s="97" t="s">
        <v>222</v>
      </c>
      <c r="B100" s="99" t="s">
        <v>223</v>
      </c>
    </row>
    <row r="101" spans="1:2" x14ac:dyDescent="0.25">
      <c r="A101" s="97" t="s">
        <v>224</v>
      </c>
      <c r="B101" s="99" t="s">
        <v>225</v>
      </c>
    </row>
    <row r="102" spans="1:2" x14ac:dyDescent="0.25">
      <c r="A102" s="97" t="s">
        <v>226</v>
      </c>
      <c r="B102" s="99" t="s">
        <v>227</v>
      </c>
    </row>
    <row r="103" spans="1:2" x14ac:dyDescent="0.25">
      <c r="A103" s="97" t="s">
        <v>228</v>
      </c>
      <c r="B103" s="99" t="s">
        <v>229</v>
      </c>
    </row>
    <row r="104" spans="1:2" x14ac:dyDescent="0.25">
      <c r="A104" s="97" t="s">
        <v>230</v>
      </c>
      <c r="B104" s="99" t="s">
        <v>231</v>
      </c>
    </row>
    <row r="105" spans="1:2" x14ac:dyDescent="0.25">
      <c r="A105" s="97" t="s">
        <v>232</v>
      </c>
      <c r="B105" s="99" t="s">
        <v>233</v>
      </c>
    </row>
    <row r="106" spans="1:2" x14ac:dyDescent="0.25">
      <c r="A106" s="97" t="s">
        <v>234</v>
      </c>
      <c r="B106" s="99" t="s">
        <v>235</v>
      </c>
    </row>
    <row r="107" spans="1:2" x14ac:dyDescent="0.25">
      <c r="A107" s="97" t="s">
        <v>236</v>
      </c>
      <c r="B107" s="99" t="s">
        <v>237</v>
      </c>
    </row>
    <row r="108" spans="1:2" x14ac:dyDescent="0.25">
      <c r="A108" s="97" t="s">
        <v>238</v>
      </c>
      <c r="B108" s="99" t="s">
        <v>239</v>
      </c>
    </row>
    <row r="109" spans="1:2" x14ac:dyDescent="0.25">
      <c r="A109" s="97" t="s">
        <v>240</v>
      </c>
      <c r="B109" s="99" t="s">
        <v>241</v>
      </c>
    </row>
    <row r="110" spans="1:2" x14ac:dyDescent="0.25">
      <c r="A110" s="97" t="s">
        <v>242</v>
      </c>
      <c r="B110" s="99" t="s">
        <v>243</v>
      </c>
    </row>
    <row r="111" spans="1:2" x14ac:dyDescent="0.25">
      <c r="A111" s="97" t="s">
        <v>244</v>
      </c>
      <c r="B111" s="99" t="s">
        <v>245</v>
      </c>
    </row>
    <row r="112" spans="1:2" x14ac:dyDescent="0.25">
      <c r="A112" s="97" t="s">
        <v>246</v>
      </c>
      <c r="B112" s="99" t="s">
        <v>247</v>
      </c>
    </row>
    <row r="113" spans="1:2" x14ac:dyDescent="0.25">
      <c r="A113" s="97" t="s">
        <v>248</v>
      </c>
      <c r="B113" s="99" t="s">
        <v>249</v>
      </c>
    </row>
    <row r="114" spans="1:2" x14ac:dyDescent="0.25">
      <c r="A114" s="97" t="s">
        <v>250</v>
      </c>
      <c r="B114" s="99" t="s">
        <v>251</v>
      </c>
    </row>
    <row r="115" spans="1:2" x14ac:dyDescent="0.25">
      <c r="A115" s="97" t="s">
        <v>252</v>
      </c>
      <c r="B115" s="99" t="s">
        <v>253</v>
      </c>
    </row>
    <row r="116" spans="1:2" x14ac:dyDescent="0.25">
      <c r="A116" s="97" t="s">
        <v>254</v>
      </c>
      <c r="B116" s="99" t="s">
        <v>255</v>
      </c>
    </row>
    <row r="117" spans="1:2" x14ac:dyDescent="0.25">
      <c r="A117" s="97" t="s">
        <v>256</v>
      </c>
      <c r="B117" s="99" t="s">
        <v>257</v>
      </c>
    </row>
    <row r="118" spans="1:2" x14ac:dyDescent="0.25">
      <c r="A118" s="97" t="s">
        <v>258</v>
      </c>
      <c r="B118" s="99" t="s">
        <v>259</v>
      </c>
    </row>
    <row r="119" spans="1:2" x14ac:dyDescent="0.25">
      <c r="A119" s="97" t="s">
        <v>260</v>
      </c>
      <c r="B119" s="99" t="s">
        <v>261</v>
      </c>
    </row>
    <row r="120" spans="1:2" x14ac:dyDescent="0.25">
      <c r="A120" s="97" t="s">
        <v>262</v>
      </c>
      <c r="B120" s="99" t="s">
        <v>263</v>
      </c>
    </row>
    <row r="121" spans="1:2" x14ac:dyDescent="0.25">
      <c r="A121" s="97" t="s">
        <v>264</v>
      </c>
      <c r="B121" s="99" t="s">
        <v>265</v>
      </c>
    </row>
    <row r="122" spans="1:2" x14ac:dyDescent="0.25">
      <c r="A122" s="97" t="s">
        <v>266</v>
      </c>
      <c r="B122" s="99" t="s">
        <v>267</v>
      </c>
    </row>
    <row r="123" spans="1:2" x14ac:dyDescent="0.25">
      <c r="A123" s="97" t="s">
        <v>268</v>
      </c>
      <c r="B123" s="99" t="s">
        <v>269</v>
      </c>
    </row>
    <row r="124" spans="1:2" x14ac:dyDescent="0.25">
      <c r="A124" s="97" t="s">
        <v>270</v>
      </c>
      <c r="B124" s="99" t="s">
        <v>271</v>
      </c>
    </row>
    <row r="125" spans="1:2" x14ac:dyDescent="0.25">
      <c r="A125" s="97" t="s">
        <v>272</v>
      </c>
      <c r="B125" s="99" t="s">
        <v>273</v>
      </c>
    </row>
    <row r="126" spans="1:2" x14ac:dyDescent="0.25">
      <c r="A126" s="97" t="s">
        <v>274</v>
      </c>
      <c r="B126" s="99" t="s">
        <v>275</v>
      </c>
    </row>
    <row r="127" spans="1:2" x14ac:dyDescent="0.25">
      <c r="A127" s="97" t="s">
        <v>276</v>
      </c>
      <c r="B127" s="99" t="s">
        <v>277</v>
      </c>
    </row>
    <row r="128" spans="1:2" x14ac:dyDescent="0.25">
      <c r="A128" s="97" t="s">
        <v>278</v>
      </c>
      <c r="B128" s="99" t="s">
        <v>279</v>
      </c>
    </row>
    <row r="129" spans="1:2" x14ac:dyDescent="0.25">
      <c r="A129" s="97" t="s">
        <v>280</v>
      </c>
      <c r="B129" s="99" t="s">
        <v>281</v>
      </c>
    </row>
    <row r="130" spans="1:2" x14ac:dyDescent="0.25">
      <c r="A130" s="97" t="s">
        <v>282</v>
      </c>
      <c r="B130" s="99" t="s">
        <v>283</v>
      </c>
    </row>
    <row r="131" spans="1:2" x14ac:dyDescent="0.25">
      <c r="A131" s="97" t="s">
        <v>284</v>
      </c>
      <c r="B131" s="99" t="s">
        <v>285</v>
      </c>
    </row>
    <row r="132" spans="1:2" x14ac:dyDescent="0.25">
      <c r="A132" s="97" t="s">
        <v>286</v>
      </c>
      <c r="B132" s="99" t="s">
        <v>287</v>
      </c>
    </row>
    <row r="133" spans="1:2" x14ac:dyDescent="0.25">
      <c r="A133" s="97" t="s">
        <v>288</v>
      </c>
      <c r="B133" s="99" t="s">
        <v>289</v>
      </c>
    </row>
    <row r="134" spans="1:2" x14ac:dyDescent="0.25">
      <c r="A134" s="97" t="s">
        <v>290</v>
      </c>
      <c r="B134" s="99" t="s">
        <v>291</v>
      </c>
    </row>
    <row r="135" spans="1:2" x14ac:dyDescent="0.25">
      <c r="A135" s="97" t="s">
        <v>292</v>
      </c>
      <c r="B135" s="99" t="s">
        <v>293</v>
      </c>
    </row>
    <row r="136" spans="1:2" x14ac:dyDescent="0.25">
      <c r="A136" s="97" t="s">
        <v>294</v>
      </c>
      <c r="B136" s="99" t="s">
        <v>295</v>
      </c>
    </row>
    <row r="137" spans="1:2" x14ac:dyDescent="0.25">
      <c r="A137" s="97" t="s">
        <v>296</v>
      </c>
      <c r="B137" s="99" t="s">
        <v>297</v>
      </c>
    </row>
    <row r="138" spans="1:2" x14ac:dyDescent="0.25">
      <c r="A138" s="97" t="s">
        <v>298</v>
      </c>
      <c r="B138" s="99" t="s">
        <v>299</v>
      </c>
    </row>
    <row r="139" spans="1:2" x14ac:dyDescent="0.25">
      <c r="A139" s="97" t="s">
        <v>300</v>
      </c>
      <c r="B139" s="99" t="s">
        <v>301</v>
      </c>
    </row>
    <row r="140" spans="1:2" x14ac:dyDescent="0.25">
      <c r="A140" s="97" t="s">
        <v>302</v>
      </c>
      <c r="B140" s="99" t="s">
        <v>303</v>
      </c>
    </row>
    <row r="141" spans="1:2" x14ac:dyDescent="0.25">
      <c r="A141" s="97" t="s">
        <v>304</v>
      </c>
      <c r="B141" s="99" t="s">
        <v>305</v>
      </c>
    </row>
    <row r="142" spans="1:2" x14ac:dyDescent="0.25">
      <c r="A142" s="97" t="s">
        <v>306</v>
      </c>
      <c r="B142" s="99" t="s">
        <v>307</v>
      </c>
    </row>
    <row r="143" spans="1:2" x14ac:dyDescent="0.25">
      <c r="A143" s="97" t="s">
        <v>308</v>
      </c>
      <c r="B143" s="99" t="s">
        <v>309</v>
      </c>
    </row>
    <row r="144" spans="1:2" x14ac:dyDescent="0.25">
      <c r="A144" s="97" t="s">
        <v>310</v>
      </c>
      <c r="B144" s="100" t="s">
        <v>311</v>
      </c>
    </row>
    <row r="145" spans="1:2" x14ac:dyDescent="0.25">
      <c r="A145" s="97" t="s">
        <v>312</v>
      </c>
      <c r="B145" s="99" t="s">
        <v>313</v>
      </c>
    </row>
    <row r="146" spans="1:2" x14ac:dyDescent="0.25">
      <c r="A146" s="97" t="s">
        <v>314</v>
      </c>
      <c r="B146" s="99" t="s">
        <v>315</v>
      </c>
    </row>
    <row r="147" spans="1:2" x14ac:dyDescent="0.25">
      <c r="A147" s="97" t="s">
        <v>316</v>
      </c>
      <c r="B147" s="99" t="s">
        <v>317</v>
      </c>
    </row>
    <row r="148" spans="1:2" x14ac:dyDescent="0.25">
      <c r="A148" s="97" t="s">
        <v>318</v>
      </c>
      <c r="B148" s="99" t="s">
        <v>319</v>
      </c>
    </row>
    <row r="149" spans="1:2" x14ac:dyDescent="0.25">
      <c r="A149" s="97" t="s">
        <v>320</v>
      </c>
      <c r="B149" s="99" t="s">
        <v>321</v>
      </c>
    </row>
    <row r="150" spans="1:2" x14ac:dyDescent="0.25">
      <c r="A150" s="97" t="s">
        <v>322</v>
      </c>
      <c r="B150" s="99" t="s">
        <v>323</v>
      </c>
    </row>
    <row r="151" spans="1:2" x14ac:dyDescent="0.25">
      <c r="A151" s="97" t="s">
        <v>324</v>
      </c>
      <c r="B151" s="99" t="s">
        <v>325</v>
      </c>
    </row>
    <row r="152" spans="1:2" x14ac:dyDescent="0.25">
      <c r="A152" s="97" t="s">
        <v>326</v>
      </c>
      <c r="B152" s="99" t="s">
        <v>327</v>
      </c>
    </row>
    <row r="153" spans="1:2" x14ac:dyDescent="0.25">
      <c r="A153" s="97" t="s">
        <v>328</v>
      </c>
      <c r="B153" s="99" t="s">
        <v>329</v>
      </c>
    </row>
    <row r="154" spans="1:2" x14ac:dyDescent="0.25">
      <c r="A154" s="97" t="s">
        <v>330</v>
      </c>
      <c r="B154" s="99" t="s">
        <v>331</v>
      </c>
    </row>
    <row r="155" spans="1:2" x14ac:dyDescent="0.25">
      <c r="A155" s="97" t="s">
        <v>332</v>
      </c>
      <c r="B155" s="99" t="s">
        <v>333</v>
      </c>
    </row>
    <row r="156" spans="1:2" x14ac:dyDescent="0.25">
      <c r="A156" s="97" t="s">
        <v>334</v>
      </c>
      <c r="B156" s="99" t="s">
        <v>335</v>
      </c>
    </row>
    <row r="157" spans="1:2" x14ac:dyDescent="0.25">
      <c r="A157" s="97" t="s">
        <v>336</v>
      </c>
      <c r="B157" s="99" t="s">
        <v>337</v>
      </c>
    </row>
    <row r="158" spans="1:2" x14ac:dyDescent="0.25">
      <c r="A158" s="97" t="s">
        <v>338</v>
      </c>
      <c r="B158" s="99" t="s">
        <v>339</v>
      </c>
    </row>
    <row r="159" spans="1:2" x14ac:dyDescent="0.25">
      <c r="A159" s="97" t="s">
        <v>340</v>
      </c>
      <c r="B159" s="99" t="s">
        <v>341</v>
      </c>
    </row>
    <row r="160" spans="1:2" x14ac:dyDescent="0.25">
      <c r="A160" s="97" t="s">
        <v>342</v>
      </c>
      <c r="B160" s="99" t="s">
        <v>343</v>
      </c>
    </row>
    <row r="161" spans="1:2" x14ac:dyDescent="0.25">
      <c r="A161" s="97" t="s">
        <v>344</v>
      </c>
      <c r="B161" s="99" t="s">
        <v>345</v>
      </c>
    </row>
    <row r="162" spans="1:2" x14ac:dyDescent="0.25">
      <c r="A162" s="97" t="s">
        <v>346</v>
      </c>
      <c r="B162" s="99" t="s">
        <v>347</v>
      </c>
    </row>
    <row r="163" spans="1:2" x14ac:dyDescent="0.25">
      <c r="A163" s="97" t="s">
        <v>348</v>
      </c>
      <c r="B163" s="99" t="s">
        <v>349</v>
      </c>
    </row>
    <row r="164" spans="1:2" x14ac:dyDescent="0.25">
      <c r="A164" s="97" t="s">
        <v>350</v>
      </c>
      <c r="B164" s="99" t="s">
        <v>351</v>
      </c>
    </row>
    <row r="165" spans="1:2" x14ac:dyDescent="0.25">
      <c r="A165" s="97" t="s">
        <v>352</v>
      </c>
      <c r="B165" s="99" t="s">
        <v>353</v>
      </c>
    </row>
    <row r="166" spans="1:2" x14ac:dyDescent="0.25">
      <c r="A166" s="97" t="s">
        <v>354</v>
      </c>
      <c r="B166" s="99" t="s">
        <v>355</v>
      </c>
    </row>
    <row r="167" spans="1:2" x14ac:dyDescent="0.25">
      <c r="A167" s="97" t="s">
        <v>356</v>
      </c>
      <c r="B167" s="99" t="s">
        <v>357</v>
      </c>
    </row>
    <row r="168" spans="1:2" x14ac:dyDescent="0.25">
      <c r="A168" s="97" t="s">
        <v>358</v>
      </c>
      <c r="B168" s="99" t="s">
        <v>359</v>
      </c>
    </row>
    <row r="169" spans="1:2" x14ac:dyDescent="0.25">
      <c r="A169" s="97" t="s">
        <v>360</v>
      </c>
      <c r="B169" s="99" t="s">
        <v>361</v>
      </c>
    </row>
    <row r="170" spans="1:2" x14ac:dyDescent="0.25">
      <c r="A170" s="97" t="s">
        <v>362</v>
      </c>
      <c r="B170" s="99"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27205978DAE34B9F52D660454E7374" ma:contentTypeVersion="0" ma:contentTypeDescription="Create a new document." ma:contentTypeScope="" ma:versionID="2dc7c4ed850b197801154258906c8a53">
  <xsd:schema xmlns:xsd="http://www.w3.org/2001/XMLSchema" xmlns:xs="http://www.w3.org/2001/XMLSchema" xmlns:p="http://schemas.microsoft.com/office/2006/metadata/properties" targetNamespace="http://schemas.microsoft.com/office/2006/metadata/properties" ma:root="true" ma:fieldsID="0967b7be50301903c78f9c39c6fd9af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41E9B6-9633-488D-A358-6553B68D1D47}"/>
</file>

<file path=customXml/itemProps2.xml><?xml version="1.0" encoding="utf-8"?>
<ds:datastoreItem xmlns:ds="http://schemas.openxmlformats.org/officeDocument/2006/customXml" ds:itemID="{96BCC1E5-A95E-40F8-8A2C-3CC552E43026}"/>
</file>

<file path=customXml/itemProps3.xml><?xml version="1.0" encoding="utf-8"?>
<ds:datastoreItem xmlns:ds="http://schemas.openxmlformats.org/officeDocument/2006/customXml" ds:itemID="{943ABDB2-BBDA-4A72-991C-01BE492BB1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Tableau budgétaire 1</vt:lpstr>
      <vt:lpstr>2) Tableau budgétaire 2</vt:lpstr>
      <vt:lpstr>3) Notes d'explication</vt:lpstr>
      <vt:lpstr>4) Pour utilisation par PBSO</vt:lpstr>
      <vt:lpstr>5) Pour utilisation par MPTFO</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Zelenovic</dc:creator>
  <cp:lastModifiedBy>Kyle Jacques</cp:lastModifiedBy>
  <cp:lastPrinted>2017-12-11T22:51:21Z</cp:lastPrinted>
  <dcterms:created xsi:type="dcterms:W3CDTF">2017-11-15T21:17:43Z</dcterms:created>
  <dcterms:modified xsi:type="dcterms:W3CDTF">2019-11-05T20:43:55Z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0x0101008B27205978DAE34B9F52D660454E7374</vt:lpwstr>
  </property>
  <property fmtid="{D5CDD505-2E9C-101B-9397-08002B2CF9AE}" pid="10" name="Order">
    <vt:r8>7582000</vt:r8>
  </property>
</Properties>
</file>