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ermatov\OneDrive - UNICEF\COAR\_Shared with Everyone\_PBF\PRF\PVE\Report\November 2020\Fianancial\"/>
    </mc:Choice>
  </mc:AlternateContent>
  <xr:revisionPtr revIDLastSave="0" documentId="13_ncr:1_{F9C2AB5C-517E-4466-916A-93387FA452BE}" xr6:coauthVersionLast="44" xr6:coauthVersionMax="44" xr10:uidLastSave="{00000000-0000-0000-0000-000000000000}"/>
  <bookViews>
    <workbookView xWindow="-110" yWindow="-110" windowWidth="19420" windowHeight="104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5" l="1"/>
  <c r="E59" i="5"/>
  <c r="D59" i="5"/>
  <c r="G59" i="5" l="1"/>
  <c r="E24" i="5"/>
  <c r="F65" i="5" l="1"/>
  <c r="F66" i="5"/>
  <c r="F67" i="5"/>
  <c r="F68" i="5"/>
  <c r="F69" i="5"/>
  <c r="F70" i="5"/>
  <c r="E65" i="5"/>
  <c r="E66" i="5"/>
  <c r="E67" i="5"/>
  <c r="E68" i="5"/>
  <c r="E69" i="5"/>
  <c r="E70" i="5"/>
  <c r="D65" i="5"/>
  <c r="D66" i="5"/>
  <c r="D67" i="5"/>
  <c r="D68" i="5"/>
  <c r="D69" i="5"/>
  <c r="D70" i="5"/>
  <c r="E64" i="5"/>
  <c r="F64" i="5"/>
  <c r="D64" i="5"/>
  <c r="F24" i="4" l="1"/>
  <c r="F23" i="4"/>
  <c r="F22" i="4"/>
  <c r="I24" i="1"/>
  <c r="I34" i="1"/>
  <c r="I52" i="1"/>
  <c r="D79" i="1"/>
  <c r="G48" i="1"/>
  <c r="H74" i="1"/>
  <c r="C8" i="4"/>
  <c r="D21" i="4"/>
  <c r="E21" i="4"/>
  <c r="C21" i="4"/>
  <c r="D7" i="4"/>
  <c r="E7" i="4"/>
  <c r="C7" i="4"/>
  <c r="F63" i="5"/>
  <c r="E63" i="5"/>
  <c r="D63" i="5"/>
  <c r="E11" i="4"/>
  <c r="E10" i="4"/>
  <c r="D9" i="4"/>
  <c r="G68" i="5"/>
  <c r="G69" i="5"/>
  <c r="C9" i="4"/>
  <c r="D8" i="4"/>
  <c r="E8" i="4"/>
  <c r="D13" i="5"/>
  <c r="E70" i="1"/>
  <c r="F70" i="1"/>
  <c r="D70" i="1"/>
  <c r="E62" i="1"/>
  <c r="F62" i="1"/>
  <c r="D62" i="1"/>
  <c r="G49" i="1"/>
  <c r="G50" i="1"/>
  <c r="G51" i="1"/>
  <c r="G43" i="1"/>
  <c r="G42" i="1"/>
  <c r="G41" i="1"/>
  <c r="G40" i="1"/>
  <c r="G39" i="1"/>
  <c r="G38" i="1"/>
  <c r="G37" i="1"/>
  <c r="G36" i="1"/>
  <c r="G27" i="1"/>
  <c r="G28" i="1"/>
  <c r="G29" i="1"/>
  <c r="G30" i="1"/>
  <c r="G31" i="1"/>
  <c r="G32" i="1"/>
  <c r="G33" i="1"/>
  <c r="G26" i="1"/>
  <c r="G17" i="1"/>
  <c r="G18" i="1"/>
  <c r="G19" i="1"/>
  <c r="G20" i="1"/>
  <c r="G21" i="1"/>
  <c r="G22" i="1"/>
  <c r="G23" i="1"/>
  <c r="G16" i="1"/>
  <c r="G58" i="5"/>
  <c r="G57" i="5"/>
  <c r="G56" i="5"/>
  <c r="G55" i="5"/>
  <c r="G54" i="5"/>
  <c r="G53" i="5"/>
  <c r="G52" i="5"/>
  <c r="E52" i="1"/>
  <c r="F52" i="1"/>
  <c r="F51" i="5"/>
  <c r="D52" i="1"/>
  <c r="D51" i="5" s="1"/>
  <c r="D14" i="4"/>
  <c r="E14" i="4"/>
  <c r="E13" i="4"/>
  <c r="D12" i="4"/>
  <c r="E12" i="4"/>
  <c r="D11" i="4"/>
  <c r="D10" i="4"/>
  <c r="E9" i="4"/>
  <c r="C14" i="4"/>
  <c r="C10" i="4"/>
  <c r="C11" i="4"/>
  <c r="C12" i="4"/>
  <c r="F13" i="5"/>
  <c r="E13" i="5"/>
  <c r="G28" i="5"/>
  <c r="G29" i="5"/>
  <c r="G30" i="5"/>
  <c r="G31" i="5"/>
  <c r="G32" i="5"/>
  <c r="G33" i="5"/>
  <c r="G34" i="5"/>
  <c r="D35" i="5"/>
  <c r="E35" i="5"/>
  <c r="E71" i="5" s="1"/>
  <c r="F35" i="5"/>
  <c r="G39" i="5"/>
  <c r="G40" i="5"/>
  <c r="G41" i="5"/>
  <c r="G42" i="5"/>
  <c r="G43" i="5"/>
  <c r="G44" i="5"/>
  <c r="G45" i="5"/>
  <c r="D46" i="5"/>
  <c r="D71" i="5" s="1"/>
  <c r="F46" i="5"/>
  <c r="F24" i="5"/>
  <c r="G17" i="5"/>
  <c r="G18" i="5"/>
  <c r="G19" i="5"/>
  <c r="G20" i="5"/>
  <c r="G21" i="5"/>
  <c r="G22" i="5"/>
  <c r="G23" i="5"/>
  <c r="D24" i="5"/>
  <c r="D13" i="4"/>
  <c r="G70" i="5"/>
  <c r="G66" i="5"/>
  <c r="E44" i="1"/>
  <c r="F44" i="1"/>
  <c r="F38" i="5"/>
  <c r="E34" i="1"/>
  <c r="E27" i="5"/>
  <c r="F34" i="1"/>
  <c r="F27" i="5" s="1"/>
  <c r="D34" i="1"/>
  <c r="D27" i="5" s="1"/>
  <c r="F24" i="1"/>
  <c r="E24" i="1"/>
  <c r="E16" i="5" s="1"/>
  <c r="D44" i="1"/>
  <c r="D38" i="5" s="1"/>
  <c r="D24" i="1"/>
  <c r="C40" i="6"/>
  <c r="D44" i="6" s="1"/>
  <c r="F16" i="5" l="1"/>
  <c r="F63" i="1"/>
  <c r="F71" i="5"/>
  <c r="E38" i="5"/>
  <c r="G38" i="5" s="1"/>
  <c r="E63" i="1"/>
  <c r="D72" i="5"/>
  <c r="D73" i="5" s="1"/>
  <c r="G46" i="5"/>
  <c r="F14" i="4"/>
  <c r="F9" i="4"/>
  <c r="E72" i="5"/>
  <c r="E73" i="5" s="1"/>
  <c r="G65" i="5"/>
  <c r="G35" i="5"/>
  <c r="F11" i="4"/>
  <c r="G52" i="1"/>
  <c r="D16" i="5"/>
  <c r="D63" i="1"/>
  <c r="G27" i="5"/>
  <c r="H34" i="1"/>
  <c r="G44" i="1"/>
  <c r="H52" i="1"/>
  <c r="D46" i="6"/>
  <c r="F12" i="4"/>
  <c r="G34" i="1"/>
  <c r="D47" i="6"/>
  <c r="G51" i="5"/>
  <c r="D45" i="6"/>
  <c r="C29" i="6"/>
  <c r="G67" i="5"/>
  <c r="H44" i="1"/>
  <c r="C18" i="6"/>
  <c r="F64" i="1"/>
  <c r="C13" i="4"/>
  <c r="C15" i="4" s="1"/>
  <c r="F10" i="4"/>
  <c r="D43" i="6"/>
  <c r="E64" i="1"/>
  <c r="E65" i="1" s="1"/>
  <c r="H24" i="1"/>
  <c r="D15" i="4"/>
  <c r="D16" i="4" s="1"/>
  <c r="G24" i="5"/>
  <c r="C7" i="6"/>
  <c r="D14" i="6" s="1"/>
  <c r="G24" i="1"/>
  <c r="E15" i="4"/>
  <c r="F8" i="4"/>
  <c r="G64" i="5"/>
  <c r="G16" i="5" l="1"/>
  <c r="D76" i="1"/>
  <c r="D13" i="6"/>
  <c r="D10" i="6"/>
  <c r="C16" i="4"/>
  <c r="C17" i="4" s="1"/>
  <c r="D21" i="6"/>
  <c r="D23" i="6"/>
  <c r="D22" i="6"/>
  <c r="D25" i="6"/>
  <c r="D24" i="6"/>
  <c r="D34" i="6"/>
  <c r="D36" i="6"/>
  <c r="D32" i="6"/>
  <c r="D33" i="6"/>
  <c r="D35" i="6"/>
  <c r="F13" i="4"/>
  <c r="D64" i="1"/>
  <c r="D65" i="1" s="1"/>
  <c r="C41" i="6"/>
  <c r="F65" i="1"/>
  <c r="F73" i="1" s="1"/>
  <c r="G63" i="1"/>
  <c r="G64" i="1" s="1"/>
  <c r="G65" i="1" s="1"/>
  <c r="D80" i="1" s="1"/>
  <c r="D12" i="6"/>
  <c r="D11" i="6"/>
  <c r="D17" i="4"/>
  <c r="E73" i="1"/>
  <c r="D24" i="4" s="1"/>
  <c r="E72" i="1"/>
  <c r="D23" i="4" s="1"/>
  <c r="E71" i="1"/>
  <c r="D22" i="4" s="1"/>
  <c r="F72" i="5"/>
  <c r="F73" i="5" s="1"/>
  <c r="G71" i="5"/>
  <c r="E16" i="4"/>
  <c r="E17" i="4" s="1"/>
  <c r="F15" i="4"/>
  <c r="F71" i="1" l="1"/>
  <c r="F72" i="1"/>
  <c r="C19" i="6"/>
  <c r="D73" i="1"/>
  <c r="C24" i="4" s="1"/>
  <c r="D71" i="1"/>
  <c r="D72" i="1"/>
  <c r="C23" i="4" s="1"/>
  <c r="C30" i="6"/>
  <c r="D77" i="1"/>
  <c r="C8" i="6"/>
  <c r="E74" i="1"/>
  <c r="E24" i="4"/>
  <c r="E23" i="4"/>
  <c r="G71" i="1"/>
  <c r="F16" i="4"/>
  <c r="F17" i="4" s="1"/>
  <c r="G72" i="5"/>
  <c r="G73" i="5" s="1"/>
  <c r="F74" i="1" l="1"/>
  <c r="G73" i="1"/>
  <c r="E22" i="4"/>
  <c r="C22" i="4"/>
  <c r="D74" i="1"/>
  <c r="G72" i="1"/>
  <c r="G74" i="1" s="1"/>
  <c r="I44" i="1"/>
  <c r="I76" i="1" s="1"/>
  <c r="I77" i="1" s="1"/>
</calcChain>
</file>

<file path=xl/sharedStrings.xml><?xml version="1.0" encoding="utf-8"?>
<sst xmlns="http://schemas.openxmlformats.org/spreadsheetml/2006/main" count="553" uniqueCount="471">
  <si>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</si>
  <si>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</si>
  <si>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</si>
  <si>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</si>
  <si>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</si>
  <si>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</si>
  <si>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</si>
  <si>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</si>
  <si>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</si>
  <si>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</si>
  <si>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</si>
  <si>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</si>
  <si>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</si>
  <si>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</si>
  <si>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</si>
  <si>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</si>
  <si>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</si>
  <si>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</si>
  <si>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</si>
  <si>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</si>
  <si>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</si>
  <si>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</si>
  <si>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</si>
  <si>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</si>
  <si>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</si>
  <si>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</si>
  <si>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</si>
  <si>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</si>
  <si>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</si>
  <si>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</si>
  <si>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</si>
  <si>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</si>
  <si>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</si>
  <si>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</si>
  <si>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</si>
  <si>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</si>
  <si>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</si>
  <si>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</si>
  <si>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</si>
  <si>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</si>
  <si>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</si>
  <si>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</si>
  <si>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</si>
  <si>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</si>
  <si>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</si>
  <si>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</si>
  <si>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</si>
  <si>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</si>
  <si>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</si>
  <si>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</si>
  <si>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</si>
  <si>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</si>
  <si>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</si>
  <si>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</si>
  <si>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Sub-Total Project Budget</t>
  </si>
  <si>
    <t>Total</t>
  </si>
  <si>
    <t>For MPTFO Use</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</si>
  <si>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</si>
  <si>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</si>
  <si>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</si>
  <si>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</si>
  <si>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</si>
  <si>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</si>
  <si>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</si>
  <si>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</si>
  <si>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</si>
  <si>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</si>
  <si>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</si>
  <si>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</si>
  <si>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</si>
  <si>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</si>
  <si>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</si>
  <si>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</si>
  <si>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</si>
  <si>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</si>
  <si>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</si>
  <si>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</si>
  <si>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</si>
  <si>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</si>
  <si>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</si>
  <si>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</si>
  <si>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</si>
  <si>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</si>
  <si>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</si>
  <si>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</si>
  <si>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</si>
  <si>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</si>
  <si>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</si>
  <si>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</si>
  <si>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</si>
  <si>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</si>
  <si>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</si>
  <si>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</si>
  <si>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</si>
  <si>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</si>
  <si>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</si>
  <si>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</si>
  <si>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</si>
  <si>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</si>
  <si>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</si>
  <si>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</si>
  <si>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</si>
  <si>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</si>
  <si>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</si>
  <si>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</si>
  <si>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</si>
  <si>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</si>
  <si>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</si>
  <si>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</si>
  <si>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</si>
  <si>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</si>
  <si>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</si>
  <si>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</si>
  <si>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</si>
  <si>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</si>
  <si>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</si>
  <si>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</si>
  <si>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</si>
  <si>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</si>
  <si>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</si>
  <si>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</si>
  <si>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</si>
  <si>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</si>
  <si>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</si>
  <si>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</si>
  <si>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</si>
  <si>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</si>
  <si>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</si>
  <si>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</si>
  <si>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</si>
  <si>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</si>
  <si>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</si>
  <si>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</si>
  <si>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</si>
  <si>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</si>
  <si>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</si>
  <si>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</si>
  <si>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</si>
  <si>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</si>
  <si>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</si>
  <si>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</si>
  <si>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</si>
  <si>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</si>
  <si>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</si>
  <si>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</si>
  <si>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</si>
  <si>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</si>
  <si>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</si>
  <si>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</si>
  <si>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</si>
  <si>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</si>
  <si>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</si>
  <si>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</si>
  <si>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</si>
  <si>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</si>
  <si>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</si>
  <si>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</si>
  <si>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</si>
  <si>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</si>
  <si>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</si>
  <si>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</si>
  <si>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</si>
  <si>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</si>
  <si>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</si>
  <si>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</si>
  <si>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</si>
  <si>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</si>
  <si>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</si>
  <si>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</si>
  <si>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</si>
  <si>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</si>
  <si>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</si>
  <si>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</si>
  <si>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</si>
  <si>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</si>
  <si>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</si>
  <si>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</si>
  <si>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</si>
  <si>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</si>
  <si>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</si>
  <si>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</si>
  <si>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</si>
  <si>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</si>
  <si>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</si>
  <si>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</si>
  <si>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</si>
  <si>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</si>
  <si>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</si>
  <si>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</si>
  <si>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</si>
  <si>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</si>
  <si>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</si>
  <si>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</si>
  <si>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</si>
  <si>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</si>
  <si>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</si>
  <si>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</si>
  <si>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</si>
  <si>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</si>
  <si>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</si>
  <si>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</si>
  <si>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</si>
  <si>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</si>
  <si>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</si>
  <si>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</si>
  <si>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</si>
  <si>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</si>
  <si>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</si>
  <si>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</si>
  <si>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</si>
  <si>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</si>
  <si>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</si>
  <si>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</si>
  <si>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</si>
  <si>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</si>
  <si>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</si>
  <si>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</si>
  <si>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</si>
  <si>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</si>
  <si>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</si>
  <si>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</si>
  <si>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</si>
  <si>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</si>
  <si>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</si>
  <si>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</si>
  <si>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</si>
  <si>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</si>
  <si>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</si>
  <si>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</si>
  <si>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</si>
  <si>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</si>
  <si>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</si>
  <si>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</si>
  <si>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</si>
  <si>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</si>
  <si>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</si>
  <si>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</si>
  <si>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</si>
  <si>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</si>
  <si>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</si>
  <si>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</si>
  <si>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</si>
  <si>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</si>
  <si>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</si>
  <si>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</si>
  <si>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</si>
  <si>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</si>
  <si>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</si>
  <si>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</si>
  <si>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</si>
  <si>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</si>
  <si>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</si>
  <si>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</si>
  <si>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</si>
  <si>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</si>
  <si>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</si>
  <si>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</si>
  <si>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</si>
  <si>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</si>
  <si>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</si>
  <si>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</si>
  <si>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</si>
  <si>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</si>
  <si>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</si>
  <si>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</si>
  <si>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</si>
  <si>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</si>
  <si>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</si>
  <si>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</si>
  <si>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</si>
  <si>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</si>
  <si>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</si>
  <si>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</si>
  <si>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</si>
  <si>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</si>
  <si>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</si>
  <si>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</si>
  <si>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</si>
  <si>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</si>
  <si>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</si>
  <si>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</si>
  <si>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</si>
  <si>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</si>
  <si>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</si>
  <si>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</si>
  <si>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</si>
  <si>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</si>
  <si>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</si>
  <si>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</si>
  <si>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</si>
  <si>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</si>
  <si>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</si>
  <si>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</si>
  <si>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</si>
  <si>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</si>
  <si>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</si>
  <si>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</si>
  <si>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</si>
  <si>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</si>
  <si>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</si>
  <si>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</si>
  <si>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</si>
  <si>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</si>
  <si>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</si>
  <si>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</si>
  <si>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</si>
  <si>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</si>
  <si>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</si>
  <si>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</si>
  <si>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</si>
  <si>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</si>
  <si>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</si>
  <si>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</si>
  <si>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</si>
  <si>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</si>
  <si>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</si>
  <si>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</si>
  <si>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</si>
  <si>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</si>
  <si>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</si>
  <si>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</si>
  <si>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</si>
  <si>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</si>
  <si>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</si>
  <si>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</si>
  <si>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</si>
  <si>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</si>
  <si>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</si>
  <si>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</si>
  <si>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</si>
  <si>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</si>
  <si>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</si>
  <si>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</si>
  <si>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</si>
  <si>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</si>
  <si>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</si>
  <si>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</si>
  <si>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</si>
  <si>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</si>
  <si>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</si>
  <si>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</si>
  <si>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</si>
  <si>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</si>
  <si>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</si>
  <si>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</si>
  <si>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</si>
  <si>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</si>
  <si>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</si>
  <si>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</si>
  <si>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</si>
  <si>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</si>
  <si>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</si>
  <si>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</si>
  <si>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</si>
  <si>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</si>
  <si>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</si>
  <si>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</si>
  <si>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</si>
  <si>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</si>
  <si>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</si>
  <si>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</si>
  <si>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</si>
  <si>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</si>
  <si>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</si>
  <si>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</si>
  <si>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</si>
  <si>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</si>
  <si>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</si>
  <si>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</si>
  <si>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</si>
  <si>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</si>
  <si>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</si>
  <si>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</si>
  <si>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</si>
  <si>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</si>
  <si>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</si>
  <si>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</si>
  <si>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</si>
  <si>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</si>
  <si>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</si>
  <si>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</si>
  <si>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</si>
  <si>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</si>
  <si>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</si>
  <si>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</si>
  <si>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</si>
  <si>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</si>
  <si>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</si>
  <si>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</si>
  <si>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</si>
  <si>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</si>
  <si>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</si>
  <si>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</si>
  <si>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</si>
  <si>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</si>
  <si>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</si>
  <si>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</si>
  <si>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</si>
  <si>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</si>
  <si>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</si>
  <si>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</si>
  <si>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</si>
  <si>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</si>
  <si>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</si>
  <si>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</si>
  <si>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</si>
  <si>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</si>
  <si>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</si>
  <si>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</si>
  <si>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</si>
  <si>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</si>
  <si>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</si>
  <si>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</si>
  <si>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</si>
  <si>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</si>
  <si>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</si>
  <si>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</si>
  <si>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</si>
  <si>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</si>
  <si>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</si>
  <si>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</si>
  <si>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</si>
  <si>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</si>
  <si>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</si>
  <si>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</si>
  <si>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</si>
  <si>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</si>
  <si>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</si>
  <si>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</si>
  <si>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</si>
  <si>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</si>
  <si>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</si>
  <si>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</si>
  <si>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</si>
  <si>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</si>
  <si>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</si>
  <si>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</si>
  <si>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</si>
  <si>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</si>
  <si>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</si>
  <si>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</si>
  <si>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</si>
  <si>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</si>
  <si>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</si>
  <si>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</si>
  <si>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</si>
  <si>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</si>
  <si>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</si>
  <si>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</si>
  <si>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</si>
  <si>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</si>
  <si>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</si>
  <si>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</si>
  <si>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</si>
  <si>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</si>
  <si>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Women and men, boys and girls in target communities take a more critical stance on ideologies instigating violence and  have a better sense of belonging to their communities and participate in local development and dialogues over PVE </t>
  </si>
  <si>
    <t xml:space="preserve">Youth, adolescents and women in target communities gain civic competencies in schools, homes and the community </t>
  </si>
  <si>
    <t>Civic Education in Secondary Schools</t>
  </si>
  <si>
    <t>Pilot Civic education in vocational education and madrasah</t>
  </si>
  <si>
    <t xml:space="preserve">Multilingual Education </t>
  </si>
  <si>
    <t>Implement partnership projects of youth and local self-governments</t>
  </si>
  <si>
    <t>Dialogues and community intiatives by local religious and civic leaders</t>
  </si>
  <si>
    <t xml:space="preserve">Implementation of initatives by religious leaders and women groups </t>
  </si>
  <si>
    <t xml:space="preserve">Positive and responsible messaging and constructive debate around diverse identities </t>
  </si>
  <si>
    <t xml:space="preserve">Provide of 21-st century skills in non-formal digital platforms: social and emotional skills; media literacy, employability digital skills; </t>
  </si>
  <si>
    <t xml:space="preserve">Young people's social innovations to address COVID and post-COVID related challenges </t>
  </si>
  <si>
    <t>Caring environment, promoting peer-to-peer psycho-social support for mental health</t>
  </si>
  <si>
    <t xml:space="preserve">Develop and introduce online schooling  instruments </t>
  </si>
  <si>
    <t xml:space="preserve">Skills building for civic engagement and participation of youth in non-formal settings </t>
  </si>
  <si>
    <t xml:space="preserve">Improving capacity of secondary school, vocational educaiton and madrasah teachers </t>
  </si>
  <si>
    <t>USD 25420 was reprogrammed from Output 1.1. to Output 3.1 upon approval by 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</si>
</sst>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2" fillId="2" borderId="3" xfId="1" applyNumberFormat="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44" fontId="1" fillId="0" borderId="3" xfId="1" applyFont="1" applyBorder="1" applyAlignment="1" applyProtection="1">
      <alignment vertical="center" wrapText="1"/>
      <protection locked="0"/>
    </xf>
    <xf numFmtId="44" fontId="0" fillId="0" borderId="3" xfId="1" applyNumberFormat="1" applyFont="1" applyBorder="1" applyAlignment="1" applyProtection="1">
      <alignment horizontal="center" vertical="center" wrapText="1"/>
      <protection locked="0"/>
    </xf>
    <xf numFmtId="44" fontId="1" fillId="3" borderId="39" xfId="1" applyFont="1" applyFill="1" applyBorder="1" applyAlignment="1" applyProtection="1">
      <alignment horizontal="center" vertical="center" wrapText="1"/>
      <protection locked="0"/>
    </xf>
    <xf numFmtId="44" fontId="18" fillId="0" borderId="3" xfId="1" applyFont="1" applyBorder="1" applyAlignment="1" applyProtection="1">
      <alignment horizontal="center" vertical="center" wrapText="1"/>
      <protection locked="0"/>
    </xf>
    <xf numFmtId="44" fontId="18" fillId="0" borderId="3" xfId="1" applyNumberFormat="1" applyFont="1" applyBorder="1" applyAlignment="1" applyProtection="1">
      <alignment horizontal="center" vertical="center" wrapText="1"/>
      <protection locked="0"/>
    </xf>
    <xf numFmtId="44" fontId="18" fillId="0" borderId="3" xfId="1" applyFont="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95"/>
  <sheetViews>
    <sheetView showGridLines="0" showZeros="0" tabSelected="1" topLeftCell="C1" zoomScale="75" zoomScaleNormal="87" workbookViewId="0">
      <selection activeCell="I51" sqref="I51"/>
    </sheetView>
  </sheetViews>
  <sheetFormatPr defaultColWidth="9.1796875" defaultRowHeight="14.5" x14ac:dyDescent="0.35"/>
  <cols>
    <col min="1" max="1" width="9.1796875" style="43"/>
    <col min="2" max="2" width="30.7265625" style="43" customWidth="1"/>
    <col min="3" max="3" width="32.453125" style="43" customWidth="1"/>
    <col min="4" max="7" width="23.1796875" style="43" customWidth="1"/>
    <col min="8" max="8" width="26" style="43" customWidth="1"/>
    <col min="9" max="9" width="22.453125" style="189" customWidth="1"/>
    <col min="10" max="10" width="30.26953125" style="43" customWidth="1"/>
    <col min="11" max="11" width="18.81640625" style="43" customWidth="1"/>
    <col min="12" max="12" width="9.1796875" style="43"/>
    <col min="13" max="13" width="17.7265625" style="43" customWidth="1"/>
    <col min="14" max="14" width="26.453125" style="43" customWidth="1"/>
    <col min="15" max="15" width="22.453125" style="43" customWidth="1"/>
    <col min="16" max="16" width="29.7265625" style="43" customWidth="1"/>
    <col min="17" max="17" width="23.453125" style="43" customWidth="1"/>
    <col min="18" max="18" width="18.453125" style="43" customWidth="1"/>
    <col min="19" max="19" width="17.453125" style="43" customWidth="1"/>
    <col min="20" max="20" width="25.1796875" style="43" customWidth="1"/>
    <col min="21" max="16384" width="9.1796875" style="43"/>
  </cols>
  <sheetData>
    <row r="2" spans="2:11" ht="47.25" customHeight="1" x14ac:dyDescent="1">
      <c r="B2" s="226" t="s">
        <v>422</v>
      </c>
      <c r="C2" s="226"/>
      <c r="D2" s="226"/>
      <c r="E2" s="226"/>
      <c r="F2" s="41"/>
      <c r="G2" s="41"/>
      <c r="H2" s="42"/>
      <c r="I2" s="188"/>
      <c r="J2" s="42"/>
    </row>
    <row r="3" spans="2:11" ht="15.5" x14ac:dyDescent="0.35">
      <c r="B3" s="46"/>
    </row>
    <row r="4" spans="2:11" ht="16" thickBot="1" x14ac:dyDescent="0.4">
      <c r="B4" s="46"/>
    </row>
    <row r="5" spans="2:11" ht="36.75" customHeight="1" x14ac:dyDescent="0.8">
      <c r="B5" s="131" t="s">
        <v>13</v>
      </c>
      <c r="C5" s="132"/>
      <c r="D5" s="132"/>
      <c r="E5" s="132"/>
      <c r="F5" s="132"/>
      <c r="G5" s="132"/>
      <c r="H5" s="133"/>
      <c r="I5" s="190"/>
      <c r="J5" s="134"/>
    </row>
    <row r="6" spans="2:11" ht="175.5" customHeight="1" thickBot="1" x14ac:dyDescent="0.55000000000000004">
      <c r="B6" s="236" t="s">
        <v>445</v>
      </c>
      <c r="C6" s="237"/>
      <c r="D6" s="237"/>
      <c r="E6" s="237"/>
      <c r="F6" s="237"/>
      <c r="G6" s="237"/>
      <c r="H6" s="237"/>
      <c r="I6" s="238"/>
      <c r="J6" s="239"/>
    </row>
    <row r="7" spans="2:11" x14ac:dyDescent="0.35">
      <c r="B7" s="47"/>
    </row>
    <row r="8" spans="2:11" ht="15" thickBot="1" x14ac:dyDescent="0.4"/>
    <row r="9" spans="2:11" ht="27" customHeight="1" thickBot="1" x14ac:dyDescent="0.65">
      <c r="B9" s="227" t="s">
        <v>58</v>
      </c>
      <c r="C9" s="228"/>
      <c r="D9" s="228"/>
      <c r="E9" s="228"/>
      <c r="F9" s="228"/>
      <c r="G9" s="228"/>
      <c r="H9" s="229"/>
      <c r="I9" s="203"/>
    </row>
    <row r="11" spans="2:11" ht="25.5" customHeight="1" x14ac:dyDescent="0.35">
      <c r="D11" s="48"/>
      <c r="E11" s="48"/>
      <c r="F11" s="48"/>
      <c r="G11" s="48"/>
      <c r="H11" s="45"/>
      <c r="I11" s="191"/>
      <c r="J11" s="44"/>
      <c r="K11" s="44"/>
    </row>
    <row r="12" spans="2:11" ht="99.75" customHeight="1" x14ac:dyDescent="0.35">
      <c r="B12" s="55" t="s">
        <v>439</v>
      </c>
      <c r="C12" s="55" t="s">
        <v>440</v>
      </c>
      <c r="D12" s="55" t="s">
        <v>441</v>
      </c>
      <c r="E12" s="55" t="s">
        <v>442</v>
      </c>
      <c r="F12" s="55" t="s">
        <v>443</v>
      </c>
      <c r="G12" s="115" t="s">
        <v>55</v>
      </c>
      <c r="H12" s="55" t="s">
        <v>444</v>
      </c>
      <c r="I12" s="204" t="s">
        <v>449</v>
      </c>
      <c r="J12" s="55" t="s">
        <v>18</v>
      </c>
      <c r="K12" s="54"/>
    </row>
    <row r="13" spans="2:11" ht="18.75" customHeight="1" x14ac:dyDescent="0.35">
      <c r="B13" s="55"/>
      <c r="C13" s="55"/>
      <c r="D13" s="84"/>
      <c r="E13" s="84"/>
      <c r="F13" s="84"/>
      <c r="G13" s="115"/>
      <c r="H13" s="55"/>
      <c r="I13" s="192"/>
      <c r="J13" s="55"/>
      <c r="K13" s="54"/>
    </row>
    <row r="14" spans="2:11" ht="51" customHeight="1" x14ac:dyDescent="0.35">
      <c r="B14" s="112" t="s">
        <v>0</v>
      </c>
      <c r="C14" s="234" t="s">
        <v>455</v>
      </c>
      <c r="D14" s="234"/>
      <c r="E14" s="234"/>
      <c r="F14" s="234"/>
      <c r="G14" s="234"/>
      <c r="H14" s="234"/>
      <c r="I14" s="235"/>
      <c r="J14" s="234"/>
      <c r="K14" s="18"/>
    </row>
    <row r="15" spans="2:11" ht="51" customHeight="1" x14ac:dyDescent="0.35">
      <c r="B15" s="112" t="s">
        <v>1</v>
      </c>
      <c r="C15" s="232" t="s">
        <v>456</v>
      </c>
      <c r="D15" s="233"/>
      <c r="E15" s="233"/>
      <c r="F15" s="233"/>
      <c r="G15" s="233"/>
      <c r="H15" s="233"/>
      <c r="I15" s="231"/>
      <c r="J15" s="233"/>
      <c r="K15" s="57"/>
    </row>
    <row r="16" spans="2:11" ht="31" x14ac:dyDescent="0.35">
      <c r="B16" s="167" t="s">
        <v>2</v>
      </c>
      <c r="C16" s="210" t="s">
        <v>457</v>
      </c>
      <c r="D16" s="216">
        <v>286712</v>
      </c>
      <c r="E16" s="209"/>
      <c r="F16" s="209">
        <v>113781</v>
      </c>
      <c r="G16" s="149">
        <f>SUM(D16:F16)</f>
        <v>400493</v>
      </c>
      <c r="H16" s="146">
        <v>0.8</v>
      </c>
      <c r="I16" s="193">
        <v>354286.63</v>
      </c>
      <c r="J16" s="212"/>
      <c r="K16" s="58"/>
    </row>
    <row r="17" spans="1:11" ht="46.5" x14ac:dyDescent="0.35">
      <c r="B17" s="167" t="s">
        <v>3</v>
      </c>
      <c r="C17" s="210" t="s">
        <v>469</v>
      </c>
      <c r="D17" s="216"/>
      <c r="E17" s="209">
        <v>167900</v>
      </c>
      <c r="F17" s="209">
        <v>123959.75</v>
      </c>
      <c r="G17" s="149">
        <f t="shared" ref="G17:G23" si="0">SUM(D17:F17)</f>
        <v>291859.75</v>
      </c>
      <c r="H17" s="146">
        <v>0.8</v>
      </c>
      <c r="I17" s="222">
        <v>293150.75</v>
      </c>
      <c r="J17" s="129"/>
      <c r="K17" s="58"/>
    </row>
    <row r="18" spans="1:11" ht="31" x14ac:dyDescent="0.35">
      <c r="B18" s="167" t="s">
        <v>4</v>
      </c>
      <c r="C18" s="210" t="s">
        <v>458</v>
      </c>
      <c r="D18" s="216"/>
      <c r="E18" s="209">
        <v>137472</v>
      </c>
      <c r="F18" s="209"/>
      <c r="G18" s="149">
        <f t="shared" si="0"/>
        <v>137472</v>
      </c>
      <c r="H18" s="146">
        <v>0.4</v>
      </c>
      <c r="I18" s="193">
        <v>137472</v>
      </c>
      <c r="J18" s="129"/>
      <c r="K18" s="58"/>
    </row>
    <row r="19" spans="1:11" ht="15.5" x14ac:dyDescent="0.35">
      <c r="B19" s="167" t="s">
        <v>32</v>
      </c>
      <c r="C19" s="210" t="s">
        <v>459</v>
      </c>
      <c r="D19" s="216">
        <v>67000</v>
      </c>
      <c r="E19" s="209"/>
      <c r="F19" s="209"/>
      <c r="G19" s="149">
        <f t="shared" si="0"/>
        <v>67000</v>
      </c>
      <c r="H19" s="146">
        <v>0.15</v>
      </c>
      <c r="I19" s="221">
        <v>10700.42</v>
      </c>
      <c r="J19" s="129"/>
      <c r="K19" s="58"/>
    </row>
    <row r="20" spans="1:11" ht="31" x14ac:dyDescent="0.35">
      <c r="B20" s="167" t="s">
        <v>33</v>
      </c>
      <c r="C20" s="210" t="s">
        <v>467</v>
      </c>
      <c r="D20" s="216">
        <v>100000</v>
      </c>
      <c r="E20" s="209"/>
      <c r="F20" s="209"/>
      <c r="G20" s="149">
        <f t="shared" si="0"/>
        <v>100000</v>
      </c>
      <c r="H20" s="146">
        <v>0.15</v>
      </c>
      <c r="I20" s="221">
        <v>27410.1</v>
      </c>
      <c r="J20" s="129"/>
      <c r="K20" s="58"/>
    </row>
    <row r="21" spans="1:11" ht="15.5" x14ac:dyDescent="0.35">
      <c r="B21" s="167" t="s">
        <v>34</v>
      </c>
      <c r="C21" s="17"/>
      <c r="D21" s="19"/>
      <c r="E21" s="19"/>
      <c r="F21" s="19"/>
      <c r="G21" s="149">
        <f t="shared" si="0"/>
        <v>0</v>
      </c>
      <c r="H21" s="146"/>
      <c r="I21" s="193"/>
      <c r="J21" s="129"/>
      <c r="K21" s="58"/>
    </row>
    <row r="22" spans="1:11" ht="15.5" x14ac:dyDescent="0.35">
      <c r="B22" s="167" t="s">
        <v>35</v>
      </c>
      <c r="C22" s="53"/>
      <c r="D22" s="20"/>
      <c r="E22" s="20"/>
      <c r="F22" s="20"/>
      <c r="G22" s="149">
        <f t="shared" si="0"/>
        <v>0</v>
      </c>
      <c r="H22" s="147"/>
      <c r="I22" s="194"/>
      <c r="J22" s="130"/>
      <c r="K22" s="58"/>
    </row>
    <row r="23" spans="1:11" ht="15.5" x14ac:dyDescent="0.35">
      <c r="A23" s="44"/>
      <c r="B23" s="167" t="s">
        <v>36</v>
      </c>
      <c r="C23" s="53"/>
      <c r="D23" s="20"/>
      <c r="E23" s="20"/>
      <c r="F23" s="20"/>
      <c r="G23" s="149">
        <f t="shared" si="0"/>
        <v>0</v>
      </c>
      <c r="H23" s="147"/>
      <c r="I23" s="194"/>
      <c r="J23" s="130"/>
      <c r="K23" s="45"/>
    </row>
    <row r="24" spans="1:11" ht="15.5" x14ac:dyDescent="0.35">
      <c r="A24" s="44"/>
      <c r="C24" s="112" t="s">
        <v>57</v>
      </c>
      <c r="D24" s="21">
        <f>SUM(D16:D23)</f>
        <v>453712</v>
      </c>
      <c r="E24" s="21">
        <f>SUM(E16:E23)</f>
        <v>305372</v>
      </c>
      <c r="F24" s="21">
        <f>SUM(F16:F23)</f>
        <v>237740.75</v>
      </c>
      <c r="G24" s="21">
        <f>SUM(G16:G23)</f>
        <v>996824.75</v>
      </c>
      <c r="H24" s="211">
        <f>(H16*G16)+(H17*G17)+(H18*G18)+(H19*G19)+(H20*G20)+(H21*G21)+(H22*G22)+(H23*G23)</f>
        <v>633921.00000000012</v>
      </c>
      <c r="I24" s="135">
        <f>SUM(I16:I23)</f>
        <v>823019.9</v>
      </c>
      <c r="J24" s="130"/>
      <c r="K24" s="59"/>
    </row>
    <row r="25" spans="1:11" ht="51" customHeight="1" x14ac:dyDescent="0.35">
      <c r="A25" s="44"/>
      <c r="B25" s="112" t="s">
        <v>5</v>
      </c>
      <c r="C25" s="230"/>
      <c r="D25" s="230"/>
      <c r="E25" s="230"/>
      <c r="F25" s="230"/>
      <c r="G25" s="230"/>
      <c r="H25" s="230"/>
      <c r="I25" s="231"/>
      <c r="J25" s="230"/>
      <c r="K25" s="57"/>
    </row>
    <row r="26" spans="1:11" ht="46.5" x14ac:dyDescent="0.35">
      <c r="A26" s="44"/>
      <c r="B26" s="167" t="s">
        <v>43</v>
      </c>
      <c r="C26" s="210" t="s">
        <v>468</v>
      </c>
      <c r="D26" s="218">
        <v>109300</v>
      </c>
      <c r="E26" s="19"/>
      <c r="F26" s="19"/>
      <c r="G26" s="149">
        <f>SUM(D26:F26)</f>
        <v>109300</v>
      </c>
      <c r="H26" s="146">
        <v>0.15</v>
      </c>
      <c r="I26" s="222">
        <v>147282</v>
      </c>
      <c r="J26" s="129"/>
      <c r="K26" s="58"/>
    </row>
    <row r="27" spans="1:11" ht="31" x14ac:dyDescent="0.35">
      <c r="A27" s="44"/>
      <c r="B27" s="167" t="s">
        <v>44</v>
      </c>
      <c r="C27" s="210" t="s">
        <v>460</v>
      </c>
      <c r="D27" s="218">
        <v>287000</v>
      </c>
      <c r="E27" s="19"/>
      <c r="F27" s="19"/>
      <c r="G27" s="149">
        <f t="shared" ref="G27:G33" si="1">SUM(D27:F27)</f>
        <v>287000</v>
      </c>
      <c r="H27" s="146">
        <v>0.15</v>
      </c>
      <c r="I27" s="222">
        <v>184347.27</v>
      </c>
      <c r="J27" s="129"/>
      <c r="K27" s="58"/>
    </row>
    <row r="28" spans="1:11" ht="63" customHeight="1" x14ac:dyDescent="0.35">
      <c r="A28" s="44"/>
      <c r="B28" s="167" t="s">
        <v>37</v>
      </c>
      <c r="C28" s="210" t="s">
        <v>464</v>
      </c>
      <c r="D28" s="217">
        <v>50000</v>
      </c>
      <c r="E28" s="19"/>
      <c r="F28" s="19"/>
      <c r="G28" s="149">
        <f t="shared" si="1"/>
        <v>50000</v>
      </c>
      <c r="H28" s="146">
        <v>0.15</v>
      </c>
      <c r="I28" s="222">
        <v>0</v>
      </c>
      <c r="J28" s="129"/>
      <c r="K28" s="58"/>
    </row>
    <row r="29" spans="1:11" ht="46.5" x14ac:dyDescent="0.35">
      <c r="A29" s="44"/>
      <c r="B29" s="167" t="s">
        <v>38</v>
      </c>
      <c r="C29" s="210" t="s">
        <v>465</v>
      </c>
      <c r="D29" s="217">
        <v>50000</v>
      </c>
      <c r="E29" s="19"/>
      <c r="F29" s="19"/>
      <c r="G29" s="149">
        <f t="shared" si="1"/>
        <v>50000</v>
      </c>
      <c r="H29" s="146">
        <v>0.15</v>
      </c>
      <c r="I29" s="222">
        <v>0</v>
      </c>
      <c r="J29" s="129"/>
      <c r="K29" s="58"/>
    </row>
    <row r="30" spans="1:11" ht="46.5" x14ac:dyDescent="0.35">
      <c r="A30" s="44"/>
      <c r="B30" s="167" t="s">
        <v>39</v>
      </c>
      <c r="C30" s="210" t="s">
        <v>466</v>
      </c>
      <c r="D30" s="217">
        <v>50000</v>
      </c>
      <c r="E30" s="19"/>
      <c r="F30" s="19"/>
      <c r="G30" s="149">
        <f t="shared" si="1"/>
        <v>50000</v>
      </c>
      <c r="H30" s="146">
        <v>0.15</v>
      </c>
      <c r="I30" s="222">
        <v>0</v>
      </c>
      <c r="J30" s="129"/>
      <c r="K30" s="58"/>
    </row>
    <row r="31" spans="1:11" ht="15.5" x14ac:dyDescent="0.35">
      <c r="A31" s="44"/>
      <c r="B31" s="167" t="s">
        <v>40</v>
      </c>
      <c r="C31" s="17"/>
      <c r="D31" s="19"/>
      <c r="E31" s="19"/>
      <c r="F31" s="19"/>
      <c r="G31" s="149">
        <f t="shared" si="1"/>
        <v>0</v>
      </c>
      <c r="H31" s="146"/>
      <c r="I31" s="193"/>
      <c r="J31" s="129"/>
      <c r="K31" s="58"/>
    </row>
    <row r="32" spans="1:11" ht="15.5" x14ac:dyDescent="0.35">
      <c r="A32" s="44"/>
      <c r="B32" s="167" t="s">
        <v>41</v>
      </c>
      <c r="C32" s="53"/>
      <c r="D32" s="20"/>
      <c r="E32" s="20"/>
      <c r="F32" s="20"/>
      <c r="G32" s="149">
        <f t="shared" si="1"/>
        <v>0</v>
      </c>
      <c r="H32" s="147"/>
      <c r="I32" s="194"/>
      <c r="J32" s="130"/>
      <c r="K32" s="58"/>
    </row>
    <row r="33" spans="1:11" ht="15.5" x14ac:dyDescent="0.35">
      <c r="A33" s="44"/>
      <c r="B33" s="167" t="s">
        <v>42</v>
      </c>
      <c r="C33" s="53"/>
      <c r="D33" s="20"/>
      <c r="E33" s="20"/>
      <c r="F33" s="20"/>
      <c r="G33" s="149">
        <f t="shared" si="1"/>
        <v>0</v>
      </c>
      <c r="H33" s="147"/>
      <c r="I33" s="194"/>
      <c r="J33" s="130"/>
      <c r="K33" s="58"/>
    </row>
    <row r="34" spans="1:11" ht="15.5" x14ac:dyDescent="0.35">
      <c r="A34" s="44"/>
      <c r="C34" s="112" t="s">
        <v>57</v>
      </c>
      <c r="D34" s="24">
        <f>SUM(D26:D33)</f>
        <v>546300</v>
      </c>
      <c r="E34" s="24">
        <f>SUM(E26:E33)</f>
        <v>0</v>
      </c>
      <c r="F34" s="24">
        <f>SUM(F26:F33)</f>
        <v>0</v>
      </c>
      <c r="G34" s="24">
        <f>SUM(G26:G33)</f>
        <v>546300</v>
      </c>
      <c r="H34" s="135">
        <f>(H26*G26)+(H27*G27)+(H28*G28)+(H29*G29)+(H30*G30)+(H31*G31)+(H32*G32)+(H33*G33)</f>
        <v>81945</v>
      </c>
      <c r="I34" s="135">
        <f>SUM(I26:I33)</f>
        <v>331629.27</v>
      </c>
      <c r="J34" s="130"/>
      <c r="K34" s="59"/>
    </row>
    <row r="35" spans="1:11" ht="51" customHeight="1" x14ac:dyDescent="0.35">
      <c r="A35" s="44"/>
      <c r="B35" s="112" t="s">
        <v>6</v>
      </c>
      <c r="C35" s="230"/>
      <c r="D35" s="230"/>
      <c r="E35" s="230"/>
      <c r="F35" s="230"/>
      <c r="G35" s="230"/>
      <c r="H35" s="230"/>
      <c r="I35" s="231"/>
      <c r="J35" s="230"/>
      <c r="K35" s="57"/>
    </row>
    <row r="36" spans="1:11" ht="46.5" x14ac:dyDescent="0.35">
      <c r="A36" s="44"/>
      <c r="B36" s="167" t="s">
        <v>45</v>
      </c>
      <c r="C36" s="210" t="s">
        <v>461</v>
      </c>
      <c r="D36" s="209"/>
      <c r="E36" s="214">
        <v>469326</v>
      </c>
      <c r="F36" s="19"/>
      <c r="G36" s="149">
        <f>SUM(D36:F36)</f>
        <v>469326</v>
      </c>
      <c r="H36" s="146">
        <v>0.4</v>
      </c>
      <c r="I36" s="193">
        <v>463677</v>
      </c>
      <c r="J36" s="129"/>
      <c r="K36" s="58"/>
    </row>
    <row r="37" spans="1:11" ht="46.5" x14ac:dyDescent="0.35">
      <c r="A37" s="44"/>
      <c r="B37" s="167" t="s">
        <v>46</v>
      </c>
      <c r="C37" s="210" t="s">
        <v>462</v>
      </c>
      <c r="D37" s="209"/>
      <c r="E37" s="19"/>
      <c r="F37" s="19">
        <v>65420</v>
      </c>
      <c r="G37" s="149">
        <f t="shared" ref="G37:G43" si="2">SUM(D37:F37)</f>
        <v>65420</v>
      </c>
      <c r="H37" s="146">
        <v>1</v>
      </c>
      <c r="I37" s="193">
        <v>64129</v>
      </c>
      <c r="J37" s="212" t="s">
        <v>470</v>
      </c>
      <c r="K37" s="58"/>
    </row>
    <row r="38" spans="1:11" ht="46.5" x14ac:dyDescent="0.35">
      <c r="A38" s="44"/>
      <c r="B38" s="167" t="s">
        <v>47</v>
      </c>
      <c r="C38" s="210" t="s">
        <v>463</v>
      </c>
      <c r="D38" s="209">
        <v>188000</v>
      </c>
      <c r="E38" s="19"/>
      <c r="F38" s="19"/>
      <c r="G38" s="149">
        <f t="shared" si="2"/>
        <v>188000</v>
      </c>
      <c r="H38" s="146">
        <v>0.15</v>
      </c>
      <c r="I38" s="193">
        <v>142115.20000000001</v>
      </c>
      <c r="J38" s="129"/>
      <c r="K38" s="58"/>
    </row>
    <row r="39" spans="1:11" ht="15.5" x14ac:dyDescent="0.35">
      <c r="A39" s="44"/>
      <c r="B39" s="167" t="s">
        <v>48</v>
      </c>
      <c r="C39" s="17"/>
      <c r="D39" s="19"/>
      <c r="E39" s="19"/>
      <c r="F39" s="19"/>
      <c r="G39" s="149">
        <f t="shared" si="2"/>
        <v>0</v>
      </c>
      <c r="H39" s="146"/>
      <c r="I39" s="193"/>
      <c r="J39" s="129"/>
      <c r="K39" s="58"/>
    </row>
    <row r="40" spans="1:11" s="44" customFormat="1" ht="15.5" x14ac:dyDescent="0.35">
      <c r="B40" s="167" t="s">
        <v>49</v>
      </c>
      <c r="C40" s="17"/>
      <c r="D40" s="19"/>
      <c r="E40" s="19"/>
      <c r="F40" s="19"/>
      <c r="G40" s="149">
        <f t="shared" si="2"/>
        <v>0</v>
      </c>
      <c r="H40" s="146"/>
      <c r="I40" s="193"/>
      <c r="J40" s="129"/>
      <c r="K40" s="58"/>
    </row>
    <row r="41" spans="1:11" s="44" customFormat="1" ht="15.5" x14ac:dyDescent="0.35">
      <c r="B41" s="167" t="s">
        <v>50</v>
      </c>
      <c r="C41" s="17"/>
      <c r="D41" s="19"/>
      <c r="E41" s="19"/>
      <c r="F41" s="19"/>
      <c r="G41" s="149">
        <f t="shared" si="2"/>
        <v>0</v>
      </c>
      <c r="H41" s="146"/>
      <c r="I41" s="193"/>
      <c r="J41" s="129"/>
      <c r="K41" s="58"/>
    </row>
    <row r="42" spans="1:11" s="44" customFormat="1" ht="15.5" x14ac:dyDescent="0.35">
      <c r="A42" s="43"/>
      <c r="B42" s="167" t="s">
        <v>51</v>
      </c>
      <c r="C42" s="53"/>
      <c r="D42" s="20"/>
      <c r="E42" s="20"/>
      <c r="F42" s="20"/>
      <c r="G42" s="149">
        <f t="shared" si="2"/>
        <v>0</v>
      </c>
      <c r="H42" s="147"/>
      <c r="I42" s="194"/>
      <c r="J42" s="130"/>
      <c r="K42" s="58"/>
    </row>
    <row r="43" spans="1:11" ht="15.5" x14ac:dyDescent="0.35">
      <c r="B43" s="167" t="s">
        <v>52</v>
      </c>
      <c r="C43" s="53"/>
      <c r="D43" s="20"/>
      <c r="E43" s="20"/>
      <c r="F43" s="20"/>
      <c r="G43" s="149">
        <f t="shared" si="2"/>
        <v>0</v>
      </c>
      <c r="H43" s="147"/>
      <c r="I43" s="194"/>
      <c r="J43" s="130"/>
      <c r="K43" s="58"/>
    </row>
    <row r="44" spans="1:11" ht="15.5" x14ac:dyDescent="0.35">
      <c r="C44" s="112" t="s">
        <v>57</v>
      </c>
      <c r="D44" s="24">
        <f>SUM(D36:D43)</f>
        <v>188000</v>
      </c>
      <c r="E44" s="24">
        <f>SUM(E36:E43)</f>
        <v>469326</v>
      </c>
      <c r="F44" s="24">
        <f>SUM(F36:F43)</f>
        <v>65420</v>
      </c>
      <c r="G44" s="24">
        <f>SUM(G36:G43)</f>
        <v>722746</v>
      </c>
      <c r="H44" s="135">
        <f>(H36*G36)+(H37*G37)+(H38*G38)+(H39*G39)+(H40*G40)+(H41*G41)+(H42*G42)+(H43*G43)</f>
        <v>281350.40000000002</v>
      </c>
      <c r="I44" s="135">
        <f>SUM(I36:I43)</f>
        <v>669921.19999999995</v>
      </c>
      <c r="J44" s="130"/>
      <c r="K44" s="59"/>
    </row>
    <row r="45" spans="1:11" ht="51" customHeight="1" x14ac:dyDescent="0.35">
      <c r="B45" s="112" t="s">
        <v>53</v>
      </c>
      <c r="C45" s="230"/>
      <c r="D45" s="230"/>
      <c r="E45" s="230"/>
      <c r="F45" s="230"/>
      <c r="G45" s="230"/>
      <c r="H45" s="230"/>
      <c r="I45" s="231"/>
      <c r="J45" s="230"/>
      <c r="K45" s="57"/>
    </row>
    <row r="46" spans="1:11" ht="15.75" customHeight="1" x14ac:dyDescent="0.35">
      <c r="B46" s="7"/>
      <c r="C46" s="12"/>
      <c r="D46" s="26"/>
      <c r="E46" s="26"/>
      <c r="F46" s="26"/>
      <c r="G46" s="26"/>
      <c r="H46" s="26"/>
      <c r="I46" s="26"/>
      <c r="J46" s="12"/>
      <c r="K46" s="4"/>
    </row>
    <row r="47" spans="1:11" ht="15.75" customHeight="1" x14ac:dyDescent="0.35">
      <c r="B47" s="7"/>
      <c r="C47" s="12"/>
      <c r="D47" s="26"/>
      <c r="E47" s="26"/>
      <c r="F47" s="26"/>
      <c r="G47" s="26"/>
      <c r="H47" s="26"/>
      <c r="I47" s="26"/>
      <c r="J47" s="12"/>
      <c r="K47" s="4"/>
    </row>
    <row r="48" spans="1:11" ht="63.75" customHeight="1" x14ac:dyDescent="0.35">
      <c r="B48" s="112" t="s">
        <v>429</v>
      </c>
      <c r="C48" s="16"/>
      <c r="D48" s="34"/>
      <c r="E48" s="34"/>
      <c r="F48" s="34"/>
      <c r="G48" s="136">
        <f>SUM(D48:F48)</f>
        <v>0</v>
      </c>
      <c r="H48" s="148"/>
      <c r="I48" s="34"/>
      <c r="J48" s="140"/>
      <c r="K48" s="59"/>
    </row>
    <row r="49" spans="2:11" ht="69.75" customHeight="1" x14ac:dyDescent="0.35">
      <c r="B49" s="112" t="s">
        <v>427</v>
      </c>
      <c r="C49" s="16"/>
      <c r="D49" s="34"/>
      <c r="E49" s="34"/>
      <c r="F49" s="34"/>
      <c r="G49" s="136">
        <f>SUM(D49:F49)</f>
        <v>0</v>
      </c>
      <c r="H49" s="148"/>
      <c r="I49" s="34"/>
      <c r="J49" s="140"/>
      <c r="K49" s="59"/>
    </row>
    <row r="50" spans="2:11" ht="57" customHeight="1" x14ac:dyDescent="0.35">
      <c r="B50" s="112" t="s">
        <v>430</v>
      </c>
      <c r="C50" s="141"/>
      <c r="D50" s="34">
        <v>51147</v>
      </c>
      <c r="E50" s="213">
        <v>73900</v>
      </c>
      <c r="F50" s="34">
        <v>10000</v>
      </c>
      <c r="G50" s="136">
        <f>SUM(D50:F50)</f>
        <v>135047</v>
      </c>
      <c r="H50" s="148"/>
      <c r="I50" s="34">
        <v>102650</v>
      </c>
      <c r="J50" s="140"/>
      <c r="K50" s="59"/>
    </row>
    <row r="51" spans="2:11" ht="65.25" customHeight="1" x14ac:dyDescent="0.35">
      <c r="B51" s="142" t="s">
        <v>434</v>
      </c>
      <c r="C51" s="16"/>
      <c r="D51" s="34">
        <v>30000</v>
      </c>
      <c r="E51" s="34"/>
      <c r="F51" s="34"/>
      <c r="G51" s="136">
        <f>SUM(D51:F51)</f>
        <v>30000</v>
      </c>
      <c r="H51" s="148"/>
      <c r="I51" s="34">
        <v>0</v>
      </c>
      <c r="J51" s="140"/>
      <c r="K51" s="59"/>
    </row>
    <row r="52" spans="2:11" ht="21.75" customHeight="1" x14ac:dyDescent="0.35">
      <c r="B52" s="7"/>
      <c r="C52" s="143" t="s">
        <v>428</v>
      </c>
      <c r="D52" s="150">
        <f>SUM(D48:D51)</f>
        <v>81147</v>
      </c>
      <c r="E52" s="150">
        <f>SUM(E48:E51)</f>
        <v>73900</v>
      </c>
      <c r="F52" s="150">
        <f>SUM(F48:F51)</f>
        <v>10000</v>
      </c>
      <c r="G52" s="150">
        <f>SUM(G48:G51)</f>
        <v>165047</v>
      </c>
      <c r="H52" s="135">
        <f>(H48*G48)+(H49*G49)+(H50*G50)+(H51*G51)</f>
        <v>0</v>
      </c>
      <c r="I52" s="200">
        <f>SUM(I48:I51)</f>
        <v>102650</v>
      </c>
      <c r="J52" s="16"/>
      <c r="K52" s="14"/>
    </row>
    <row r="53" spans="2:11" ht="15.75" customHeight="1" x14ac:dyDescent="0.35">
      <c r="B53" s="7"/>
      <c r="C53" s="12"/>
      <c r="D53" s="26"/>
      <c r="E53" s="26"/>
      <c r="F53" s="26"/>
      <c r="G53" s="26"/>
      <c r="H53" s="26"/>
      <c r="I53" s="26"/>
      <c r="J53" s="12"/>
      <c r="K53" s="14"/>
    </row>
    <row r="54" spans="2:11" ht="15.75" customHeight="1" x14ac:dyDescent="0.35">
      <c r="B54" s="7"/>
      <c r="C54" s="12"/>
      <c r="D54" s="26"/>
      <c r="E54" s="26"/>
      <c r="F54" s="26"/>
      <c r="G54" s="26"/>
      <c r="H54" s="26"/>
      <c r="I54" s="26"/>
      <c r="J54" s="12"/>
      <c r="K54" s="14"/>
    </row>
    <row r="55" spans="2:11" ht="15.75" customHeight="1" x14ac:dyDescent="0.35">
      <c r="B55" s="7"/>
      <c r="C55" s="12"/>
      <c r="D55" s="26"/>
      <c r="E55" s="26"/>
      <c r="F55" s="26"/>
      <c r="G55" s="26"/>
      <c r="H55" s="26"/>
      <c r="I55" s="26"/>
      <c r="J55" s="12"/>
      <c r="K55" s="14"/>
    </row>
    <row r="56" spans="2:11" ht="15.75" customHeight="1" x14ac:dyDescent="0.35">
      <c r="B56" s="7"/>
      <c r="C56" s="12"/>
      <c r="D56" s="26"/>
      <c r="E56" s="26"/>
      <c r="F56" s="26"/>
      <c r="G56" s="26"/>
      <c r="H56" s="26"/>
      <c r="I56" s="26"/>
      <c r="J56" s="12"/>
      <c r="K56" s="14"/>
    </row>
    <row r="57" spans="2:11" ht="15.75" customHeight="1" x14ac:dyDescent="0.35">
      <c r="B57" s="7"/>
      <c r="C57" s="12"/>
      <c r="D57" s="26"/>
      <c r="E57" s="26"/>
      <c r="F57" s="26"/>
      <c r="G57" s="26"/>
      <c r="H57" s="26"/>
      <c r="I57" s="26"/>
      <c r="J57" s="12"/>
      <c r="K57" s="14"/>
    </row>
    <row r="58" spans="2:11" ht="15.75" customHeight="1" x14ac:dyDescent="0.35">
      <c r="B58" s="7"/>
      <c r="C58" s="12"/>
      <c r="D58" s="26"/>
      <c r="E58" s="26"/>
      <c r="F58" s="26"/>
      <c r="G58" s="26"/>
      <c r="H58" s="26"/>
      <c r="I58" s="26"/>
      <c r="J58" s="12"/>
      <c r="K58" s="14"/>
    </row>
    <row r="59" spans="2:11" ht="15.75" customHeight="1" thickBot="1" x14ac:dyDescent="0.4">
      <c r="B59" s="7"/>
      <c r="C59" s="12"/>
      <c r="D59" s="26"/>
      <c r="E59" s="26"/>
      <c r="F59" s="26"/>
      <c r="G59" s="26"/>
      <c r="H59" s="26"/>
      <c r="I59" s="26"/>
      <c r="J59" s="12"/>
      <c r="K59" s="14"/>
    </row>
    <row r="60" spans="2:11" ht="15.5" x14ac:dyDescent="0.35">
      <c r="B60" s="7"/>
      <c r="C60" s="223" t="s">
        <v>17</v>
      </c>
      <c r="D60" s="224"/>
      <c r="E60" s="224"/>
      <c r="F60" s="224"/>
      <c r="G60" s="225"/>
      <c r="H60" s="14"/>
      <c r="I60" s="26"/>
      <c r="J60" s="14"/>
    </row>
    <row r="61" spans="2:11" ht="40.5" customHeight="1" x14ac:dyDescent="0.35">
      <c r="B61" s="7"/>
      <c r="C61" s="247"/>
      <c r="D61" s="135" t="s">
        <v>424</v>
      </c>
      <c r="E61" s="135" t="s">
        <v>425</v>
      </c>
      <c r="F61" s="135" t="s">
        <v>426</v>
      </c>
      <c r="G61" s="249" t="s">
        <v>55</v>
      </c>
      <c r="H61" s="12"/>
      <c r="I61" s="26"/>
      <c r="J61" s="14"/>
    </row>
    <row r="62" spans="2:11" ht="24.75" customHeight="1" x14ac:dyDescent="0.35">
      <c r="B62" s="7"/>
      <c r="C62" s="248"/>
      <c r="D62" s="125">
        <f>D13</f>
        <v>0</v>
      </c>
      <c r="E62" s="125">
        <f>E13</f>
        <v>0</v>
      </c>
      <c r="F62" s="125">
        <f>F13</f>
        <v>0</v>
      </c>
      <c r="G62" s="250"/>
      <c r="H62" s="12"/>
      <c r="I62" s="26"/>
      <c r="J62" s="14"/>
    </row>
    <row r="63" spans="2:11" ht="41.25" customHeight="1" x14ac:dyDescent="0.35">
      <c r="B63" s="27"/>
      <c r="C63" s="137" t="s">
        <v>54</v>
      </c>
      <c r="D63" s="113">
        <f>SUM(D24,D34,D44,D48,D49,D50,D51)</f>
        <v>1269159</v>
      </c>
      <c r="E63" s="113">
        <f>SUM(E24,E34,E44,E48,E49,E50,E51)</f>
        <v>848598</v>
      </c>
      <c r="F63" s="113">
        <f t="shared" ref="F63" si="3">SUM(F24,F34,F44,F48,F49,F50,F51)</f>
        <v>313160.75</v>
      </c>
      <c r="G63" s="138">
        <f>SUM(D63:F63)</f>
        <v>2430917.75</v>
      </c>
      <c r="H63" s="12"/>
      <c r="I63" s="196"/>
      <c r="J63" s="15"/>
    </row>
    <row r="64" spans="2:11" ht="51.75" customHeight="1" x14ac:dyDescent="0.35">
      <c r="B64" s="5"/>
      <c r="C64" s="137" t="s">
        <v>7</v>
      </c>
      <c r="D64" s="113">
        <f>D63*0.07</f>
        <v>88841.13</v>
      </c>
      <c r="E64" s="113">
        <f>E63*0.07</f>
        <v>59401.860000000008</v>
      </c>
      <c r="F64" s="113">
        <f>F63*0.07</f>
        <v>21921.252500000002</v>
      </c>
      <c r="G64" s="138">
        <f>G63*0.07</f>
        <v>170164.24250000002</v>
      </c>
      <c r="H64" s="5"/>
      <c r="I64" s="196"/>
      <c r="J64" s="2"/>
    </row>
    <row r="65" spans="2:11" ht="51.75" customHeight="1" thickBot="1" x14ac:dyDescent="0.4">
      <c r="B65" s="5"/>
      <c r="C65" s="36" t="s">
        <v>55</v>
      </c>
      <c r="D65" s="118">
        <f>SUM(D63:D64)</f>
        <v>1358000.13</v>
      </c>
      <c r="E65" s="118">
        <f>SUM(E63:E64)</f>
        <v>907999.86</v>
      </c>
      <c r="F65" s="118">
        <f>SUM(F63:F64)</f>
        <v>335082.0025</v>
      </c>
      <c r="G65" s="139">
        <f>SUM(G63:G64)</f>
        <v>2601081.9925000002</v>
      </c>
      <c r="H65" s="5"/>
      <c r="J65" s="2"/>
    </row>
    <row r="66" spans="2:11" ht="42" customHeight="1" x14ac:dyDescent="0.35">
      <c r="B66" s="5"/>
      <c r="I66" s="197"/>
      <c r="J66" s="4"/>
      <c r="K66" s="2"/>
    </row>
    <row r="67" spans="2:11" s="44" customFormat="1" ht="29.25" customHeight="1" thickBot="1" x14ac:dyDescent="0.4">
      <c r="B67" s="12"/>
      <c r="C67" s="38"/>
      <c r="D67" s="39"/>
      <c r="E67" s="39"/>
      <c r="F67" s="39"/>
      <c r="G67" s="39"/>
      <c r="H67" s="39"/>
      <c r="I67" s="201"/>
      <c r="J67" s="14"/>
      <c r="K67" s="15"/>
    </row>
    <row r="68" spans="2:11" ht="23.25" customHeight="1" x14ac:dyDescent="0.35">
      <c r="B68" s="2"/>
      <c r="C68" s="241" t="s">
        <v>27</v>
      </c>
      <c r="D68" s="242"/>
      <c r="E68" s="243"/>
      <c r="F68" s="243"/>
      <c r="G68" s="243"/>
      <c r="H68" s="244"/>
      <c r="I68" s="201"/>
      <c r="J68" s="2"/>
      <c r="K68" s="45"/>
    </row>
    <row r="69" spans="2:11" ht="41.25" customHeight="1" x14ac:dyDescent="0.35">
      <c r="B69" s="2"/>
      <c r="C69" s="114"/>
      <c r="D69" s="115" t="s">
        <v>424</v>
      </c>
      <c r="E69" s="115" t="s">
        <v>425</v>
      </c>
      <c r="F69" s="115" t="s">
        <v>426</v>
      </c>
      <c r="G69" s="251" t="s">
        <v>55</v>
      </c>
      <c r="H69" s="253" t="s">
        <v>29</v>
      </c>
      <c r="I69" s="201"/>
      <c r="J69" s="2"/>
      <c r="K69" s="45"/>
    </row>
    <row r="70" spans="2:11" ht="27.75" customHeight="1" x14ac:dyDescent="0.35">
      <c r="B70" s="2"/>
      <c r="C70" s="114"/>
      <c r="D70" s="115">
        <f>D13</f>
        <v>0</v>
      </c>
      <c r="E70" s="115">
        <f>E13</f>
        <v>0</v>
      </c>
      <c r="F70" s="115">
        <f>F13</f>
        <v>0</v>
      </c>
      <c r="G70" s="252"/>
      <c r="H70" s="254"/>
      <c r="I70" s="195"/>
      <c r="J70" s="2"/>
      <c r="K70" s="45"/>
    </row>
    <row r="71" spans="2:11" ht="55.5" customHeight="1" x14ac:dyDescent="0.35">
      <c r="B71" s="2"/>
      <c r="C71" s="35" t="s">
        <v>28</v>
      </c>
      <c r="D71" s="116">
        <f>$D$65*H71</f>
        <v>950600.0909999999</v>
      </c>
      <c r="E71" s="117">
        <f>$E$65*H71</f>
        <v>635599.902</v>
      </c>
      <c r="F71" s="117">
        <f>$F$65*H71</f>
        <v>234557.40174999999</v>
      </c>
      <c r="G71" s="117">
        <f>SUM(D71:F71)</f>
        <v>1820757.3947499997</v>
      </c>
      <c r="H71" s="159">
        <v>0.7</v>
      </c>
      <c r="I71" s="195"/>
      <c r="J71" s="2"/>
      <c r="K71" s="45"/>
    </row>
    <row r="72" spans="2:11" ht="57.75" customHeight="1" x14ac:dyDescent="0.35">
      <c r="B72" s="240"/>
      <c r="C72" s="144" t="s">
        <v>30</v>
      </c>
      <c r="D72" s="116">
        <f>$D$65*H72</f>
        <v>407400.03899999993</v>
      </c>
      <c r="E72" s="117">
        <f>$E$65*H72</f>
        <v>272399.95799999998</v>
      </c>
      <c r="F72" s="117">
        <f>$F$65*H72</f>
        <v>100524.60075</v>
      </c>
      <c r="G72" s="145">
        <f>SUM(D72:F72)</f>
        <v>780324.59774999996</v>
      </c>
      <c r="H72" s="160">
        <v>0.3</v>
      </c>
      <c r="I72" s="198"/>
      <c r="J72" s="45"/>
      <c r="K72" s="45"/>
    </row>
    <row r="73" spans="2:11" ht="57.75" customHeight="1" x14ac:dyDescent="0.35">
      <c r="B73" s="240"/>
      <c r="C73" s="144" t="s">
        <v>438</v>
      </c>
      <c r="D73" s="116">
        <f>$D$65*H73</f>
        <v>0</v>
      </c>
      <c r="E73" s="117">
        <f>$E$65*H73</f>
        <v>0</v>
      </c>
      <c r="F73" s="117">
        <f>$F$65*H73</f>
        <v>0</v>
      </c>
      <c r="G73" s="145">
        <f>SUM(D73:F73)</f>
        <v>0</v>
      </c>
      <c r="H73" s="161">
        <v>0</v>
      </c>
      <c r="I73" s="202"/>
      <c r="J73" s="45"/>
      <c r="K73" s="45"/>
    </row>
    <row r="74" spans="2:11" ht="38.25" customHeight="1" thickBot="1" x14ac:dyDescent="0.4">
      <c r="B74" s="240"/>
      <c r="C74" s="36" t="s">
        <v>433</v>
      </c>
      <c r="D74" s="118">
        <f>SUM(D71:D73)</f>
        <v>1358000.13</v>
      </c>
      <c r="E74" s="118">
        <f>SUM(E71:E73)</f>
        <v>907999.86</v>
      </c>
      <c r="F74" s="118">
        <f>SUM(F71:F73)</f>
        <v>335082.0025</v>
      </c>
      <c r="G74" s="118">
        <f>SUM(G71:G73)</f>
        <v>2601081.9924999997</v>
      </c>
      <c r="H74" s="119">
        <f>SUM(H71:H73)</f>
        <v>1</v>
      </c>
      <c r="I74" s="199"/>
      <c r="J74" s="45"/>
      <c r="K74" s="45"/>
    </row>
    <row r="75" spans="2:11" ht="21.75" customHeight="1" thickBot="1" x14ac:dyDescent="0.4">
      <c r="B75" s="240"/>
      <c r="C75" s="3"/>
      <c r="D75" s="8"/>
      <c r="E75" s="8"/>
      <c r="F75" s="8"/>
      <c r="G75" s="8"/>
      <c r="H75" s="8"/>
      <c r="I75" s="199"/>
      <c r="J75" s="45"/>
      <c r="K75" s="45"/>
    </row>
    <row r="76" spans="2:11" ht="49.5" customHeight="1" x14ac:dyDescent="0.35">
      <c r="B76" s="240"/>
      <c r="C76" s="120" t="s">
        <v>450</v>
      </c>
      <c r="D76" s="121">
        <f>SUM(H24,H34,H44,H52)*1.07</f>
        <v>1067021.5480000002</v>
      </c>
      <c r="E76" s="39"/>
      <c r="F76" s="39"/>
      <c r="G76" s="39"/>
      <c r="H76" s="205" t="s">
        <v>452</v>
      </c>
      <c r="I76" s="206">
        <f>SUM(I52,I44,I34,I24)</f>
        <v>1927220.37</v>
      </c>
      <c r="J76" s="45"/>
      <c r="K76" s="45"/>
    </row>
    <row r="77" spans="2:11" ht="28.5" customHeight="1" thickBot="1" x14ac:dyDescent="0.4">
      <c r="B77" s="240"/>
      <c r="C77" s="122" t="s">
        <v>14</v>
      </c>
      <c r="D77" s="187">
        <f>D76/G65</f>
        <v>0.41022218871864347</v>
      </c>
      <c r="E77" s="50"/>
      <c r="F77" s="50"/>
      <c r="G77" s="50"/>
      <c r="H77" s="207" t="s">
        <v>453</v>
      </c>
      <c r="I77" s="208">
        <f>I76/G63</f>
        <v>0.7927953835542153</v>
      </c>
      <c r="J77" s="45"/>
      <c r="K77" s="45"/>
    </row>
    <row r="78" spans="2:11" ht="28.5" customHeight="1" x14ac:dyDescent="0.35">
      <c r="B78" s="240"/>
      <c r="C78" s="255"/>
      <c r="D78" s="256"/>
      <c r="E78" s="51"/>
      <c r="F78" s="51"/>
      <c r="G78" s="51"/>
      <c r="J78" s="45"/>
      <c r="K78" s="45"/>
    </row>
    <row r="79" spans="2:11" ht="32.25" customHeight="1" x14ac:dyDescent="0.35">
      <c r="B79" s="240"/>
      <c r="C79" s="122" t="s">
        <v>451</v>
      </c>
      <c r="D79" s="123">
        <f>SUM(D50:F51)*1.07</f>
        <v>176600.29</v>
      </c>
      <c r="E79" s="52"/>
      <c r="F79" s="52"/>
      <c r="G79" s="52"/>
      <c r="J79" s="45"/>
      <c r="K79" s="45"/>
    </row>
    <row r="80" spans="2:11" ht="23.25" customHeight="1" x14ac:dyDescent="0.35">
      <c r="B80" s="240"/>
      <c r="C80" s="122" t="s">
        <v>15</v>
      </c>
      <c r="D80" s="187">
        <f>D79/G65</f>
        <v>6.7894933919504269E-2</v>
      </c>
      <c r="E80" s="52"/>
      <c r="F80" s="52"/>
      <c r="G80" s="52"/>
      <c r="I80" s="191"/>
      <c r="J80" s="45"/>
      <c r="K80" s="45"/>
    </row>
    <row r="81" spans="1:11" ht="66.75" customHeight="1" thickBot="1" x14ac:dyDescent="0.4">
      <c r="B81" s="240"/>
      <c r="C81" s="245" t="s">
        <v>447</v>
      </c>
      <c r="D81" s="246"/>
      <c r="E81" s="40"/>
      <c r="F81" s="40"/>
      <c r="G81" s="40"/>
      <c r="H81" s="45"/>
      <c r="J81" s="45"/>
      <c r="K81" s="45"/>
    </row>
    <row r="82" spans="1:11" ht="55.5" customHeight="1" x14ac:dyDescent="0.35">
      <c r="B82" s="240"/>
      <c r="K82" s="44"/>
    </row>
    <row r="83" spans="1:11" ht="42.75" customHeight="1" x14ac:dyDescent="0.35">
      <c r="B83" s="240"/>
      <c r="J83" s="45"/>
    </row>
    <row r="84" spans="1:11" ht="21.75" customHeight="1" x14ac:dyDescent="0.35">
      <c r="B84" s="240"/>
      <c r="J84" s="45"/>
    </row>
    <row r="85" spans="1:11" ht="21.75" customHeight="1" x14ac:dyDescent="0.35">
      <c r="A85" s="45"/>
      <c r="B85" s="240"/>
    </row>
    <row r="86" spans="1:11" s="45" customFormat="1" ht="23.25" customHeight="1" x14ac:dyDescent="0.35">
      <c r="A86" s="43"/>
      <c r="B86" s="240"/>
      <c r="C86" s="43"/>
      <c r="D86" s="43"/>
      <c r="E86" s="43"/>
      <c r="F86" s="43"/>
      <c r="G86" s="43"/>
      <c r="H86" s="43"/>
      <c r="I86" s="189"/>
      <c r="J86" s="43"/>
      <c r="K86" s="43"/>
    </row>
    <row r="87" spans="1:11" ht="23.25" customHeight="1" x14ac:dyDescent="0.35"/>
    <row r="88" spans="1:11" ht="21.75" customHeight="1" x14ac:dyDescent="0.35"/>
    <row r="89" spans="1:11" ht="16.5" customHeight="1" x14ac:dyDescent="0.35"/>
    <row r="90" spans="1:11" ht="29.25" customHeight="1" x14ac:dyDescent="0.35"/>
    <row r="91" spans="1:11" ht="24.75" customHeight="1" x14ac:dyDescent="0.35"/>
    <row r="92" spans="1:11" ht="33" customHeight="1" x14ac:dyDescent="0.35"/>
    <row r="94" spans="1:11" ht="15" customHeight="1" x14ac:dyDescent="0.35"/>
    <row r="95" spans="1:11" ht="25.5" customHeight="1" x14ac:dyDescent="0.35"/>
  </sheetData>
  <sheetProtection formatCells="0" formatColumns="0" formatRows="0"/>
  <mergeCells count="17">
    <mergeCell ref="B72:B86"/>
    <mergeCell ref="C68:H68"/>
    <mergeCell ref="C81:D81"/>
    <mergeCell ref="C61:C62"/>
    <mergeCell ref="G61:G62"/>
    <mergeCell ref="G69:G70"/>
    <mergeCell ref="H69:H70"/>
    <mergeCell ref="C78:D78"/>
    <mergeCell ref="C60:G60"/>
    <mergeCell ref="B2:E2"/>
    <mergeCell ref="B9:H9"/>
    <mergeCell ref="C25:J25"/>
    <mergeCell ref="C15:J15"/>
    <mergeCell ref="C35:J35"/>
    <mergeCell ref="C45:J45"/>
    <mergeCell ref="C14:J14"/>
    <mergeCell ref="B6:J6"/>
  </mergeCells>
  <conditionalFormatting sqref="D77">
    <cfRule type="cellIs" dxfId="13" priority="46" operator="lessThan">
      <formula>0.15</formula>
    </cfRule>
  </conditionalFormatting>
  <conditionalFormatting sqref="D80">
    <cfRule type="cellIs" dxfId="12" priority="44" operator="lessThan">
      <formula>0.05</formula>
    </cfRule>
  </conditionalFormatting>
  <conditionalFormatting sqref="H74 I73">
    <cfRule type="cellIs" dxfId="11" priority="1" operator="greaterThan">
      <formula>1</formula>
    </cfRule>
  </conditionalFormatting>
  <dataValidations xWindow="431" yWindow="475" count="7">
    <dataValidation allowBlank="1" showInputMessage="1" showErrorMessage="1" prompt="% Towards Gender Equality and Women's Empowerment Must be Higher than 15%_x000a_" sqref="D77:G77" xr:uid="{00000000-0002-0000-0000-000000000000}"/>
    <dataValidation allowBlank="1" showInputMessage="1" showErrorMessage="1" prompt="M&amp;E Budget Cannot be Less than 5%_x000a_" sqref="D80:G80" xr:uid="{00000000-0002-0000-0000-000001000000}"/>
    <dataValidation allowBlank="1" showInputMessage="1" showErrorMessage="1" prompt="Insert *text* description of Outcome here" sqref="C14:J14" xr:uid="{00000000-0002-0000-0000-000002000000}"/>
    <dataValidation allowBlank="1" showInputMessage="1" showErrorMessage="1" prompt="Insert *text* description of Output here" sqref="C15 C25 C35 C45" xr:uid="{00000000-0002-0000-0000-000003000000}"/>
    <dataValidation allowBlank="1" showInputMessage="1" showErrorMessage="1" prompt="Insert *text* description of Activity here" sqref="C16 C26 C36"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79:G79" xr:uid="{00000000-0002-0000-0000-000006000000}"/>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110"/>
  <sheetViews>
    <sheetView showGridLines="0" showZeros="0" topLeftCell="B14" zoomScale="60" zoomScaleNormal="60" workbookViewId="0">
      <selection activeCell="K59" sqref="K59"/>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3"/>
      <c r="M1" s="6"/>
      <c r="N1" s="62"/>
    </row>
    <row r="2" spans="2:14" ht="46" x14ac:dyDescent="1">
      <c r="C2" s="226" t="s">
        <v>422</v>
      </c>
      <c r="D2" s="226"/>
      <c r="E2" s="226"/>
      <c r="F2" s="226"/>
      <c r="G2" s="41"/>
      <c r="H2" s="42"/>
      <c r="I2" s="42"/>
      <c r="L2" s="23"/>
      <c r="M2" s="6"/>
      <c r="N2" s="62"/>
    </row>
    <row r="3" spans="2:14" ht="24" customHeight="1" x14ac:dyDescent="0.35">
      <c r="C3" s="46"/>
      <c r="D3" s="43"/>
      <c r="E3" s="43"/>
      <c r="F3" s="43"/>
      <c r="G3" s="43"/>
      <c r="H3" s="43"/>
      <c r="I3" s="43"/>
      <c r="L3" s="23"/>
      <c r="M3" s="6"/>
      <c r="N3" s="62"/>
    </row>
    <row r="4" spans="2:14" ht="24" customHeight="1" thickBot="1" x14ac:dyDescent="0.4">
      <c r="C4" s="46"/>
      <c r="D4" s="43"/>
      <c r="E4" s="43"/>
      <c r="F4" s="43"/>
      <c r="G4" s="43"/>
      <c r="H4" s="43"/>
      <c r="I4" s="43"/>
      <c r="L4" s="23"/>
      <c r="M4" s="6"/>
      <c r="N4" s="62"/>
    </row>
    <row r="5" spans="2:14" ht="30" customHeight="1" x14ac:dyDescent="0.8">
      <c r="C5" s="276" t="s">
        <v>13</v>
      </c>
      <c r="D5" s="277"/>
      <c r="E5" s="277"/>
      <c r="F5" s="277"/>
      <c r="G5" s="278"/>
      <c r="J5" s="23"/>
      <c r="K5" s="6"/>
      <c r="N5" s="62"/>
    </row>
    <row r="6" spans="2:14" ht="24" customHeight="1" x14ac:dyDescent="0.35">
      <c r="C6" s="262" t="s">
        <v>423</v>
      </c>
      <c r="D6" s="263"/>
      <c r="E6" s="263"/>
      <c r="F6" s="263"/>
      <c r="G6" s="264"/>
      <c r="J6" s="23"/>
      <c r="K6" s="6"/>
      <c r="N6" s="62"/>
    </row>
    <row r="7" spans="2:14" ht="24" customHeight="1" x14ac:dyDescent="0.35">
      <c r="C7" s="262"/>
      <c r="D7" s="263"/>
      <c r="E7" s="263"/>
      <c r="F7" s="263"/>
      <c r="G7" s="264"/>
      <c r="J7" s="23"/>
      <c r="K7" s="6"/>
      <c r="N7" s="62"/>
    </row>
    <row r="8" spans="2:14" ht="24" customHeight="1" thickBot="1" x14ac:dyDescent="0.4">
      <c r="C8" s="265"/>
      <c r="D8" s="266"/>
      <c r="E8" s="266"/>
      <c r="F8" s="266"/>
      <c r="G8" s="267"/>
      <c r="J8" s="23"/>
      <c r="K8" s="6"/>
      <c r="N8" s="62"/>
    </row>
    <row r="9" spans="2:14" ht="24" customHeight="1" thickBot="1" x14ac:dyDescent="0.4">
      <c r="C9" s="56"/>
      <c r="D9" s="56"/>
      <c r="E9" s="56"/>
      <c r="F9" s="56"/>
      <c r="L9" s="23"/>
      <c r="M9" s="6"/>
      <c r="N9" s="62"/>
    </row>
    <row r="10" spans="2:14" ht="24" customHeight="1" thickBot="1" x14ac:dyDescent="0.4">
      <c r="C10" s="271" t="s">
        <v>59</v>
      </c>
      <c r="D10" s="272"/>
      <c r="E10" s="272"/>
      <c r="F10" s="273"/>
      <c r="L10" s="23"/>
      <c r="M10" s="6"/>
      <c r="N10" s="62"/>
    </row>
    <row r="11" spans="2:14" ht="24" customHeight="1" x14ac:dyDescent="0.35">
      <c r="C11" s="56"/>
      <c r="D11" s="56"/>
      <c r="E11" s="56"/>
      <c r="F11" s="56"/>
      <c r="L11" s="23"/>
      <c r="M11" s="6"/>
      <c r="N11" s="62"/>
    </row>
    <row r="12" spans="2:14" ht="24" customHeight="1" x14ac:dyDescent="0.35">
      <c r="C12" s="56"/>
      <c r="D12" s="124" t="s">
        <v>31</v>
      </c>
      <c r="E12" s="124" t="s">
        <v>60</v>
      </c>
      <c r="F12" s="124" t="s">
        <v>61</v>
      </c>
      <c r="G12" s="274" t="s">
        <v>55</v>
      </c>
      <c r="L12" s="23"/>
      <c r="M12" s="6"/>
      <c r="N12" s="62"/>
    </row>
    <row r="13" spans="2:14" ht="24" customHeight="1" x14ac:dyDescent="0.35">
      <c r="C13" s="56"/>
      <c r="D13" s="125">
        <f>'1) Budget Table'!D13</f>
        <v>0</v>
      </c>
      <c r="E13" s="125">
        <f>'1) Budget Table'!E13</f>
        <v>0</v>
      </c>
      <c r="F13" s="125">
        <f>'1) Budget Table'!F13</f>
        <v>0</v>
      </c>
      <c r="G13" s="275"/>
      <c r="L13" s="23"/>
      <c r="M13" s="6"/>
      <c r="N13" s="62"/>
    </row>
    <row r="14" spans="2:14" ht="24" customHeight="1" x14ac:dyDescent="0.35">
      <c r="B14" s="257" t="s">
        <v>70</v>
      </c>
      <c r="C14" s="258"/>
      <c r="D14" s="258"/>
      <c r="E14" s="258"/>
      <c r="F14" s="258"/>
      <c r="G14" s="259"/>
      <c r="L14" s="23"/>
      <c r="M14" s="6"/>
      <c r="N14" s="62"/>
    </row>
    <row r="15" spans="2:14" ht="22.5" customHeight="1" x14ac:dyDescent="0.35">
      <c r="C15" s="257" t="s">
        <v>67</v>
      </c>
      <c r="D15" s="258"/>
      <c r="E15" s="258"/>
      <c r="F15" s="258"/>
      <c r="G15" s="259"/>
      <c r="L15" s="23"/>
      <c r="M15" s="6"/>
      <c r="N15" s="62"/>
    </row>
    <row r="16" spans="2:14" ht="24.75" customHeight="1" thickBot="1" x14ac:dyDescent="0.4">
      <c r="C16" s="74" t="s">
        <v>66</v>
      </c>
      <c r="D16" s="75">
        <f>'1) Budget Table'!D24</f>
        <v>453712</v>
      </c>
      <c r="E16" s="75">
        <f>'1) Budget Table'!E24</f>
        <v>305372</v>
      </c>
      <c r="F16" s="75">
        <f>'1) Budget Table'!F24</f>
        <v>237740.75</v>
      </c>
      <c r="G16" s="76">
        <f>SUM(D16:F16)</f>
        <v>996824.75</v>
      </c>
      <c r="L16" s="23"/>
      <c r="M16" s="6"/>
      <c r="N16" s="62"/>
    </row>
    <row r="17" spans="3:14" ht="21.75" customHeight="1" x14ac:dyDescent="0.35">
      <c r="C17" s="72" t="s">
        <v>8</v>
      </c>
      <c r="D17" s="109">
        <v>190159</v>
      </c>
      <c r="E17" s="110"/>
      <c r="F17" s="215">
        <v>66753</v>
      </c>
      <c r="G17" s="73">
        <f t="shared" ref="G17:G24" si="0">SUM(D17:F17)</f>
        <v>256912</v>
      </c>
      <c r="N17" s="62"/>
    </row>
    <row r="18" spans="3:14" x14ac:dyDescent="0.35">
      <c r="C18" s="60" t="s">
        <v>9</v>
      </c>
      <c r="D18" s="111">
        <v>20000</v>
      </c>
      <c r="E18" s="20"/>
      <c r="F18" s="220">
        <v>2000</v>
      </c>
      <c r="G18" s="71">
        <f t="shared" si="0"/>
        <v>22000</v>
      </c>
      <c r="N18" s="62"/>
    </row>
    <row r="19" spans="3:14" ht="15.75" customHeight="1" x14ac:dyDescent="0.35">
      <c r="C19" s="60" t="s">
        <v>10</v>
      </c>
      <c r="D19" s="111">
        <v>15000</v>
      </c>
      <c r="E19" s="111"/>
      <c r="F19" s="219">
        <v>3000</v>
      </c>
      <c r="G19" s="71">
        <f t="shared" si="0"/>
        <v>18000</v>
      </c>
      <c r="N19" s="62"/>
    </row>
    <row r="20" spans="3:14" x14ac:dyDescent="0.35">
      <c r="C20" s="61" t="s">
        <v>11</v>
      </c>
      <c r="D20" s="111">
        <v>121553</v>
      </c>
      <c r="E20" s="219">
        <v>40201</v>
      </c>
      <c r="F20" s="219">
        <v>1211</v>
      </c>
      <c r="G20" s="71">
        <f t="shared" si="0"/>
        <v>162965</v>
      </c>
      <c r="N20" s="62"/>
    </row>
    <row r="21" spans="3:14" x14ac:dyDescent="0.35">
      <c r="C21" s="60" t="s">
        <v>16</v>
      </c>
      <c r="D21" s="111">
        <v>30000</v>
      </c>
      <c r="E21" s="219"/>
      <c r="F21" s="219">
        <v>20000</v>
      </c>
      <c r="G21" s="71">
        <f t="shared" si="0"/>
        <v>50000</v>
      </c>
      <c r="N21" s="62"/>
    </row>
    <row r="22" spans="3:14" ht="21.75" customHeight="1" x14ac:dyDescent="0.35">
      <c r="C22" s="60" t="s">
        <v>12</v>
      </c>
      <c r="D22" s="111">
        <v>77000</v>
      </c>
      <c r="E22" s="219">
        <v>265171</v>
      </c>
      <c r="F22" s="219">
        <v>129777</v>
      </c>
      <c r="G22" s="71">
        <f t="shared" si="0"/>
        <v>471948</v>
      </c>
      <c r="N22" s="62"/>
    </row>
    <row r="23" spans="3:14" ht="21.75" customHeight="1" x14ac:dyDescent="0.35">
      <c r="C23" s="60" t="s">
        <v>65</v>
      </c>
      <c r="D23" s="111"/>
      <c r="E23" s="111"/>
      <c r="F23" s="219">
        <v>14999.75</v>
      </c>
      <c r="G23" s="71">
        <f t="shared" si="0"/>
        <v>14999.75</v>
      </c>
      <c r="N23" s="62"/>
    </row>
    <row r="24" spans="3:14" ht="15.75" customHeight="1" x14ac:dyDescent="0.35">
      <c r="C24" s="65" t="s">
        <v>68</v>
      </c>
      <c r="D24" s="77">
        <f>SUM(D17:D23)</f>
        <v>453712</v>
      </c>
      <c r="E24" s="77">
        <f>E20+E21+E22</f>
        <v>305372</v>
      </c>
      <c r="F24" s="77">
        <f>SUM(F17:F23)</f>
        <v>237740.75</v>
      </c>
      <c r="G24" s="151">
        <f t="shared" si="0"/>
        <v>996824.75</v>
      </c>
      <c r="N24" s="62"/>
    </row>
    <row r="25" spans="3:14" s="64" customFormat="1" x14ac:dyDescent="0.35">
      <c r="C25" s="81"/>
      <c r="D25" s="82"/>
      <c r="E25" s="82"/>
      <c r="F25" s="82"/>
      <c r="G25" s="152"/>
    </row>
    <row r="26" spans="3:14" x14ac:dyDescent="0.35">
      <c r="C26" s="257" t="s">
        <v>71</v>
      </c>
      <c r="D26" s="258"/>
      <c r="E26" s="258"/>
      <c r="F26" s="258"/>
      <c r="G26" s="259"/>
      <c r="N26" s="62"/>
    </row>
    <row r="27" spans="3:14" ht="27" customHeight="1" thickBot="1" x14ac:dyDescent="0.4">
      <c r="C27" s="74" t="s">
        <v>66</v>
      </c>
      <c r="D27" s="75">
        <f>'1) Budget Table'!D34</f>
        <v>546300</v>
      </c>
      <c r="E27" s="75">
        <f>'1) Budget Table'!E34</f>
        <v>0</v>
      </c>
      <c r="F27" s="75">
        <f>'1) Budget Table'!F34</f>
        <v>0</v>
      </c>
      <c r="G27" s="76">
        <f t="shared" ref="G27:G35" si="1">SUM(D27:F27)</f>
        <v>546300</v>
      </c>
      <c r="N27" s="62"/>
    </row>
    <row r="28" spans="3:14" x14ac:dyDescent="0.35">
      <c r="C28" s="72" t="s">
        <v>8</v>
      </c>
      <c r="D28" s="109"/>
      <c r="E28" s="110"/>
      <c r="F28" s="110"/>
      <c r="G28" s="73">
        <f t="shared" si="1"/>
        <v>0</v>
      </c>
      <c r="N28" s="62"/>
    </row>
    <row r="29" spans="3:14" x14ac:dyDescent="0.35">
      <c r="C29" s="60" t="s">
        <v>9</v>
      </c>
      <c r="D29" s="111"/>
      <c r="E29" s="20"/>
      <c r="F29" s="20"/>
      <c r="G29" s="71">
        <f t="shared" si="1"/>
        <v>0</v>
      </c>
      <c r="N29" s="62"/>
    </row>
    <row r="30" spans="3:14" ht="31" x14ac:dyDescent="0.35">
      <c r="C30" s="60" t="s">
        <v>10</v>
      </c>
      <c r="D30" s="111"/>
      <c r="E30" s="111"/>
      <c r="F30" s="111"/>
      <c r="G30" s="71">
        <f t="shared" si="1"/>
        <v>0</v>
      </c>
      <c r="N30" s="62"/>
    </row>
    <row r="31" spans="3:14" x14ac:dyDescent="0.35">
      <c r="C31" s="61" t="s">
        <v>11</v>
      </c>
      <c r="D31" s="111"/>
      <c r="E31" s="111"/>
      <c r="F31" s="111"/>
      <c r="G31" s="71">
        <f t="shared" si="1"/>
        <v>0</v>
      </c>
      <c r="N31" s="62"/>
    </row>
    <row r="32" spans="3:14" x14ac:dyDescent="0.35">
      <c r="C32" s="60" t="s">
        <v>16</v>
      </c>
      <c r="D32" s="111"/>
      <c r="E32" s="111"/>
      <c r="F32" s="111"/>
      <c r="G32" s="71">
        <f t="shared" si="1"/>
        <v>0</v>
      </c>
      <c r="N32" s="62"/>
    </row>
    <row r="33" spans="3:14" x14ac:dyDescent="0.35">
      <c r="C33" s="60" t="s">
        <v>12</v>
      </c>
      <c r="D33" s="111">
        <v>546300</v>
      </c>
      <c r="E33" s="111"/>
      <c r="F33" s="111"/>
      <c r="G33" s="71">
        <f t="shared" si="1"/>
        <v>546300</v>
      </c>
      <c r="N33" s="62"/>
    </row>
    <row r="34" spans="3:14" x14ac:dyDescent="0.35">
      <c r="C34" s="60" t="s">
        <v>65</v>
      </c>
      <c r="D34" s="111"/>
      <c r="E34" s="111"/>
      <c r="F34" s="111"/>
      <c r="G34" s="71">
        <f t="shared" si="1"/>
        <v>0</v>
      </c>
      <c r="N34" s="62"/>
    </row>
    <row r="35" spans="3:14" x14ac:dyDescent="0.35">
      <c r="C35" s="65" t="s">
        <v>68</v>
      </c>
      <c r="D35" s="77">
        <f>SUM(D28:D34)</f>
        <v>546300</v>
      </c>
      <c r="E35" s="77">
        <f>SUM(E28:E34)</f>
        <v>0</v>
      </c>
      <c r="F35" s="77">
        <f>SUM(F28:F34)</f>
        <v>0</v>
      </c>
      <c r="G35" s="71">
        <f t="shared" si="1"/>
        <v>546300</v>
      </c>
      <c r="N35" s="62"/>
    </row>
    <row r="36" spans="3:14" s="64" customFormat="1" x14ac:dyDescent="0.35">
      <c r="C36" s="81"/>
      <c r="D36" s="82"/>
      <c r="E36" s="82"/>
      <c r="F36" s="82"/>
      <c r="G36" s="83"/>
    </row>
    <row r="37" spans="3:14" x14ac:dyDescent="0.35">
      <c r="C37" s="257" t="s">
        <v>72</v>
      </c>
      <c r="D37" s="258"/>
      <c r="E37" s="258"/>
      <c r="F37" s="258"/>
      <c r="G37" s="259"/>
      <c r="N37" s="62"/>
    </row>
    <row r="38" spans="3:14" ht="21.75" customHeight="1" thickBot="1" x14ac:dyDescent="0.4">
      <c r="C38" s="74" t="s">
        <v>66</v>
      </c>
      <c r="D38" s="75">
        <f>'1) Budget Table'!D44</f>
        <v>188000</v>
      </c>
      <c r="E38" s="75">
        <f>'1) Budget Table'!E44</f>
        <v>469326</v>
      </c>
      <c r="F38" s="75">
        <f>'1) Budget Table'!F44</f>
        <v>65420</v>
      </c>
      <c r="G38" s="76">
        <f t="shared" ref="G38:G46" si="2">SUM(D38:F38)</f>
        <v>722746</v>
      </c>
      <c r="N38" s="62"/>
    </row>
    <row r="39" spans="3:14" x14ac:dyDescent="0.35">
      <c r="C39" s="72" t="s">
        <v>8</v>
      </c>
      <c r="D39" s="109">
        <v>100000</v>
      </c>
      <c r="E39" s="110">
        <v>102706</v>
      </c>
      <c r="F39" s="110"/>
      <c r="G39" s="73">
        <f t="shared" si="2"/>
        <v>202706</v>
      </c>
      <c r="N39" s="62"/>
    </row>
    <row r="40" spans="3:14" s="64" customFormat="1" ht="15.75" customHeight="1" x14ac:dyDescent="0.35">
      <c r="C40" s="60" t="s">
        <v>9</v>
      </c>
      <c r="D40" s="111"/>
      <c r="E40" s="20"/>
      <c r="F40" s="20"/>
      <c r="G40" s="71">
        <f t="shared" si="2"/>
        <v>0</v>
      </c>
    </row>
    <row r="41" spans="3:14" s="64" customFormat="1" ht="31" x14ac:dyDescent="0.35">
      <c r="C41" s="60" t="s">
        <v>10</v>
      </c>
      <c r="D41" s="111"/>
      <c r="E41" s="111">
        <v>20152</v>
      </c>
      <c r="F41" s="111"/>
      <c r="G41" s="71">
        <f t="shared" si="2"/>
        <v>20152</v>
      </c>
    </row>
    <row r="42" spans="3:14" s="64" customFormat="1" x14ac:dyDescent="0.35">
      <c r="C42" s="61" t="s">
        <v>11</v>
      </c>
      <c r="D42" s="111">
        <v>0</v>
      </c>
      <c r="E42" s="111"/>
      <c r="F42" s="219">
        <v>60420</v>
      </c>
      <c r="G42" s="71">
        <f t="shared" si="2"/>
        <v>60420</v>
      </c>
    </row>
    <row r="43" spans="3:14" x14ac:dyDescent="0.35">
      <c r="C43" s="60" t="s">
        <v>16</v>
      </c>
      <c r="D43" s="111">
        <v>0</v>
      </c>
      <c r="E43" s="111"/>
      <c r="F43" s="219">
        <v>5000</v>
      </c>
      <c r="G43" s="71">
        <f t="shared" si="2"/>
        <v>5000</v>
      </c>
      <c r="N43" s="62"/>
    </row>
    <row r="44" spans="3:14" x14ac:dyDescent="0.35">
      <c r="C44" s="60" t="s">
        <v>12</v>
      </c>
      <c r="D44" s="111">
        <v>25000</v>
      </c>
      <c r="E44" s="111">
        <v>319804</v>
      </c>
      <c r="F44" s="219"/>
      <c r="G44" s="71">
        <f t="shared" si="2"/>
        <v>344804</v>
      </c>
      <c r="N44" s="62"/>
    </row>
    <row r="45" spans="3:14" x14ac:dyDescent="0.35">
      <c r="C45" s="60" t="s">
        <v>65</v>
      </c>
      <c r="D45" s="111">
        <v>63000</v>
      </c>
      <c r="E45" s="111">
        <v>26664</v>
      </c>
      <c r="F45" s="111"/>
      <c r="G45" s="71">
        <f t="shared" si="2"/>
        <v>89664</v>
      </c>
      <c r="N45" s="62"/>
    </row>
    <row r="46" spans="3:14" x14ac:dyDescent="0.35">
      <c r="C46" s="65" t="s">
        <v>68</v>
      </c>
      <c r="D46" s="77">
        <f>SUM(D39:D45)</f>
        <v>188000</v>
      </c>
      <c r="E46" s="77">
        <v>469326</v>
      </c>
      <c r="F46" s="77">
        <f>SUM(F39:F45)</f>
        <v>65420</v>
      </c>
      <c r="G46" s="71">
        <f t="shared" si="2"/>
        <v>722746</v>
      </c>
      <c r="N46" s="62"/>
    </row>
    <row r="47" spans="3:14" x14ac:dyDescent="0.35">
      <c r="C47" s="257" t="s">
        <v>73</v>
      </c>
      <c r="D47" s="258"/>
      <c r="E47" s="258"/>
      <c r="F47" s="258"/>
      <c r="G47" s="259"/>
      <c r="N47" s="62"/>
    </row>
    <row r="48" spans="3:14" s="64" customFormat="1" x14ac:dyDescent="0.35">
      <c r="C48" s="78"/>
      <c r="D48" s="79"/>
      <c r="E48" s="79"/>
      <c r="F48" s="79"/>
      <c r="G48" s="80"/>
    </row>
    <row r="49" spans="3:7" s="66" customFormat="1" ht="15.75" customHeight="1" x14ac:dyDescent="0.35">
      <c r="C49" s="62"/>
      <c r="D49" s="64"/>
      <c r="E49" s="64"/>
      <c r="F49" s="64"/>
      <c r="G49" s="62"/>
    </row>
    <row r="50" spans="3:7" s="66" customFormat="1" ht="15.75" customHeight="1" x14ac:dyDescent="0.35">
      <c r="C50" s="257" t="s">
        <v>431</v>
      </c>
      <c r="D50" s="258"/>
      <c r="E50" s="258"/>
      <c r="F50" s="258"/>
      <c r="G50" s="259"/>
    </row>
    <row r="51" spans="3:7" s="66" customFormat="1" ht="19.5" customHeight="1" thickBot="1" x14ac:dyDescent="0.4">
      <c r="C51" s="74" t="s">
        <v>432</v>
      </c>
      <c r="D51" s="75">
        <f>'1) Budget Table'!D52</f>
        <v>81147</v>
      </c>
      <c r="E51" s="75">
        <v>73900</v>
      </c>
      <c r="F51" s="75">
        <f>'1) Budget Table'!F52</f>
        <v>10000</v>
      </c>
      <c r="G51" s="76">
        <f t="shared" ref="G51:G58" si="3">SUM(D51:F51)</f>
        <v>165047</v>
      </c>
    </row>
    <row r="52" spans="3:7" s="66" customFormat="1" ht="15.75" customHeight="1" x14ac:dyDescent="0.35">
      <c r="C52" s="72" t="s">
        <v>8</v>
      </c>
      <c r="D52" s="109">
        <v>0</v>
      </c>
      <c r="E52" s="110"/>
      <c r="F52" s="110">
        <v>10000</v>
      </c>
      <c r="G52" s="73">
        <f t="shared" si="3"/>
        <v>10000</v>
      </c>
    </row>
    <row r="53" spans="3:7" s="66" customFormat="1" ht="15.75" customHeight="1" x14ac:dyDescent="0.35">
      <c r="C53" s="60" t="s">
        <v>9</v>
      </c>
      <c r="D53" s="111">
        <v>0</v>
      </c>
      <c r="E53" s="20"/>
      <c r="F53" s="20"/>
      <c r="G53" s="71">
        <f t="shared" si="3"/>
        <v>0</v>
      </c>
    </row>
    <row r="54" spans="3:7" s="66" customFormat="1" ht="15.75" customHeight="1" x14ac:dyDescent="0.35">
      <c r="C54" s="60" t="s">
        <v>10</v>
      </c>
      <c r="D54" s="111">
        <v>0</v>
      </c>
      <c r="E54" s="111"/>
      <c r="F54" s="111"/>
      <c r="G54" s="71">
        <f t="shared" si="3"/>
        <v>0</v>
      </c>
    </row>
    <row r="55" spans="3:7" s="66" customFormat="1" ht="15.75" customHeight="1" x14ac:dyDescent="0.35">
      <c r="C55" s="61" t="s">
        <v>11</v>
      </c>
      <c r="D55" s="111">
        <v>30000</v>
      </c>
      <c r="E55" s="111">
        <v>22900</v>
      </c>
      <c r="F55" s="111"/>
      <c r="G55" s="71">
        <f t="shared" si="3"/>
        <v>52900</v>
      </c>
    </row>
    <row r="56" spans="3:7" s="66" customFormat="1" ht="15.75" customHeight="1" x14ac:dyDescent="0.35">
      <c r="C56" s="60" t="s">
        <v>16</v>
      </c>
      <c r="D56" s="111">
        <v>30000</v>
      </c>
      <c r="E56" s="111">
        <v>38000</v>
      </c>
      <c r="F56" s="111"/>
      <c r="G56" s="71">
        <f t="shared" si="3"/>
        <v>68000</v>
      </c>
    </row>
    <row r="57" spans="3:7" s="66" customFormat="1" ht="15.75" customHeight="1" x14ac:dyDescent="0.35">
      <c r="C57" s="60" t="s">
        <v>12</v>
      </c>
      <c r="D57" s="111">
        <v>21147</v>
      </c>
      <c r="E57" s="111">
        <v>13000</v>
      </c>
      <c r="F57" s="111"/>
      <c r="G57" s="71">
        <f t="shared" si="3"/>
        <v>34147</v>
      </c>
    </row>
    <row r="58" spans="3:7" s="66" customFormat="1" ht="15.75" customHeight="1" x14ac:dyDescent="0.35">
      <c r="C58" s="60" t="s">
        <v>65</v>
      </c>
      <c r="D58" s="111">
        <v>0</v>
      </c>
      <c r="E58" s="111"/>
      <c r="F58" s="111"/>
      <c r="G58" s="71">
        <f t="shared" si="3"/>
        <v>0</v>
      </c>
    </row>
    <row r="59" spans="3:7" s="66" customFormat="1" ht="15.75" customHeight="1" x14ac:dyDescent="0.35">
      <c r="C59" s="65" t="s">
        <v>68</v>
      </c>
      <c r="D59" s="77">
        <f>D52+D53+D54+D55+D56+D57+D58</f>
        <v>81147</v>
      </c>
      <c r="E59" s="77">
        <f>E52+E53+E54+E55+E56+E57+E58</f>
        <v>73900</v>
      </c>
      <c r="F59" s="77">
        <f>F52+F53+F54+F55+F56+F57+F58</f>
        <v>10000</v>
      </c>
      <c r="G59" s="71">
        <f>SUM(D59:F59)</f>
        <v>165047</v>
      </c>
    </row>
    <row r="60" spans="3:7" s="66" customFormat="1" ht="15.75" customHeight="1" thickBot="1" x14ac:dyDescent="0.4">
      <c r="C60" s="62"/>
      <c r="D60" s="64"/>
      <c r="E60" s="64"/>
      <c r="F60" s="64"/>
      <c r="G60" s="62"/>
    </row>
    <row r="61" spans="3:7" s="66" customFormat="1" ht="19.5" customHeight="1" thickBot="1" x14ac:dyDescent="0.4">
      <c r="C61" s="268" t="s">
        <v>17</v>
      </c>
      <c r="D61" s="269"/>
      <c r="E61" s="269"/>
      <c r="F61" s="269"/>
      <c r="G61" s="270"/>
    </row>
    <row r="62" spans="3:7" s="66" customFormat="1" ht="19.5" customHeight="1" x14ac:dyDescent="0.35">
      <c r="C62" s="87"/>
      <c r="D62" s="70" t="s">
        <v>424</v>
      </c>
      <c r="E62" s="70" t="s">
        <v>425</v>
      </c>
      <c r="F62" s="70" t="s">
        <v>426</v>
      </c>
      <c r="G62" s="260" t="s">
        <v>17</v>
      </c>
    </row>
    <row r="63" spans="3:7" s="66" customFormat="1" ht="19.5" customHeight="1" x14ac:dyDescent="0.35">
      <c r="C63" s="87"/>
      <c r="D63" s="63">
        <f>'1) Budget Table'!D13</f>
        <v>0</v>
      </c>
      <c r="E63" s="63">
        <f>'1) Budget Table'!E13</f>
        <v>0</v>
      </c>
      <c r="F63" s="63">
        <f>'1) Budget Table'!F13</f>
        <v>0</v>
      </c>
      <c r="G63" s="261"/>
    </row>
    <row r="64" spans="3:7" s="66" customFormat="1" ht="19.5" customHeight="1" x14ac:dyDescent="0.35">
      <c r="C64" s="22" t="s">
        <v>8</v>
      </c>
      <c r="D64" s="88">
        <f>SUM(D39,D28,D17,D52)</f>
        <v>290159</v>
      </c>
      <c r="E64" s="177">
        <f t="shared" ref="E64:F64" si="4">SUM(E39,E28,E17,E52)</f>
        <v>102706</v>
      </c>
      <c r="F64" s="177">
        <f t="shared" si="4"/>
        <v>76753</v>
      </c>
      <c r="G64" s="85">
        <f t="shared" ref="G64:G71" si="5">SUM(D64:F64)</f>
        <v>469618</v>
      </c>
    </row>
    <row r="65" spans="3:14" s="66" customFormat="1" ht="34.5" customHeight="1" x14ac:dyDescent="0.35">
      <c r="C65" s="22" t="s">
        <v>9</v>
      </c>
      <c r="D65" s="177">
        <f t="shared" ref="D65:F71" si="6">SUM(D40,D29,D18,D53)</f>
        <v>20000</v>
      </c>
      <c r="E65" s="177">
        <f t="shared" si="6"/>
        <v>0</v>
      </c>
      <c r="F65" s="177">
        <f t="shared" si="6"/>
        <v>2000</v>
      </c>
      <c r="G65" s="86">
        <f t="shared" si="5"/>
        <v>22000</v>
      </c>
    </row>
    <row r="66" spans="3:14" s="66" customFormat="1" ht="48" customHeight="1" x14ac:dyDescent="0.35">
      <c r="C66" s="22" t="s">
        <v>10</v>
      </c>
      <c r="D66" s="177">
        <f t="shared" si="6"/>
        <v>15000</v>
      </c>
      <c r="E66" s="177">
        <f t="shared" si="6"/>
        <v>20152</v>
      </c>
      <c r="F66" s="177">
        <f t="shared" si="6"/>
        <v>3000</v>
      </c>
      <c r="G66" s="86">
        <f t="shared" si="5"/>
        <v>38152</v>
      </c>
    </row>
    <row r="67" spans="3:14" s="66" customFormat="1" ht="33" customHeight="1" x14ac:dyDescent="0.35">
      <c r="C67" s="37" t="s">
        <v>11</v>
      </c>
      <c r="D67" s="177">
        <f t="shared" si="6"/>
        <v>151553</v>
      </c>
      <c r="E67" s="177">
        <f t="shared" si="6"/>
        <v>63101</v>
      </c>
      <c r="F67" s="177">
        <f t="shared" si="6"/>
        <v>61631</v>
      </c>
      <c r="G67" s="86">
        <f t="shared" si="5"/>
        <v>276285</v>
      </c>
    </row>
    <row r="68" spans="3:14" s="66" customFormat="1" ht="21" customHeight="1" x14ac:dyDescent="0.35">
      <c r="C68" s="22" t="s">
        <v>16</v>
      </c>
      <c r="D68" s="177">
        <f t="shared" si="6"/>
        <v>60000</v>
      </c>
      <c r="E68" s="177">
        <f t="shared" si="6"/>
        <v>38000</v>
      </c>
      <c r="F68" s="177">
        <f t="shared" si="6"/>
        <v>25000</v>
      </c>
      <c r="G68" s="86">
        <f t="shared" si="5"/>
        <v>123000</v>
      </c>
      <c r="H68" s="26"/>
      <c r="I68" s="26"/>
      <c r="J68" s="26"/>
      <c r="K68" s="26"/>
      <c r="L68" s="26"/>
      <c r="M68" s="25"/>
    </row>
    <row r="69" spans="3:14" s="66" customFormat="1" ht="39.75" customHeight="1" x14ac:dyDescent="0.35">
      <c r="C69" s="22" t="s">
        <v>12</v>
      </c>
      <c r="D69" s="177">
        <f t="shared" si="6"/>
        <v>669447</v>
      </c>
      <c r="E69" s="177">
        <f t="shared" si="6"/>
        <v>597975</v>
      </c>
      <c r="F69" s="177">
        <f t="shared" si="6"/>
        <v>129777</v>
      </c>
      <c r="G69" s="86">
        <f t="shared" si="5"/>
        <v>1397199</v>
      </c>
      <c r="H69" s="26"/>
      <c r="I69" s="26"/>
      <c r="J69" s="26"/>
      <c r="K69" s="26"/>
      <c r="L69" s="26"/>
      <c r="M69" s="25"/>
    </row>
    <row r="70" spans="3:14" s="66" customFormat="1" ht="23.25" customHeight="1" x14ac:dyDescent="0.35">
      <c r="C70" s="22" t="s">
        <v>65</v>
      </c>
      <c r="D70" s="177">
        <f t="shared" si="6"/>
        <v>63000</v>
      </c>
      <c r="E70" s="177">
        <f t="shared" si="6"/>
        <v>26664</v>
      </c>
      <c r="F70" s="177">
        <f t="shared" si="6"/>
        <v>14999.75</v>
      </c>
      <c r="G70" s="86">
        <f t="shared" si="5"/>
        <v>104663.75</v>
      </c>
      <c r="H70" s="26"/>
      <c r="I70" s="26"/>
      <c r="J70" s="26"/>
      <c r="K70" s="26"/>
      <c r="L70" s="26"/>
      <c r="M70" s="25"/>
    </row>
    <row r="71" spans="3:14" s="66" customFormat="1" ht="22.5" customHeight="1" x14ac:dyDescent="0.35">
      <c r="C71" s="153" t="s">
        <v>437</v>
      </c>
      <c r="D71" s="177">
        <f>SUM(D46,D35,D24,D59)</f>
        <v>1269159</v>
      </c>
      <c r="E71" s="177">
        <f>SUM(E46,E35,E24,E59)</f>
        <v>848598</v>
      </c>
      <c r="F71" s="177">
        <f t="shared" si="6"/>
        <v>313160.75</v>
      </c>
      <c r="G71" s="154">
        <f t="shared" si="5"/>
        <v>2430917.75</v>
      </c>
      <c r="H71" s="26"/>
      <c r="I71" s="26"/>
      <c r="J71" s="26"/>
      <c r="K71" s="26"/>
      <c r="L71" s="26"/>
      <c r="M71" s="25"/>
    </row>
    <row r="72" spans="3:14" s="66" customFormat="1" ht="26.25" customHeight="1" thickBot="1" x14ac:dyDescent="0.4">
      <c r="C72" s="157" t="s">
        <v>435</v>
      </c>
      <c r="D72" s="90">
        <f>D71*0.07</f>
        <v>88841.13</v>
      </c>
      <c r="E72" s="90">
        <f t="shared" ref="E72:G72" si="7">E71*0.07</f>
        <v>59401.860000000008</v>
      </c>
      <c r="F72" s="90">
        <f t="shared" si="7"/>
        <v>21921.252500000002</v>
      </c>
      <c r="G72" s="158">
        <f t="shared" si="7"/>
        <v>170164.24250000002</v>
      </c>
      <c r="H72" s="39"/>
      <c r="I72" s="39"/>
      <c r="J72" s="39"/>
      <c r="K72" s="39"/>
      <c r="L72" s="67"/>
      <c r="M72" s="64"/>
    </row>
    <row r="73" spans="3:14" s="66" customFormat="1" ht="23.25" customHeight="1" thickBot="1" x14ac:dyDescent="0.4">
      <c r="C73" s="155" t="s">
        <v>436</v>
      </c>
      <c r="D73" s="156">
        <f>SUM(D71:D72)</f>
        <v>1358000.13</v>
      </c>
      <c r="E73" s="156">
        <f t="shared" ref="E73:F73" si="8">SUM(E71:E72)</f>
        <v>907999.86</v>
      </c>
      <c r="F73" s="156">
        <f t="shared" si="8"/>
        <v>335082.0025</v>
      </c>
      <c r="G73" s="89">
        <f>SUM(G71:G72)</f>
        <v>2601081.9925000002</v>
      </c>
      <c r="H73" s="39"/>
      <c r="I73" s="39"/>
      <c r="J73" s="39"/>
      <c r="K73" s="39"/>
      <c r="L73" s="67"/>
      <c r="M73" s="64"/>
    </row>
    <row r="74" spans="3:14" ht="15.75" customHeight="1" x14ac:dyDescent="0.35">
      <c r="L74" s="68"/>
    </row>
    <row r="75" spans="3:14" ht="15.75" customHeight="1" x14ac:dyDescent="0.35">
      <c r="H75" s="49"/>
      <c r="I75" s="49"/>
      <c r="L75" s="68"/>
    </row>
    <row r="76" spans="3:14" ht="15.75" customHeight="1" x14ac:dyDescent="0.35">
      <c r="H76" s="49"/>
      <c r="I76" s="49"/>
      <c r="L76" s="66"/>
    </row>
    <row r="77" spans="3:14" ht="40.5" customHeight="1" x14ac:dyDescent="0.35">
      <c r="H77" s="49"/>
      <c r="I77" s="49"/>
      <c r="L77" s="69"/>
    </row>
    <row r="78" spans="3:14" ht="24.75" customHeight="1" x14ac:dyDescent="0.35">
      <c r="H78" s="49"/>
      <c r="I78" s="49"/>
      <c r="L78" s="69"/>
    </row>
    <row r="79" spans="3:14" ht="41.25" customHeight="1" x14ac:dyDescent="0.35">
      <c r="H79" s="13"/>
      <c r="I79" s="49"/>
      <c r="L79" s="69"/>
    </row>
    <row r="80" spans="3:14" ht="51.75" customHeight="1" x14ac:dyDescent="0.35">
      <c r="H80" s="13"/>
      <c r="I80" s="49"/>
      <c r="L80" s="69"/>
      <c r="N80" s="62"/>
    </row>
    <row r="81" spans="3:14" ht="42" customHeight="1" x14ac:dyDescent="0.35">
      <c r="H81" s="49"/>
      <c r="I81" s="49"/>
      <c r="L81" s="69"/>
      <c r="N81" s="62"/>
    </row>
    <row r="82" spans="3:14" s="64" customFormat="1" ht="42" customHeight="1" x14ac:dyDescent="0.35">
      <c r="C82" s="62"/>
      <c r="G82" s="62"/>
      <c r="H82" s="66"/>
      <c r="I82" s="49"/>
      <c r="J82" s="62"/>
      <c r="K82" s="62"/>
      <c r="L82" s="69"/>
      <c r="M82" s="62"/>
    </row>
    <row r="83" spans="3:14" s="64" customFormat="1" ht="42" customHeight="1" x14ac:dyDescent="0.35">
      <c r="C83" s="62"/>
      <c r="G83" s="62"/>
      <c r="H83" s="62"/>
      <c r="I83" s="49"/>
      <c r="J83" s="62"/>
      <c r="K83" s="62"/>
      <c r="L83" s="62"/>
      <c r="M83" s="62"/>
    </row>
    <row r="84" spans="3:14" s="64" customFormat="1" ht="63.75" customHeight="1" x14ac:dyDescent="0.35">
      <c r="C84" s="62"/>
      <c r="G84" s="62"/>
      <c r="H84" s="62"/>
      <c r="I84" s="68"/>
      <c r="J84" s="66"/>
      <c r="K84" s="66"/>
      <c r="L84" s="62"/>
      <c r="M84" s="62"/>
    </row>
    <row r="85" spans="3:14" s="64" customFormat="1" ht="42" customHeight="1" x14ac:dyDescent="0.35">
      <c r="C85" s="62"/>
      <c r="G85" s="62"/>
      <c r="H85" s="62"/>
      <c r="I85" s="62"/>
      <c r="J85" s="62"/>
      <c r="K85" s="62"/>
      <c r="L85" s="62"/>
      <c r="M85" s="68"/>
    </row>
    <row r="86" spans="3:14" ht="23.25" customHeight="1" x14ac:dyDescent="0.35">
      <c r="N86" s="62"/>
    </row>
    <row r="87" spans="3:14" ht="27.75" customHeight="1" x14ac:dyDescent="0.35">
      <c r="L87" s="66"/>
      <c r="N87" s="62"/>
    </row>
    <row r="88" spans="3:14" ht="55.5" customHeight="1" x14ac:dyDescent="0.35">
      <c r="N88" s="62"/>
    </row>
    <row r="89" spans="3:14" ht="57.75" customHeight="1" x14ac:dyDescent="0.35">
      <c r="M89" s="66"/>
      <c r="N89" s="62"/>
    </row>
    <row r="90" spans="3:14" ht="21.75" customHeight="1" x14ac:dyDescent="0.35">
      <c r="N90" s="62"/>
    </row>
    <row r="91" spans="3:14" ht="49.5" customHeight="1" x14ac:dyDescent="0.35">
      <c r="N91" s="62"/>
    </row>
    <row r="92" spans="3:14" ht="28.5" customHeight="1" x14ac:dyDescent="0.35">
      <c r="N92" s="62"/>
    </row>
    <row r="93" spans="3:14" ht="28.5" customHeight="1" x14ac:dyDescent="0.35">
      <c r="N93" s="62"/>
    </row>
    <row r="94" spans="3:14" ht="28.5" customHeight="1" x14ac:dyDescent="0.35">
      <c r="N94" s="62"/>
    </row>
    <row r="95" spans="3:14" ht="23.25" customHeight="1" x14ac:dyDescent="0.35">
      <c r="N95" s="68"/>
    </row>
    <row r="96" spans="3:14" ht="43.5" customHeight="1" x14ac:dyDescent="0.35">
      <c r="N96" s="68"/>
    </row>
    <row r="97" spans="3:14" ht="55.5" customHeight="1" x14ac:dyDescent="0.35">
      <c r="N97" s="62"/>
    </row>
    <row r="98" spans="3:14" ht="42.75" customHeight="1" x14ac:dyDescent="0.35">
      <c r="N98" s="68"/>
    </row>
    <row r="99" spans="3:14" ht="21.75" customHeight="1" x14ac:dyDescent="0.35">
      <c r="N99" s="68"/>
    </row>
    <row r="100" spans="3:14" ht="21.75" customHeight="1" x14ac:dyDescent="0.35">
      <c r="N100" s="68"/>
    </row>
    <row r="101" spans="3:14" s="66" customFormat="1" ht="23.25" customHeight="1" x14ac:dyDescent="0.35">
      <c r="C101" s="62"/>
      <c r="D101" s="64"/>
      <c r="E101" s="64"/>
      <c r="F101" s="64"/>
      <c r="G101" s="62"/>
      <c r="H101" s="62"/>
      <c r="I101" s="62"/>
      <c r="J101" s="62"/>
      <c r="K101" s="62"/>
      <c r="L101" s="62"/>
      <c r="M101" s="62"/>
    </row>
    <row r="102" spans="3:14" ht="23.25" customHeight="1" x14ac:dyDescent="0.35"/>
    <row r="103" spans="3:14" ht="21.75" customHeight="1" x14ac:dyDescent="0.35"/>
    <row r="104" spans="3:14" ht="16.5" customHeight="1" x14ac:dyDescent="0.35"/>
    <row r="105" spans="3:14" ht="29.25" customHeight="1" x14ac:dyDescent="0.35"/>
    <row r="106" spans="3:14" ht="24.75" customHeight="1" x14ac:dyDescent="0.35"/>
    <row r="107" spans="3:14" ht="33" customHeight="1" x14ac:dyDescent="0.35"/>
    <row r="109" spans="3:14" ht="15" customHeight="1" x14ac:dyDescent="0.35"/>
    <row r="110" spans="3:14" ht="25.5" customHeight="1" x14ac:dyDescent="0.35"/>
  </sheetData>
  <sheetProtection insertColumns="0" insertRows="0" deleteRows="0"/>
  <mergeCells count="13">
    <mergeCell ref="C50:G50"/>
    <mergeCell ref="G62:G63"/>
    <mergeCell ref="C6:G8"/>
    <mergeCell ref="C61:G61"/>
    <mergeCell ref="C2:F2"/>
    <mergeCell ref="C10:F10"/>
    <mergeCell ref="B14:G14"/>
    <mergeCell ref="C15:G15"/>
    <mergeCell ref="G12:G13"/>
    <mergeCell ref="C5:G5"/>
    <mergeCell ref="C26:G26"/>
    <mergeCell ref="C37:G37"/>
    <mergeCell ref="C47:G47"/>
  </mergeCells>
  <conditionalFormatting sqref="G24">
    <cfRule type="cellIs" dxfId="10" priority="18" operator="notEqual">
      <formula>$G$16</formula>
    </cfRule>
  </conditionalFormatting>
  <conditionalFormatting sqref="G35">
    <cfRule type="cellIs" dxfId="9" priority="17" operator="notEqual">
      <formula>$G$27</formula>
    </cfRule>
  </conditionalFormatting>
  <conditionalFormatting sqref="G46">
    <cfRule type="cellIs" dxfId="8" priority="16" operator="notEqual">
      <formula>$G$38</formula>
    </cfRule>
  </conditionalFormatting>
  <conditionalFormatting sqref="G59">
    <cfRule type="cellIs" dxfId="7" priority="2" operator="notEqual">
      <formula>$G$51</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70 C58"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69 C57" xr:uid="{00000000-0002-0000-0100-000001000000}"/>
    <dataValidation allowBlank="1" showInputMessage="1" showErrorMessage="1" prompt="Services contracted by an organization which follow the normal procurement processes." sqref="C20 C31 C42 C67 C55" xr:uid="{00000000-0002-0000-0100-000002000000}"/>
    <dataValidation allowBlank="1" showInputMessage="1" showErrorMessage="1" prompt="Includes staff and non-staff travel paid for by the organization directly related to a project." sqref="C21 C32 C43 C68 C56"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66 C54"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65 C53" xr:uid="{00000000-0002-0000-0100-000005000000}"/>
    <dataValidation allowBlank="1" showInputMessage="1" showErrorMessage="1" prompt="Includes all related staff and temporary staff costs including base salary, post adjustment and all staff entitlements." sqref="C17 C28 C39 C64 C52"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Table'!$G$65</xm:f>
            <x14:dxf>
              <font>
                <color rgb="FF9C0006"/>
              </font>
              <fill>
                <patternFill>
                  <bgColor rgb="FFFFC7CE"/>
                </patternFill>
              </fill>
            </x14:dxf>
          </x14:cfRule>
          <xm:sqref>G73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63" t="s">
        <v>26</v>
      </c>
      <c r="C2" s="1"/>
      <c r="D2" s="1"/>
      <c r="E2" s="1"/>
      <c r="F2" s="1"/>
    </row>
    <row r="3" spans="2:6" x14ac:dyDescent="0.35">
      <c r="B3" s="164"/>
    </row>
    <row r="4" spans="2:6" ht="30.75" customHeight="1" x14ac:dyDescent="0.35">
      <c r="B4" s="165" t="s">
        <v>19</v>
      </c>
    </row>
    <row r="5" spans="2:6" ht="30.75" customHeight="1" x14ac:dyDescent="0.35">
      <c r="B5" s="165"/>
    </row>
    <row r="6" spans="2:6" ht="58" x14ac:dyDescent="0.35">
      <c r="B6" s="165" t="s">
        <v>20</v>
      </c>
    </row>
    <row r="7" spans="2:6" x14ac:dyDescent="0.35">
      <c r="B7" s="165"/>
    </row>
    <row r="8" spans="2:6" ht="58" x14ac:dyDescent="0.35">
      <c r="B8" s="165" t="s">
        <v>21</v>
      </c>
    </row>
    <row r="9" spans="2:6" x14ac:dyDescent="0.35">
      <c r="B9" s="165"/>
    </row>
    <row r="10" spans="2:6" ht="58" x14ac:dyDescent="0.35">
      <c r="B10" s="165" t="s">
        <v>22</v>
      </c>
    </row>
    <row r="11" spans="2:6" x14ac:dyDescent="0.35">
      <c r="B11" s="165"/>
    </row>
    <row r="12" spans="2:6" ht="29" x14ac:dyDescent="0.35">
      <c r="B12" s="165" t="s">
        <v>23</v>
      </c>
    </row>
    <row r="13" spans="2:6" x14ac:dyDescent="0.35">
      <c r="B13" s="165"/>
    </row>
    <row r="14" spans="2:6" ht="58" x14ac:dyDescent="0.35">
      <c r="B14" s="165" t="s">
        <v>24</v>
      </c>
    </row>
    <row r="15" spans="2:6" x14ac:dyDescent="0.35">
      <c r="B15" s="165"/>
    </row>
    <row r="16" spans="2:6" ht="44" thickBot="1" x14ac:dyDescent="0.4">
      <c r="B16" s="166"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2" t="s">
        <v>446</v>
      </c>
      <c r="C2" s="293"/>
      <c r="D2" s="294"/>
    </row>
    <row r="3" spans="2:4" ht="15" thickBot="1" x14ac:dyDescent="0.4">
      <c r="B3" s="295"/>
      <c r="C3" s="296"/>
      <c r="D3" s="297"/>
    </row>
    <row r="4" spans="2:4" ht="15" thickBot="1" x14ac:dyDescent="0.4"/>
    <row r="5" spans="2:4" x14ac:dyDescent="0.35">
      <c r="B5" s="283" t="s">
        <v>69</v>
      </c>
      <c r="C5" s="284"/>
      <c r="D5" s="285"/>
    </row>
    <row r="6" spans="2:4" ht="15" thickBot="1" x14ac:dyDescent="0.4">
      <c r="B6" s="286"/>
      <c r="C6" s="287"/>
      <c r="D6" s="288"/>
    </row>
    <row r="7" spans="2:4" x14ac:dyDescent="0.35">
      <c r="B7" s="98" t="s">
        <v>74</v>
      </c>
      <c r="C7" s="281" t="e">
        <f>SUM('1) Budget Table'!D24:F24,'1) Budget Table'!D34:F34,'1) Budget Table'!D44:F44,'1) Budget Table'!#REF!)</f>
        <v>#REF!</v>
      </c>
      <c r="D7" s="282"/>
    </row>
    <row r="8" spans="2:4" x14ac:dyDescent="0.35">
      <c r="B8" s="98" t="s">
        <v>421</v>
      </c>
      <c r="C8" s="279" t="e">
        <f>SUM(D10:D14)</f>
        <v>#REF!</v>
      </c>
      <c r="D8" s="280"/>
    </row>
    <row r="9" spans="2:4" x14ac:dyDescent="0.35">
      <c r="B9" s="99" t="s">
        <v>415</v>
      </c>
      <c r="C9" s="100" t="s">
        <v>416</v>
      </c>
      <c r="D9" s="101" t="s">
        <v>417</v>
      </c>
    </row>
    <row r="10" spans="2:4" ht="35.15" customHeight="1" x14ac:dyDescent="0.35">
      <c r="B10" s="126"/>
      <c r="C10" s="103"/>
      <c r="D10" s="104" t="e">
        <f>$C$7*C10</f>
        <v>#REF!</v>
      </c>
    </row>
    <row r="11" spans="2:4" ht="35.15" customHeight="1" x14ac:dyDescent="0.35">
      <c r="B11" s="126"/>
      <c r="C11" s="103"/>
      <c r="D11" s="104" t="e">
        <f>C7*C11</f>
        <v>#REF!</v>
      </c>
    </row>
    <row r="12" spans="2:4" ht="35.15" customHeight="1" x14ac:dyDescent="0.35">
      <c r="B12" s="127"/>
      <c r="C12" s="103"/>
      <c r="D12" s="104" t="e">
        <f>C7*C12</f>
        <v>#REF!</v>
      </c>
    </row>
    <row r="13" spans="2:4" ht="35.15" customHeight="1" x14ac:dyDescent="0.35">
      <c r="B13" s="127"/>
      <c r="C13" s="103"/>
      <c r="D13" s="104" t="e">
        <f>C7*C13</f>
        <v>#REF!</v>
      </c>
    </row>
    <row r="14" spans="2:4" ht="35.15" customHeight="1" thickBot="1" x14ac:dyDescent="0.4">
      <c r="B14" s="128"/>
      <c r="C14" s="103"/>
      <c r="D14" s="108" t="e">
        <f>C7*C14</f>
        <v>#REF!</v>
      </c>
    </row>
    <row r="15" spans="2:4" ht="15" thickBot="1" x14ac:dyDescent="0.4"/>
    <row r="16" spans="2:4" x14ac:dyDescent="0.35">
      <c r="B16" s="283" t="s">
        <v>418</v>
      </c>
      <c r="C16" s="284"/>
      <c r="D16" s="285"/>
    </row>
    <row r="17" spans="2:4" ht="15" thickBot="1" x14ac:dyDescent="0.4">
      <c r="B17" s="289"/>
      <c r="C17" s="290"/>
      <c r="D17" s="291"/>
    </row>
    <row r="18" spans="2:4" x14ac:dyDescent="0.35">
      <c r="B18" s="98" t="s">
        <v>74</v>
      </c>
      <c r="C18" s="281" t="e">
        <f>SUM('1) Budget Table'!#REF!,'1) Budget Table'!#REF!,'1) Budget Table'!#REF!,'1) Budget Table'!#REF!)</f>
        <v>#REF!</v>
      </c>
      <c r="D18" s="282"/>
    </row>
    <row r="19" spans="2:4" x14ac:dyDescent="0.35">
      <c r="B19" s="98" t="s">
        <v>421</v>
      </c>
      <c r="C19" s="279" t="e">
        <f>SUM(D21:D25)</f>
        <v>#REF!</v>
      </c>
      <c r="D19" s="280"/>
    </row>
    <row r="20" spans="2:4" x14ac:dyDescent="0.35">
      <c r="B20" s="99" t="s">
        <v>415</v>
      </c>
      <c r="C20" s="100" t="s">
        <v>416</v>
      </c>
      <c r="D20" s="101" t="s">
        <v>417</v>
      </c>
    </row>
    <row r="21" spans="2:4" ht="35.15" customHeight="1" x14ac:dyDescent="0.35">
      <c r="B21" s="102"/>
      <c r="C21" s="103"/>
      <c r="D21" s="104" t="e">
        <f>$C$18*C21</f>
        <v>#REF!</v>
      </c>
    </row>
    <row r="22" spans="2:4" ht="35.15" customHeight="1" x14ac:dyDescent="0.35">
      <c r="B22" s="105"/>
      <c r="C22" s="103"/>
      <c r="D22" s="104" t="e">
        <f>$C$18*C22</f>
        <v>#REF!</v>
      </c>
    </row>
    <row r="23" spans="2:4" ht="35.15" customHeight="1" x14ac:dyDescent="0.35">
      <c r="B23" s="106"/>
      <c r="C23" s="103"/>
      <c r="D23" s="104" t="e">
        <f>$C$18*C23</f>
        <v>#REF!</v>
      </c>
    </row>
    <row r="24" spans="2:4" ht="35.15" customHeight="1" x14ac:dyDescent="0.35">
      <c r="B24" s="106"/>
      <c r="C24" s="103"/>
      <c r="D24" s="104" t="e">
        <f>$C$18*C24</f>
        <v>#REF!</v>
      </c>
    </row>
    <row r="25" spans="2:4" ht="35.15" customHeight="1" thickBot="1" x14ac:dyDescent="0.4">
      <c r="B25" s="107"/>
      <c r="C25" s="103"/>
      <c r="D25" s="104" t="e">
        <f>$C$18*C25</f>
        <v>#REF!</v>
      </c>
    </row>
    <row r="26" spans="2:4" ht="15" thickBot="1" x14ac:dyDescent="0.4"/>
    <row r="27" spans="2:4" x14ac:dyDescent="0.35">
      <c r="B27" s="283" t="s">
        <v>419</v>
      </c>
      <c r="C27" s="284"/>
      <c r="D27" s="285"/>
    </row>
    <row r="28" spans="2:4" ht="15" thickBot="1" x14ac:dyDescent="0.4">
      <c r="B28" s="286"/>
      <c r="C28" s="287"/>
      <c r="D28" s="288"/>
    </row>
    <row r="29" spans="2:4" x14ac:dyDescent="0.35">
      <c r="B29" s="98" t="s">
        <v>74</v>
      </c>
      <c r="C29" s="281" t="e">
        <f>SUM('1) Budget Table'!#REF!,'1) Budget Table'!#REF!,'1) Budget Table'!#REF!,'1) Budget Table'!#REF!)</f>
        <v>#REF!</v>
      </c>
      <c r="D29" s="282"/>
    </row>
    <row r="30" spans="2:4" x14ac:dyDescent="0.35">
      <c r="B30" s="98" t="s">
        <v>421</v>
      </c>
      <c r="C30" s="279" t="e">
        <f>SUM(D32:D36)</f>
        <v>#REF!</v>
      </c>
      <c r="D30" s="280"/>
    </row>
    <row r="31" spans="2:4" x14ac:dyDescent="0.35">
      <c r="B31" s="99" t="s">
        <v>415</v>
      </c>
      <c r="C31" s="100" t="s">
        <v>416</v>
      </c>
      <c r="D31" s="101" t="s">
        <v>417</v>
      </c>
    </row>
    <row r="32" spans="2:4" ht="35.15" customHeight="1" x14ac:dyDescent="0.35">
      <c r="B32" s="102"/>
      <c r="C32" s="103"/>
      <c r="D32" s="104" t="e">
        <f>$C$29*C32</f>
        <v>#REF!</v>
      </c>
    </row>
    <row r="33" spans="2:4" ht="35.15" customHeight="1" x14ac:dyDescent="0.35">
      <c r="B33" s="105"/>
      <c r="C33" s="103"/>
      <c r="D33" s="104" t="e">
        <f>$C$29*C33</f>
        <v>#REF!</v>
      </c>
    </row>
    <row r="34" spans="2:4" ht="35.15" customHeight="1" x14ac:dyDescent="0.35">
      <c r="B34" s="106"/>
      <c r="C34" s="103"/>
      <c r="D34" s="104" t="e">
        <f>$C$29*C34</f>
        <v>#REF!</v>
      </c>
    </row>
    <row r="35" spans="2:4" ht="35.15" customHeight="1" x14ac:dyDescent="0.35">
      <c r="B35" s="106"/>
      <c r="C35" s="103"/>
      <c r="D35" s="104" t="e">
        <f>$C$29*C35</f>
        <v>#REF!</v>
      </c>
    </row>
    <row r="36" spans="2:4" ht="35.15" customHeight="1" thickBot="1" x14ac:dyDescent="0.4">
      <c r="B36" s="107"/>
      <c r="C36" s="103"/>
      <c r="D36" s="104" t="e">
        <f>$C$29*C36</f>
        <v>#REF!</v>
      </c>
    </row>
    <row r="37" spans="2:4" ht="15" thickBot="1" x14ac:dyDescent="0.4"/>
    <row r="38" spans="2:4" x14ac:dyDescent="0.35">
      <c r="B38" s="283" t="s">
        <v>420</v>
      </c>
      <c r="C38" s="284"/>
      <c r="D38" s="285"/>
    </row>
    <row r="39" spans="2:4" ht="15" thickBot="1" x14ac:dyDescent="0.4">
      <c r="B39" s="286"/>
      <c r="C39" s="287"/>
      <c r="D39" s="288"/>
    </row>
    <row r="40" spans="2:4" x14ac:dyDescent="0.35">
      <c r="B40" s="98" t="s">
        <v>74</v>
      </c>
      <c r="C40" s="281" t="e">
        <f>SUM('1) Budget Table'!#REF!,'1) Budget Table'!#REF!,'1) Budget Table'!#REF!,'1) Budget Table'!#REF!)</f>
        <v>#REF!</v>
      </c>
      <c r="D40" s="282"/>
    </row>
    <row r="41" spans="2:4" x14ac:dyDescent="0.35">
      <c r="B41" s="98" t="s">
        <v>421</v>
      </c>
      <c r="C41" s="279" t="e">
        <f>SUM(D43:D47)</f>
        <v>#REF!</v>
      </c>
      <c r="D41" s="280"/>
    </row>
    <row r="42" spans="2:4" x14ac:dyDescent="0.35">
      <c r="B42" s="99" t="s">
        <v>415</v>
      </c>
      <c r="C42" s="100" t="s">
        <v>416</v>
      </c>
      <c r="D42" s="101" t="s">
        <v>417</v>
      </c>
    </row>
    <row r="43" spans="2:4" ht="35.15" customHeight="1" x14ac:dyDescent="0.35">
      <c r="B43" s="102"/>
      <c r="C43" s="103"/>
      <c r="D43" s="104" t="e">
        <f>$C$40*C43</f>
        <v>#REF!</v>
      </c>
    </row>
    <row r="44" spans="2:4" ht="35.15" customHeight="1" x14ac:dyDescent="0.35">
      <c r="B44" s="105"/>
      <c r="C44" s="103"/>
      <c r="D44" s="104" t="e">
        <f>$C$40*C44</f>
        <v>#REF!</v>
      </c>
    </row>
    <row r="45" spans="2:4" ht="35.15" customHeight="1" x14ac:dyDescent="0.35">
      <c r="B45" s="106"/>
      <c r="C45" s="103"/>
      <c r="D45" s="104" t="e">
        <f>$C$40*C45</f>
        <v>#REF!</v>
      </c>
    </row>
    <row r="46" spans="2:4" ht="35.15" customHeight="1" x14ac:dyDescent="0.35">
      <c r="B46" s="106"/>
      <c r="C46" s="103"/>
      <c r="D46" s="104" t="e">
        <f>$C$40*C46</f>
        <v>#REF!</v>
      </c>
    </row>
    <row r="47" spans="2:4" ht="35.15" customHeight="1" thickBot="1" x14ac:dyDescent="0.4">
      <c r="B47" s="107"/>
      <c r="C47" s="103"/>
      <c r="D47" s="108"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1" customFormat="1" ht="15.5" x14ac:dyDescent="0.35">
      <c r="B2" s="301" t="s">
        <v>56</v>
      </c>
      <c r="C2" s="302"/>
      <c r="D2" s="302"/>
      <c r="E2" s="302"/>
      <c r="F2" s="303"/>
    </row>
    <row r="3" spans="2:6" s="91" customFormat="1" ht="16" thickBot="1" x14ac:dyDescent="0.4">
      <c r="B3" s="304"/>
      <c r="C3" s="305"/>
      <c r="D3" s="305"/>
      <c r="E3" s="305"/>
      <c r="F3" s="306"/>
    </row>
    <row r="4" spans="2:6" s="91" customFormat="1" ht="16" thickBot="1" x14ac:dyDescent="0.4"/>
    <row r="5" spans="2:6" s="91" customFormat="1" ht="16" thickBot="1" x14ac:dyDescent="0.4">
      <c r="B5" s="268" t="s">
        <v>17</v>
      </c>
      <c r="C5" s="269"/>
      <c r="D5" s="269"/>
      <c r="E5" s="269"/>
      <c r="F5" s="270"/>
    </row>
    <row r="6" spans="2:6" s="91" customFormat="1" ht="15.5" x14ac:dyDescent="0.35">
      <c r="B6" s="176"/>
      <c r="C6" s="172" t="s">
        <v>31</v>
      </c>
      <c r="D6" s="172" t="s">
        <v>60</v>
      </c>
      <c r="E6" s="172" t="s">
        <v>61</v>
      </c>
      <c r="F6" s="260" t="s">
        <v>17</v>
      </c>
    </row>
    <row r="7" spans="2:6" s="91" customFormat="1" ht="15.5" x14ac:dyDescent="0.35">
      <c r="B7" s="176"/>
      <c r="C7" s="171">
        <f>'1) Budget Table'!D13</f>
        <v>0</v>
      </c>
      <c r="D7" s="171">
        <f>'1) Budget Table'!E13</f>
        <v>0</v>
      </c>
      <c r="E7" s="171">
        <f>'1) Budget Table'!F13</f>
        <v>0</v>
      </c>
      <c r="F7" s="261"/>
    </row>
    <row r="8" spans="2:6" s="91" customFormat="1" ht="31" x14ac:dyDescent="0.35">
      <c r="B8" s="168" t="s">
        <v>8</v>
      </c>
      <c r="C8" s="177">
        <f>'2) By Category'!D64</f>
        <v>290159</v>
      </c>
      <c r="D8" s="177">
        <f>'2) By Category'!E64</f>
        <v>102706</v>
      </c>
      <c r="E8" s="177">
        <f>'2) By Category'!F64</f>
        <v>76753</v>
      </c>
      <c r="F8" s="173">
        <f t="shared" ref="F8:F15" si="0">SUM(C8:E8)</f>
        <v>469618</v>
      </c>
    </row>
    <row r="9" spans="2:6" s="91" customFormat="1" ht="46.5" x14ac:dyDescent="0.35">
      <c r="B9" s="168" t="s">
        <v>9</v>
      </c>
      <c r="C9" s="177">
        <f>'2) By Category'!D65</f>
        <v>20000</v>
      </c>
      <c r="D9" s="177">
        <f>'2) By Category'!E65</f>
        <v>0</v>
      </c>
      <c r="E9" s="177">
        <f>'2) By Category'!F65</f>
        <v>2000</v>
      </c>
      <c r="F9" s="174">
        <f t="shared" si="0"/>
        <v>22000</v>
      </c>
    </row>
    <row r="10" spans="2:6" s="91" customFormat="1" ht="62" x14ac:dyDescent="0.35">
      <c r="B10" s="168" t="s">
        <v>10</v>
      </c>
      <c r="C10" s="177">
        <f>'2) By Category'!D66</f>
        <v>15000</v>
      </c>
      <c r="D10" s="177">
        <f>'2) By Category'!E66</f>
        <v>20152</v>
      </c>
      <c r="E10" s="177">
        <f>'2) By Category'!F66</f>
        <v>3000</v>
      </c>
      <c r="F10" s="174">
        <f t="shared" si="0"/>
        <v>38152</v>
      </c>
    </row>
    <row r="11" spans="2:6" s="91" customFormat="1" ht="31" x14ac:dyDescent="0.35">
      <c r="B11" s="170" t="s">
        <v>11</v>
      </c>
      <c r="C11" s="177">
        <f>'2) By Category'!D67</f>
        <v>151553</v>
      </c>
      <c r="D11" s="177">
        <f>'2) By Category'!E67</f>
        <v>63101</v>
      </c>
      <c r="E11" s="177">
        <f>'2) By Category'!F67</f>
        <v>61631</v>
      </c>
      <c r="F11" s="174">
        <f t="shared" si="0"/>
        <v>276285</v>
      </c>
    </row>
    <row r="12" spans="2:6" s="91" customFormat="1" ht="15.5" x14ac:dyDescent="0.35">
      <c r="B12" s="168" t="s">
        <v>16</v>
      </c>
      <c r="C12" s="177">
        <f>'2) By Category'!D68</f>
        <v>60000</v>
      </c>
      <c r="D12" s="177">
        <f>'2) By Category'!E68</f>
        <v>38000</v>
      </c>
      <c r="E12" s="177">
        <f>'2) By Category'!F68</f>
        <v>25000</v>
      </c>
      <c r="F12" s="174">
        <f t="shared" si="0"/>
        <v>123000</v>
      </c>
    </row>
    <row r="13" spans="2:6" s="91" customFormat="1" ht="46.5" x14ac:dyDescent="0.35">
      <c r="B13" s="168" t="s">
        <v>12</v>
      </c>
      <c r="C13" s="177">
        <f>'2) By Category'!D69</f>
        <v>669447</v>
      </c>
      <c r="D13" s="177">
        <f>'2) By Category'!E69</f>
        <v>597975</v>
      </c>
      <c r="E13" s="177">
        <f>'2) By Category'!F69</f>
        <v>129777</v>
      </c>
      <c r="F13" s="174">
        <f t="shared" si="0"/>
        <v>1397199</v>
      </c>
    </row>
    <row r="14" spans="2:6" s="91" customFormat="1" ht="31.5" thickBot="1" x14ac:dyDescent="0.4">
      <c r="B14" s="169" t="s">
        <v>65</v>
      </c>
      <c r="C14" s="178">
        <f>'2) By Category'!D70</f>
        <v>63000</v>
      </c>
      <c r="D14" s="178">
        <f>'2) By Category'!E70</f>
        <v>26664</v>
      </c>
      <c r="E14" s="178">
        <f>'2) By Category'!F70</f>
        <v>14999.75</v>
      </c>
      <c r="F14" s="175">
        <f t="shared" si="0"/>
        <v>104663.75</v>
      </c>
    </row>
    <row r="15" spans="2:6" s="91" customFormat="1" ht="30" customHeight="1" x14ac:dyDescent="0.35">
      <c r="B15" s="181" t="s">
        <v>448</v>
      </c>
      <c r="C15" s="182">
        <f>SUM(C8:C14)</f>
        <v>1269159</v>
      </c>
      <c r="D15" s="182">
        <f>SUM(D8:D14)</f>
        <v>848598</v>
      </c>
      <c r="E15" s="182">
        <f>SUM(E8:E14)</f>
        <v>313160.75</v>
      </c>
      <c r="F15" s="183">
        <f t="shared" si="0"/>
        <v>2430917.75</v>
      </c>
    </row>
    <row r="16" spans="2:6" s="179" customFormat="1" ht="19.5" customHeight="1" x14ac:dyDescent="0.35">
      <c r="B16" s="180" t="s">
        <v>435</v>
      </c>
      <c r="C16" s="184">
        <f>C15*0.07</f>
        <v>88841.13</v>
      </c>
      <c r="D16" s="184">
        <f t="shared" ref="D16:F16" si="1">D15*0.07</f>
        <v>59401.860000000008</v>
      </c>
      <c r="E16" s="184">
        <f t="shared" si="1"/>
        <v>21921.252500000002</v>
      </c>
      <c r="F16" s="184">
        <f t="shared" si="1"/>
        <v>170164.24250000002</v>
      </c>
    </row>
    <row r="17" spans="2:6" s="179" customFormat="1" ht="25.5" customHeight="1" thickBot="1" x14ac:dyDescent="0.4">
      <c r="B17" s="185" t="s">
        <v>55</v>
      </c>
      <c r="C17" s="186">
        <f>C15+C16</f>
        <v>1358000.13</v>
      </c>
      <c r="D17" s="186">
        <f t="shared" ref="D17:F17" si="2">D15+D16</f>
        <v>907999.86</v>
      </c>
      <c r="E17" s="186">
        <f t="shared" si="2"/>
        <v>335082.0025</v>
      </c>
      <c r="F17" s="186">
        <f t="shared" si="2"/>
        <v>2601081.9925000002</v>
      </c>
    </row>
    <row r="18" spans="2:6" s="91" customFormat="1" ht="16" thickBot="1" x14ac:dyDescent="0.4"/>
    <row r="19" spans="2:6" s="91" customFormat="1" ht="15.75" customHeight="1" x14ac:dyDescent="0.35">
      <c r="B19" s="298" t="s">
        <v>27</v>
      </c>
      <c r="C19" s="299"/>
      <c r="D19" s="299"/>
      <c r="E19" s="299"/>
      <c r="F19" s="300"/>
    </row>
    <row r="20" spans="2:6" ht="15.5" x14ac:dyDescent="0.35">
      <c r="B20" s="31"/>
      <c r="C20" s="29" t="s">
        <v>62</v>
      </c>
      <c r="D20" s="29" t="s">
        <v>63</v>
      </c>
      <c r="E20" s="29" t="s">
        <v>64</v>
      </c>
      <c r="F20" s="32" t="s">
        <v>29</v>
      </c>
    </row>
    <row r="21" spans="2:6" ht="15.5" x14ac:dyDescent="0.35">
      <c r="B21" s="31"/>
      <c r="C21" s="29">
        <f>'1) Budget Table'!D13</f>
        <v>0</v>
      </c>
      <c r="D21" s="29">
        <f>'1) Budget Table'!E13</f>
        <v>0</v>
      </c>
      <c r="E21" s="29">
        <f>'1) Budget Table'!F13</f>
        <v>0</v>
      </c>
      <c r="F21" s="32"/>
    </row>
    <row r="22" spans="2:6" ht="23.25" customHeight="1" x14ac:dyDescent="0.35">
      <c r="B22" s="30" t="s">
        <v>28</v>
      </c>
      <c r="C22" s="28">
        <f>'1) Budget Table'!D71</f>
        <v>950600.0909999999</v>
      </c>
      <c r="D22" s="28">
        <f>'1) Budget Table'!E71</f>
        <v>635599.902</v>
      </c>
      <c r="E22" s="28">
        <f>'1) Budget Table'!F71</f>
        <v>234557.40174999999</v>
      </c>
      <c r="F22" s="9">
        <f>'1) Budget Table'!H71</f>
        <v>0.7</v>
      </c>
    </row>
    <row r="23" spans="2:6" ht="24.75" customHeight="1" x14ac:dyDescent="0.35">
      <c r="B23" s="30" t="s">
        <v>30</v>
      </c>
      <c r="C23" s="28">
        <f>'1) Budget Table'!D72</f>
        <v>407400.03899999993</v>
      </c>
      <c r="D23" s="28">
        <f>'1) Budget Table'!E72</f>
        <v>272399.95799999998</v>
      </c>
      <c r="E23" s="28">
        <f>'1) Budget Table'!F72</f>
        <v>100524.60075</v>
      </c>
      <c r="F23" s="9">
        <f>'1) Budget Table'!H72</f>
        <v>0.3</v>
      </c>
    </row>
    <row r="24" spans="2:6" ht="24.75" customHeight="1" thickBot="1" x14ac:dyDescent="0.4">
      <c r="B24" s="10" t="s">
        <v>454</v>
      </c>
      <c r="C24" s="33">
        <f>'1) Budget Table'!D73</f>
        <v>0</v>
      </c>
      <c r="D24" s="33">
        <f>'1) Budget Table'!E73</f>
        <v>0</v>
      </c>
      <c r="E24" s="33">
        <f>'1) Budget Table'!F73</f>
        <v>0</v>
      </c>
      <c r="F24" s="11">
        <f>'1) Budget Table'!H73</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Table'!$G$65</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2">
        <v>0</v>
      </c>
    </row>
    <row r="2" spans="1:1" x14ac:dyDescent="0.35">
      <c r="A2" s="162">
        <v>0.2</v>
      </c>
    </row>
    <row r="3" spans="1:1" x14ac:dyDescent="0.35">
      <c r="A3" s="162">
        <v>0.4</v>
      </c>
    </row>
    <row r="4" spans="1:1" x14ac:dyDescent="0.35">
      <c r="A4" s="162">
        <v>0.6</v>
      </c>
    </row>
    <row r="5" spans="1:1" x14ac:dyDescent="0.35">
      <c r="A5" s="162">
        <v>0.8</v>
      </c>
    </row>
    <row r="6" spans="1:1" x14ac:dyDescent="0.3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2" t="s">
        <v>75</v>
      </c>
      <c r="B1" s="93" t="s">
        <v>76</v>
      </c>
    </row>
    <row r="2" spans="1:2" x14ac:dyDescent="0.35">
      <c r="A2" s="94" t="s">
        <v>77</v>
      </c>
      <c r="B2" s="95" t="s">
        <v>78</v>
      </c>
    </row>
    <row r="3" spans="1:2" x14ac:dyDescent="0.35">
      <c r="A3" s="94" t="s">
        <v>79</v>
      </c>
      <c r="B3" s="95" t="s">
        <v>80</v>
      </c>
    </row>
    <row r="4" spans="1:2" x14ac:dyDescent="0.35">
      <c r="A4" s="94" t="s">
        <v>81</v>
      </c>
      <c r="B4" s="95" t="s">
        <v>82</v>
      </c>
    </row>
    <row r="5" spans="1:2" x14ac:dyDescent="0.35">
      <c r="A5" s="94" t="s">
        <v>83</v>
      </c>
      <c r="B5" s="95" t="s">
        <v>84</v>
      </c>
    </row>
    <row r="6" spans="1:2" x14ac:dyDescent="0.35">
      <c r="A6" s="94" t="s">
        <v>85</v>
      </c>
      <c r="B6" s="95" t="s">
        <v>86</v>
      </c>
    </row>
    <row r="7" spans="1:2" x14ac:dyDescent="0.35">
      <c r="A7" s="94" t="s">
        <v>87</v>
      </c>
      <c r="B7" s="95" t="s">
        <v>88</v>
      </c>
    </row>
    <row r="8" spans="1:2" x14ac:dyDescent="0.35">
      <c r="A8" s="94" t="s">
        <v>89</v>
      </c>
      <c r="B8" s="95" t="s">
        <v>90</v>
      </c>
    </row>
    <row r="9" spans="1:2" x14ac:dyDescent="0.35">
      <c r="A9" s="94" t="s">
        <v>91</v>
      </c>
      <c r="B9" s="95" t="s">
        <v>92</v>
      </c>
    </row>
    <row r="10" spans="1:2" x14ac:dyDescent="0.35">
      <c r="A10" s="94" t="s">
        <v>93</v>
      </c>
      <c r="B10" s="95" t="s">
        <v>94</v>
      </c>
    </row>
    <row r="11" spans="1:2" x14ac:dyDescent="0.35">
      <c r="A11" s="94" t="s">
        <v>95</v>
      </c>
      <c r="B11" s="95" t="s">
        <v>96</v>
      </c>
    </row>
    <row r="12" spans="1:2" x14ac:dyDescent="0.35">
      <c r="A12" s="94" t="s">
        <v>97</v>
      </c>
      <c r="B12" s="95" t="s">
        <v>98</v>
      </c>
    </row>
    <row r="13" spans="1:2" x14ac:dyDescent="0.35">
      <c r="A13" s="94" t="s">
        <v>99</v>
      </c>
      <c r="B13" s="95" t="s">
        <v>100</v>
      </c>
    </row>
    <row r="14" spans="1:2" x14ac:dyDescent="0.35">
      <c r="A14" s="94" t="s">
        <v>101</v>
      </c>
      <c r="B14" s="95" t="s">
        <v>102</v>
      </c>
    </row>
    <row r="15" spans="1:2" x14ac:dyDescent="0.35">
      <c r="A15" s="94" t="s">
        <v>103</v>
      </c>
      <c r="B15" s="95" t="s">
        <v>104</v>
      </c>
    </row>
    <row r="16" spans="1:2" x14ac:dyDescent="0.35">
      <c r="A16" s="94" t="s">
        <v>105</v>
      </c>
      <c r="B16" s="95" t="s">
        <v>106</v>
      </c>
    </row>
    <row r="17" spans="1:2" x14ac:dyDescent="0.35">
      <c r="A17" s="94" t="s">
        <v>107</v>
      </c>
      <c r="B17" s="95" t="s">
        <v>108</v>
      </c>
    </row>
    <row r="18" spans="1:2" x14ac:dyDescent="0.35">
      <c r="A18" s="94" t="s">
        <v>109</v>
      </c>
      <c r="B18" s="95" t="s">
        <v>110</v>
      </c>
    </row>
    <row r="19" spans="1:2" x14ac:dyDescent="0.35">
      <c r="A19" s="94" t="s">
        <v>111</v>
      </c>
      <c r="B19" s="95" t="s">
        <v>112</v>
      </c>
    </row>
    <row r="20" spans="1:2" x14ac:dyDescent="0.35">
      <c r="A20" s="94" t="s">
        <v>113</v>
      </c>
      <c r="B20" s="95" t="s">
        <v>114</v>
      </c>
    </row>
    <row r="21" spans="1:2" x14ac:dyDescent="0.35">
      <c r="A21" s="94" t="s">
        <v>115</v>
      </c>
      <c r="B21" s="95" t="s">
        <v>116</v>
      </c>
    </row>
    <row r="22" spans="1:2" x14ac:dyDescent="0.35">
      <c r="A22" s="94" t="s">
        <v>117</v>
      </c>
      <c r="B22" s="95" t="s">
        <v>118</v>
      </c>
    </row>
    <row r="23" spans="1:2" x14ac:dyDescent="0.35">
      <c r="A23" s="94" t="s">
        <v>119</v>
      </c>
      <c r="B23" s="95" t="s">
        <v>120</v>
      </c>
    </row>
    <row r="24" spans="1:2" x14ac:dyDescent="0.35">
      <c r="A24" s="94" t="s">
        <v>121</v>
      </c>
      <c r="B24" s="95" t="s">
        <v>122</v>
      </c>
    </row>
    <row r="25" spans="1:2" x14ac:dyDescent="0.35">
      <c r="A25" s="94" t="s">
        <v>123</v>
      </c>
      <c r="B25" s="95" t="s">
        <v>124</v>
      </c>
    </row>
    <row r="26" spans="1:2" x14ac:dyDescent="0.35">
      <c r="A26" s="94" t="s">
        <v>125</v>
      </c>
      <c r="B26" s="95" t="s">
        <v>126</v>
      </c>
    </row>
    <row r="27" spans="1:2" x14ac:dyDescent="0.35">
      <c r="A27" s="94" t="s">
        <v>127</v>
      </c>
      <c r="B27" s="95" t="s">
        <v>128</v>
      </c>
    </row>
    <row r="28" spans="1:2" x14ac:dyDescent="0.35">
      <c r="A28" s="94" t="s">
        <v>129</v>
      </c>
      <c r="B28" s="95" t="s">
        <v>130</v>
      </c>
    </row>
    <row r="29" spans="1:2" x14ac:dyDescent="0.35">
      <c r="A29" s="94" t="s">
        <v>131</v>
      </c>
      <c r="B29" s="95" t="s">
        <v>132</v>
      </c>
    </row>
    <row r="30" spans="1:2" x14ac:dyDescent="0.35">
      <c r="A30" s="94" t="s">
        <v>133</v>
      </c>
      <c r="B30" s="95" t="s">
        <v>134</v>
      </c>
    </row>
    <row r="31" spans="1:2" x14ac:dyDescent="0.35">
      <c r="A31" s="94" t="s">
        <v>135</v>
      </c>
      <c r="B31" s="95" t="s">
        <v>136</v>
      </c>
    </row>
    <row r="32" spans="1:2" x14ac:dyDescent="0.35">
      <c r="A32" s="94" t="s">
        <v>137</v>
      </c>
      <c r="B32" s="95" t="s">
        <v>138</v>
      </c>
    </row>
    <row r="33" spans="1:2" x14ac:dyDescent="0.35">
      <c r="A33" s="94" t="s">
        <v>139</v>
      </c>
      <c r="B33" s="95" t="s">
        <v>140</v>
      </c>
    </row>
    <row r="34" spans="1:2" x14ac:dyDescent="0.35">
      <c r="A34" s="94" t="s">
        <v>141</v>
      </c>
      <c r="B34" s="95" t="s">
        <v>142</v>
      </c>
    </row>
    <row r="35" spans="1:2" x14ac:dyDescent="0.35">
      <c r="A35" s="94" t="s">
        <v>143</v>
      </c>
      <c r="B35" s="95" t="s">
        <v>144</v>
      </c>
    </row>
    <row r="36" spans="1:2" x14ac:dyDescent="0.35">
      <c r="A36" s="94" t="s">
        <v>145</v>
      </c>
      <c r="B36" s="95" t="s">
        <v>146</v>
      </c>
    </row>
    <row r="37" spans="1:2" x14ac:dyDescent="0.35">
      <c r="A37" s="94" t="s">
        <v>147</v>
      </c>
      <c r="B37" s="95" t="s">
        <v>148</v>
      </c>
    </row>
    <row r="38" spans="1:2" x14ac:dyDescent="0.35">
      <c r="A38" s="94" t="s">
        <v>149</v>
      </c>
      <c r="B38" s="95" t="s">
        <v>150</v>
      </c>
    </row>
    <row r="39" spans="1:2" x14ac:dyDescent="0.35">
      <c r="A39" s="94" t="s">
        <v>151</v>
      </c>
      <c r="B39" s="95" t="s">
        <v>152</v>
      </c>
    </row>
    <row r="40" spans="1:2" x14ac:dyDescent="0.35">
      <c r="A40" s="94" t="s">
        <v>153</v>
      </c>
      <c r="B40" s="95" t="s">
        <v>154</v>
      </c>
    </row>
    <row r="41" spans="1:2" x14ac:dyDescent="0.35">
      <c r="A41" s="94" t="s">
        <v>155</v>
      </c>
      <c r="B41" s="95" t="s">
        <v>156</v>
      </c>
    </row>
    <row r="42" spans="1:2" x14ac:dyDescent="0.35">
      <c r="A42" s="94" t="s">
        <v>157</v>
      </c>
      <c r="B42" s="95" t="s">
        <v>158</v>
      </c>
    </row>
    <row r="43" spans="1:2" x14ac:dyDescent="0.35">
      <c r="A43" s="94" t="s">
        <v>159</v>
      </c>
      <c r="B43" s="95" t="s">
        <v>160</v>
      </c>
    </row>
    <row r="44" spans="1:2" x14ac:dyDescent="0.35">
      <c r="A44" s="94" t="s">
        <v>161</v>
      </c>
      <c r="B44" s="95" t="s">
        <v>162</v>
      </c>
    </row>
    <row r="45" spans="1:2" x14ac:dyDescent="0.35">
      <c r="A45" s="94" t="s">
        <v>163</v>
      </c>
      <c r="B45" s="95" t="s">
        <v>164</v>
      </c>
    </row>
    <row r="46" spans="1:2" x14ac:dyDescent="0.35">
      <c r="A46" s="94" t="s">
        <v>165</v>
      </c>
      <c r="B46" s="95" t="s">
        <v>166</v>
      </c>
    </row>
    <row r="47" spans="1:2" x14ac:dyDescent="0.35">
      <c r="A47" s="94" t="s">
        <v>167</v>
      </c>
      <c r="B47" s="95" t="s">
        <v>168</v>
      </c>
    </row>
    <row r="48" spans="1:2" x14ac:dyDescent="0.35">
      <c r="A48" s="94" t="s">
        <v>169</v>
      </c>
      <c r="B48" s="95" t="s">
        <v>170</v>
      </c>
    </row>
    <row r="49" spans="1:2" x14ac:dyDescent="0.35">
      <c r="A49" s="94" t="s">
        <v>171</v>
      </c>
      <c r="B49" s="95" t="s">
        <v>172</v>
      </c>
    </row>
    <row r="50" spans="1:2" x14ac:dyDescent="0.35">
      <c r="A50" s="94" t="s">
        <v>173</v>
      </c>
      <c r="B50" s="95" t="s">
        <v>174</v>
      </c>
    </row>
    <row r="51" spans="1:2" x14ac:dyDescent="0.35">
      <c r="A51" s="94" t="s">
        <v>175</v>
      </c>
      <c r="B51" s="95" t="s">
        <v>176</v>
      </c>
    </row>
    <row r="52" spans="1:2" x14ac:dyDescent="0.35">
      <c r="A52" s="94" t="s">
        <v>177</v>
      </c>
      <c r="B52" s="95" t="s">
        <v>178</v>
      </c>
    </row>
    <row r="53" spans="1:2" x14ac:dyDescent="0.35">
      <c r="A53" s="94" t="s">
        <v>179</v>
      </c>
      <c r="B53" s="95" t="s">
        <v>180</v>
      </c>
    </row>
    <row r="54" spans="1:2" x14ac:dyDescent="0.35">
      <c r="A54" s="94" t="s">
        <v>181</v>
      </c>
      <c r="B54" s="95" t="s">
        <v>182</v>
      </c>
    </row>
    <row r="55" spans="1:2" x14ac:dyDescent="0.35">
      <c r="A55" s="94" t="s">
        <v>183</v>
      </c>
      <c r="B55" s="95" t="s">
        <v>184</v>
      </c>
    </row>
    <row r="56" spans="1:2" x14ac:dyDescent="0.35">
      <c r="A56" s="94" t="s">
        <v>185</v>
      </c>
      <c r="B56" s="95" t="s">
        <v>186</v>
      </c>
    </row>
    <row r="57" spans="1:2" x14ac:dyDescent="0.35">
      <c r="A57" s="94" t="s">
        <v>187</v>
      </c>
      <c r="B57" s="95" t="s">
        <v>188</v>
      </c>
    </row>
    <row r="58" spans="1:2" x14ac:dyDescent="0.35">
      <c r="A58" s="94" t="s">
        <v>189</v>
      </c>
      <c r="B58" s="95" t="s">
        <v>190</v>
      </c>
    </row>
    <row r="59" spans="1:2" x14ac:dyDescent="0.35">
      <c r="A59" s="94" t="s">
        <v>191</v>
      </c>
      <c r="B59" s="95" t="s">
        <v>192</v>
      </c>
    </row>
    <row r="60" spans="1:2" x14ac:dyDescent="0.35">
      <c r="A60" s="94" t="s">
        <v>193</v>
      </c>
      <c r="B60" s="95" t="s">
        <v>194</v>
      </c>
    </row>
    <row r="61" spans="1:2" x14ac:dyDescent="0.35">
      <c r="A61" s="94" t="s">
        <v>195</v>
      </c>
      <c r="B61" s="95" t="s">
        <v>196</v>
      </c>
    </row>
    <row r="62" spans="1:2" x14ac:dyDescent="0.35">
      <c r="A62" s="94" t="s">
        <v>197</v>
      </c>
      <c r="B62" s="95" t="s">
        <v>198</v>
      </c>
    </row>
    <row r="63" spans="1:2" x14ac:dyDescent="0.35">
      <c r="A63" s="94" t="s">
        <v>199</v>
      </c>
      <c r="B63" s="95" t="s">
        <v>200</v>
      </c>
    </row>
    <row r="64" spans="1:2" x14ac:dyDescent="0.35">
      <c r="A64" s="94" t="s">
        <v>201</v>
      </c>
      <c r="B64" s="95" t="s">
        <v>202</v>
      </c>
    </row>
    <row r="65" spans="1:2" x14ac:dyDescent="0.35">
      <c r="A65" s="94" t="s">
        <v>203</v>
      </c>
      <c r="B65" s="95" t="s">
        <v>204</v>
      </c>
    </row>
    <row r="66" spans="1:2" x14ac:dyDescent="0.35">
      <c r="A66" s="94" t="s">
        <v>205</v>
      </c>
      <c r="B66" s="95" t="s">
        <v>206</v>
      </c>
    </row>
    <row r="67" spans="1:2" x14ac:dyDescent="0.35">
      <c r="A67" s="94" t="s">
        <v>207</v>
      </c>
      <c r="B67" s="95" t="s">
        <v>208</v>
      </c>
    </row>
    <row r="68" spans="1:2" x14ac:dyDescent="0.35">
      <c r="A68" s="94" t="s">
        <v>209</v>
      </c>
      <c r="B68" s="95" t="s">
        <v>210</v>
      </c>
    </row>
    <row r="69" spans="1:2" x14ac:dyDescent="0.35">
      <c r="A69" s="94" t="s">
        <v>211</v>
      </c>
      <c r="B69" s="95" t="s">
        <v>212</v>
      </c>
    </row>
    <row r="70" spans="1:2" x14ac:dyDescent="0.35">
      <c r="A70" s="94" t="s">
        <v>213</v>
      </c>
      <c r="B70" s="95" t="s">
        <v>214</v>
      </c>
    </row>
    <row r="71" spans="1:2" x14ac:dyDescent="0.35">
      <c r="A71" s="94" t="s">
        <v>215</v>
      </c>
      <c r="B71" s="95" t="s">
        <v>216</v>
      </c>
    </row>
    <row r="72" spans="1:2" x14ac:dyDescent="0.35">
      <c r="A72" s="94" t="s">
        <v>217</v>
      </c>
      <c r="B72" s="95" t="s">
        <v>218</v>
      </c>
    </row>
    <row r="73" spans="1:2" x14ac:dyDescent="0.35">
      <c r="A73" s="94" t="s">
        <v>219</v>
      </c>
      <c r="B73" s="95" t="s">
        <v>220</v>
      </c>
    </row>
    <row r="74" spans="1:2" x14ac:dyDescent="0.35">
      <c r="A74" s="94" t="s">
        <v>221</v>
      </c>
      <c r="B74" s="95" t="s">
        <v>222</v>
      </c>
    </row>
    <row r="75" spans="1:2" x14ac:dyDescent="0.35">
      <c r="A75" s="94" t="s">
        <v>223</v>
      </c>
      <c r="B75" s="96" t="s">
        <v>224</v>
      </c>
    </row>
    <row r="76" spans="1:2" x14ac:dyDescent="0.35">
      <c r="A76" s="94" t="s">
        <v>225</v>
      </c>
      <c r="B76" s="96" t="s">
        <v>226</v>
      </c>
    </row>
    <row r="77" spans="1:2" x14ac:dyDescent="0.35">
      <c r="A77" s="94" t="s">
        <v>227</v>
      </c>
      <c r="B77" s="96" t="s">
        <v>228</v>
      </c>
    </row>
    <row r="78" spans="1:2" x14ac:dyDescent="0.35">
      <c r="A78" s="94" t="s">
        <v>229</v>
      </c>
      <c r="B78" s="96" t="s">
        <v>230</v>
      </c>
    </row>
    <row r="79" spans="1:2" x14ac:dyDescent="0.35">
      <c r="A79" s="94" t="s">
        <v>231</v>
      </c>
      <c r="B79" s="96" t="s">
        <v>232</v>
      </c>
    </row>
    <row r="80" spans="1:2" x14ac:dyDescent="0.35">
      <c r="A80" s="94" t="s">
        <v>233</v>
      </c>
      <c r="B80" s="96" t="s">
        <v>234</v>
      </c>
    </row>
    <row r="81" spans="1:2" x14ac:dyDescent="0.35">
      <c r="A81" s="94" t="s">
        <v>235</v>
      </c>
      <c r="B81" s="96" t="s">
        <v>236</v>
      </c>
    </row>
    <row r="82" spans="1:2" x14ac:dyDescent="0.35">
      <c r="A82" s="94" t="s">
        <v>237</v>
      </c>
      <c r="B82" s="96" t="s">
        <v>238</v>
      </c>
    </row>
    <row r="83" spans="1:2" x14ac:dyDescent="0.35">
      <c r="A83" s="94" t="s">
        <v>239</v>
      </c>
      <c r="B83" s="96" t="s">
        <v>240</v>
      </c>
    </row>
    <row r="84" spans="1:2" x14ac:dyDescent="0.35">
      <c r="A84" s="94" t="s">
        <v>241</v>
      </c>
      <c r="B84" s="96" t="s">
        <v>242</v>
      </c>
    </row>
    <row r="85" spans="1:2" x14ac:dyDescent="0.35">
      <c r="A85" s="94" t="s">
        <v>243</v>
      </c>
      <c r="B85" s="96" t="s">
        <v>244</v>
      </c>
    </row>
    <row r="86" spans="1:2" x14ac:dyDescent="0.35">
      <c r="A86" s="94" t="s">
        <v>245</v>
      </c>
      <c r="B86" s="96" t="s">
        <v>246</v>
      </c>
    </row>
    <row r="87" spans="1:2" x14ac:dyDescent="0.35">
      <c r="A87" s="94" t="s">
        <v>247</v>
      </c>
      <c r="B87" s="96" t="s">
        <v>248</v>
      </c>
    </row>
    <row r="88" spans="1:2" x14ac:dyDescent="0.35">
      <c r="A88" s="94" t="s">
        <v>249</v>
      </c>
      <c r="B88" s="96" t="s">
        <v>250</v>
      </c>
    </row>
    <row r="89" spans="1:2" x14ac:dyDescent="0.35">
      <c r="A89" s="94" t="s">
        <v>251</v>
      </c>
      <c r="B89" s="96" t="s">
        <v>252</v>
      </c>
    </row>
    <row r="90" spans="1:2" x14ac:dyDescent="0.35">
      <c r="A90" s="94" t="s">
        <v>253</v>
      </c>
      <c r="B90" s="96" t="s">
        <v>254</v>
      </c>
    </row>
    <row r="91" spans="1:2" x14ac:dyDescent="0.35">
      <c r="A91" s="94" t="s">
        <v>255</v>
      </c>
      <c r="B91" s="96" t="s">
        <v>256</v>
      </c>
    </row>
    <row r="92" spans="1:2" x14ac:dyDescent="0.35">
      <c r="A92" s="94" t="s">
        <v>257</v>
      </c>
      <c r="B92" s="96" t="s">
        <v>258</v>
      </c>
    </row>
    <row r="93" spans="1:2" x14ac:dyDescent="0.35">
      <c r="A93" s="94" t="s">
        <v>259</v>
      </c>
      <c r="B93" s="96" t="s">
        <v>260</v>
      </c>
    </row>
    <row r="94" spans="1:2" x14ac:dyDescent="0.35">
      <c r="A94" s="94" t="s">
        <v>261</v>
      </c>
      <c r="B94" s="96" t="s">
        <v>262</v>
      </c>
    </row>
    <row r="95" spans="1:2" x14ac:dyDescent="0.35">
      <c r="A95" s="94" t="s">
        <v>263</v>
      </c>
      <c r="B95" s="96" t="s">
        <v>264</v>
      </c>
    </row>
    <row r="96" spans="1:2" x14ac:dyDescent="0.35">
      <c r="A96" s="94" t="s">
        <v>265</v>
      </c>
      <c r="B96" s="96" t="s">
        <v>266</v>
      </c>
    </row>
    <row r="97" spans="1:2" x14ac:dyDescent="0.35">
      <c r="A97" s="94" t="s">
        <v>267</v>
      </c>
      <c r="B97" s="96" t="s">
        <v>268</v>
      </c>
    </row>
    <row r="98" spans="1:2" x14ac:dyDescent="0.35">
      <c r="A98" s="94" t="s">
        <v>269</v>
      </c>
      <c r="B98" s="96" t="s">
        <v>270</v>
      </c>
    </row>
    <row r="99" spans="1:2" x14ac:dyDescent="0.35">
      <c r="A99" s="94" t="s">
        <v>271</v>
      </c>
      <c r="B99" s="96" t="s">
        <v>272</v>
      </c>
    </row>
    <row r="100" spans="1:2" x14ac:dyDescent="0.35">
      <c r="A100" s="94" t="s">
        <v>273</v>
      </c>
      <c r="B100" s="96" t="s">
        <v>274</v>
      </c>
    </row>
    <row r="101" spans="1:2" x14ac:dyDescent="0.35">
      <c r="A101" s="94" t="s">
        <v>275</v>
      </c>
      <c r="B101" s="96" t="s">
        <v>276</v>
      </c>
    </row>
    <row r="102" spans="1:2" x14ac:dyDescent="0.35">
      <c r="A102" s="94" t="s">
        <v>277</v>
      </c>
      <c r="B102" s="96" t="s">
        <v>278</v>
      </c>
    </row>
    <row r="103" spans="1:2" x14ac:dyDescent="0.35">
      <c r="A103" s="94" t="s">
        <v>279</v>
      </c>
      <c r="B103" s="96" t="s">
        <v>280</v>
      </c>
    </row>
    <row r="104" spans="1:2" x14ac:dyDescent="0.35">
      <c r="A104" s="94" t="s">
        <v>281</v>
      </c>
      <c r="B104" s="96" t="s">
        <v>282</v>
      </c>
    </row>
    <row r="105" spans="1:2" x14ac:dyDescent="0.35">
      <c r="A105" s="94" t="s">
        <v>283</v>
      </c>
      <c r="B105" s="96" t="s">
        <v>284</v>
      </c>
    </row>
    <row r="106" spans="1:2" x14ac:dyDescent="0.35">
      <c r="A106" s="94" t="s">
        <v>285</v>
      </c>
      <c r="B106" s="96" t="s">
        <v>286</v>
      </c>
    </row>
    <row r="107" spans="1:2" x14ac:dyDescent="0.35">
      <c r="A107" s="94" t="s">
        <v>287</v>
      </c>
      <c r="B107" s="96" t="s">
        <v>288</v>
      </c>
    </row>
    <row r="108" spans="1:2" x14ac:dyDescent="0.35">
      <c r="A108" s="94" t="s">
        <v>289</v>
      </c>
      <c r="B108" s="96" t="s">
        <v>290</v>
      </c>
    </row>
    <row r="109" spans="1:2" x14ac:dyDescent="0.35">
      <c r="A109" s="94" t="s">
        <v>291</v>
      </c>
      <c r="B109" s="96" t="s">
        <v>292</v>
      </c>
    </row>
    <row r="110" spans="1:2" x14ac:dyDescent="0.35">
      <c r="A110" s="94" t="s">
        <v>293</v>
      </c>
      <c r="B110" s="96" t="s">
        <v>294</v>
      </c>
    </row>
    <row r="111" spans="1:2" x14ac:dyDescent="0.35">
      <c r="A111" s="94" t="s">
        <v>295</v>
      </c>
      <c r="B111" s="96" t="s">
        <v>296</v>
      </c>
    </row>
    <row r="112" spans="1:2" x14ac:dyDescent="0.35">
      <c r="A112" s="94" t="s">
        <v>297</v>
      </c>
      <c r="B112" s="96" t="s">
        <v>298</v>
      </c>
    </row>
    <row r="113" spans="1:2" x14ac:dyDescent="0.35">
      <c r="A113" s="94" t="s">
        <v>299</v>
      </c>
      <c r="B113" s="96" t="s">
        <v>300</v>
      </c>
    </row>
    <row r="114" spans="1:2" x14ac:dyDescent="0.35">
      <c r="A114" s="94" t="s">
        <v>301</v>
      </c>
      <c r="B114" s="96" t="s">
        <v>302</v>
      </c>
    </row>
    <row r="115" spans="1:2" x14ac:dyDescent="0.35">
      <c r="A115" s="94" t="s">
        <v>303</v>
      </c>
      <c r="B115" s="96" t="s">
        <v>304</v>
      </c>
    </row>
    <row r="116" spans="1:2" x14ac:dyDescent="0.35">
      <c r="A116" s="94" t="s">
        <v>305</v>
      </c>
      <c r="B116" s="96" t="s">
        <v>306</v>
      </c>
    </row>
    <row r="117" spans="1:2" x14ac:dyDescent="0.35">
      <c r="A117" s="94" t="s">
        <v>307</v>
      </c>
      <c r="B117" s="96" t="s">
        <v>308</v>
      </c>
    </row>
    <row r="118" spans="1:2" x14ac:dyDescent="0.35">
      <c r="A118" s="94" t="s">
        <v>309</v>
      </c>
      <c r="B118" s="96" t="s">
        <v>310</v>
      </c>
    </row>
    <row r="119" spans="1:2" x14ac:dyDescent="0.35">
      <c r="A119" s="94" t="s">
        <v>311</v>
      </c>
      <c r="B119" s="96" t="s">
        <v>312</v>
      </c>
    </row>
    <row r="120" spans="1:2" x14ac:dyDescent="0.35">
      <c r="A120" s="94" t="s">
        <v>313</v>
      </c>
      <c r="B120" s="96" t="s">
        <v>314</v>
      </c>
    </row>
    <row r="121" spans="1:2" x14ac:dyDescent="0.35">
      <c r="A121" s="94" t="s">
        <v>315</v>
      </c>
      <c r="B121" s="96" t="s">
        <v>316</v>
      </c>
    </row>
    <row r="122" spans="1:2" x14ac:dyDescent="0.35">
      <c r="A122" s="94" t="s">
        <v>317</v>
      </c>
      <c r="B122" s="96" t="s">
        <v>318</v>
      </c>
    </row>
    <row r="123" spans="1:2" x14ac:dyDescent="0.35">
      <c r="A123" s="94" t="s">
        <v>319</v>
      </c>
      <c r="B123" s="96" t="s">
        <v>320</v>
      </c>
    </row>
    <row r="124" spans="1:2" x14ac:dyDescent="0.35">
      <c r="A124" s="94" t="s">
        <v>321</v>
      </c>
      <c r="B124" s="96" t="s">
        <v>322</v>
      </c>
    </row>
    <row r="125" spans="1:2" x14ac:dyDescent="0.35">
      <c r="A125" s="94" t="s">
        <v>323</v>
      </c>
      <c r="B125" s="96" t="s">
        <v>324</v>
      </c>
    </row>
    <row r="126" spans="1:2" x14ac:dyDescent="0.35">
      <c r="A126" s="94" t="s">
        <v>325</v>
      </c>
      <c r="B126" s="96" t="s">
        <v>326</v>
      </c>
    </row>
    <row r="127" spans="1:2" x14ac:dyDescent="0.35">
      <c r="A127" s="94" t="s">
        <v>327</v>
      </c>
      <c r="B127" s="96" t="s">
        <v>328</v>
      </c>
    </row>
    <row r="128" spans="1:2" x14ac:dyDescent="0.35">
      <c r="A128" s="94" t="s">
        <v>329</v>
      </c>
      <c r="B128" s="96" t="s">
        <v>330</v>
      </c>
    </row>
    <row r="129" spans="1:2" x14ac:dyDescent="0.35">
      <c r="A129" s="94" t="s">
        <v>331</v>
      </c>
      <c r="B129" s="96" t="s">
        <v>332</v>
      </c>
    </row>
    <row r="130" spans="1:2" x14ac:dyDescent="0.35">
      <c r="A130" s="94" t="s">
        <v>333</v>
      </c>
      <c r="B130" s="96" t="s">
        <v>334</v>
      </c>
    </row>
    <row r="131" spans="1:2" x14ac:dyDescent="0.35">
      <c r="A131" s="94" t="s">
        <v>335</v>
      </c>
      <c r="B131" s="96" t="s">
        <v>336</v>
      </c>
    </row>
    <row r="132" spans="1:2" x14ac:dyDescent="0.35">
      <c r="A132" s="94" t="s">
        <v>337</v>
      </c>
      <c r="B132" s="96" t="s">
        <v>338</v>
      </c>
    </row>
    <row r="133" spans="1:2" x14ac:dyDescent="0.35">
      <c r="A133" s="94" t="s">
        <v>339</v>
      </c>
      <c r="B133" s="96" t="s">
        <v>340</v>
      </c>
    </row>
    <row r="134" spans="1:2" x14ac:dyDescent="0.35">
      <c r="A134" s="94" t="s">
        <v>341</v>
      </c>
      <c r="B134" s="96" t="s">
        <v>342</v>
      </c>
    </row>
    <row r="135" spans="1:2" x14ac:dyDescent="0.35">
      <c r="A135" s="94" t="s">
        <v>343</v>
      </c>
      <c r="B135" s="96" t="s">
        <v>344</v>
      </c>
    </row>
    <row r="136" spans="1:2" x14ac:dyDescent="0.35">
      <c r="A136" s="94" t="s">
        <v>345</v>
      </c>
      <c r="B136" s="96" t="s">
        <v>346</v>
      </c>
    </row>
    <row r="137" spans="1:2" x14ac:dyDescent="0.35">
      <c r="A137" s="94" t="s">
        <v>347</v>
      </c>
      <c r="B137" s="96" t="s">
        <v>348</v>
      </c>
    </row>
    <row r="138" spans="1:2" x14ac:dyDescent="0.35">
      <c r="A138" s="94" t="s">
        <v>349</v>
      </c>
      <c r="B138" s="96" t="s">
        <v>350</v>
      </c>
    </row>
    <row r="139" spans="1:2" x14ac:dyDescent="0.35">
      <c r="A139" s="94" t="s">
        <v>351</v>
      </c>
      <c r="B139" s="96" t="s">
        <v>352</v>
      </c>
    </row>
    <row r="140" spans="1:2" x14ac:dyDescent="0.35">
      <c r="A140" s="94" t="s">
        <v>353</v>
      </c>
      <c r="B140" s="96" t="s">
        <v>354</v>
      </c>
    </row>
    <row r="141" spans="1:2" x14ac:dyDescent="0.35">
      <c r="A141" s="94" t="s">
        <v>355</v>
      </c>
      <c r="B141" s="96" t="s">
        <v>356</v>
      </c>
    </row>
    <row r="142" spans="1:2" x14ac:dyDescent="0.35">
      <c r="A142" s="94" t="s">
        <v>357</v>
      </c>
      <c r="B142" s="96" t="s">
        <v>358</v>
      </c>
    </row>
    <row r="143" spans="1:2" x14ac:dyDescent="0.35">
      <c r="A143" s="94" t="s">
        <v>359</v>
      </c>
      <c r="B143" s="96" t="s">
        <v>360</v>
      </c>
    </row>
    <row r="144" spans="1:2" x14ac:dyDescent="0.35">
      <c r="A144" s="94" t="s">
        <v>361</v>
      </c>
      <c r="B144" s="97" t="s">
        <v>362</v>
      </c>
    </row>
    <row r="145" spans="1:2" x14ac:dyDescent="0.35">
      <c r="A145" s="94" t="s">
        <v>363</v>
      </c>
      <c r="B145" s="96" t="s">
        <v>364</v>
      </c>
    </row>
    <row r="146" spans="1:2" x14ac:dyDescent="0.35">
      <c r="A146" s="94" t="s">
        <v>365</v>
      </c>
      <c r="B146" s="96" t="s">
        <v>366</v>
      </c>
    </row>
    <row r="147" spans="1:2" x14ac:dyDescent="0.35">
      <c r="A147" s="94" t="s">
        <v>367</v>
      </c>
      <c r="B147" s="96" t="s">
        <v>368</v>
      </c>
    </row>
    <row r="148" spans="1:2" x14ac:dyDescent="0.35">
      <c r="A148" s="94" t="s">
        <v>369</v>
      </c>
      <c r="B148" s="96" t="s">
        <v>370</v>
      </c>
    </row>
    <row r="149" spans="1:2" x14ac:dyDescent="0.35">
      <c r="A149" s="94" t="s">
        <v>371</v>
      </c>
      <c r="B149" s="96" t="s">
        <v>372</v>
      </c>
    </row>
    <row r="150" spans="1:2" x14ac:dyDescent="0.35">
      <c r="A150" s="94" t="s">
        <v>373</v>
      </c>
      <c r="B150" s="96" t="s">
        <v>374</v>
      </c>
    </row>
    <row r="151" spans="1:2" x14ac:dyDescent="0.35">
      <c r="A151" s="94" t="s">
        <v>375</v>
      </c>
      <c r="B151" s="96" t="s">
        <v>376</v>
      </c>
    </row>
    <row r="152" spans="1:2" x14ac:dyDescent="0.35">
      <c r="A152" s="94" t="s">
        <v>377</v>
      </c>
      <c r="B152" s="96" t="s">
        <v>378</v>
      </c>
    </row>
    <row r="153" spans="1:2" x14ac:dyDescent="0.35">
      <c r="A153" s="94" t="s">
        <v>379</v>
      </c>
      <c r="B153" s="96" t="s">
        <v>380</v>
      </c>
    </row>
    <row r="154" spans="1:2" x14ac:dyDescent="0.35">
      <c r="A154" s="94" t="s">
        <v>381</v>
      </c>
      <c r="B154" s="96" t="s">
        <v>382</v>
      </c>
    </row>
    <row r="155" spans="1:2" x14ac:dyDescent="0.35">
      <c r="A155" s="94" t="s">
        <v>383</v>
      </c>
      <c r="B155" s="96" t="s">
        <v>384</v>
      </c>
    </row>
    <row r="156" spans="1:2" x14ac:dyDescent="0.35">
      <c r="A156" s="94" t="s">
        <v>385</v>
      </c>
      <c r="B156" s="96" t="s">
        <v>386</v>
      </c>
    </row>
    <row r="157" spans="1:2" x14ac:dyDescent="0.35">
      <c r="A157" s="94" t="s">
        <v>387</v>
      </c>
      <c r="B157" s="96" t="s">
        <v>388</v>
      </c>
    </row>
    <row r="158" spans="1:2" x14ac:dyDescent="0.35">
      <c r="A158" s="94" t="s">
        <v>389</v>
      </c>
      <c r="B158" s="96" t="s">
        <v>390</v>
      </c>
    </row>
    <row r="159" spans="1:2" x14ac:dyDescent="0.35">
      <c r="A159" s="94" t="s">
        <v>391</v>
      </c>
      <c r="B159" s="96" t="s">
        <v>392</v>
      </c>
    </row>
    <row r="160" spans="1:2" x14ac:dyDescent="0.35">
      <c r="A160" s="94" t="s">
        <v>393</v>
      </c>
      <c r="B160" s="96" t="s">
        <v>394</v>
      </c>
    </row>
    <row r="161" spans="1:2" x14ac:dyDescent="0.35">
      <c r="A161" s="94" t="s">
        <v>395</v>
      </c>
      <c r="B161" s="96" t="s">
        <v>396</v>
      </c>
    </row>
    <row r="162" spans="1:2" x14ac:dyDescent="0.35">
      <c r="A162" s="94" t="s">
        <v>397</v>
      </c>
      <c r="B162" s="96" t="s">
        <v>398</v>
      </c>
    </row>
    <row r="163" spans="1:2" x14ac:dyDescent="0.35">
      <c r="A163" s="94" t="s">
        <v>399</v>
      </c>
      <c r="B163" s="96" t="s">
        <v>400</v>
      </c>
    </row>
    <row r="164" spans="1:2" x14ac:dyDescent="0.35">
      <c r="A164" s="94" t="s">
        <v>401</v>
      </c>
      <c r="B164" s="96" t="s">
        <v>402</v>
      </c>
    </row>
    <row r="165" spans="1:2" x14ac:dyDescent="0.35">
      <c r="A165" s="94" t="s">
        <v>403</v>
      </c>
      <c r="B165" s="96" t="s">
        <v>404</v>
      </c>
    </row>
    <row r="166" spans="1:2" x14ac:dyDescent="0.35">
      <c r="A166" s="94" t="s">
        <v>405</v>
      </c>
      <c r="B166" s="96" t="s">
        <v>406</v>
      </c>
    </row>
    <row r="167" spans="1:2" x14ac:dyDescent="0.35">
      <c r="A167" s="94" t="s">
        <v>407</v>
      </c>
      <c r="B167" s="96" t="s">
        <v>408</v>
      </c>
    </row>
    <row r="168" spans="1:2" x14ac:dyDescent="0.35">
      <c r="A168" s="94" t="s">
        <v>409</v>
      </c>
      <c r="B168" s="96" t="s">
        <v>410</v>
      </c>
    </row>
    <row r="169" spans="1:2" x14ac:dyDescent="0.35">
      <c r="A169" s="94" t="s">
        <v>411</v>
      </c>
      <c r="B169" s="96" t="s">
        <v>412</v>
      </c>
    </row>
    <row r="170" spans="1:2" x14ac:dyDescent="0.35">
      <c r="A170" s="94" t="s">
        <v>413</v>
      </c>
      <c r="B170" s="96"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2E68D92AAA2E47A5441AE7AB85BECC" ma:contentTypeVersion="13" ma:contentTypeDescription="Create a new document." ma:contentTypeScope="" ma:versionID="7210e0e535d972093334a78f18433092">
  <xsd:schema xmlns:xsd="http://www.w3.org/2001/XMLSchema" xmlns:xs="http://www.w3.org/2001/XMLSchema" xmlns:p="http://schemas.microsoft.com/office/2006/metadata/properties" xmlns:ns3="78f36a82-4ef6-46e6-a3a3-0ef30e1b524a" xmlns:ns4="48ab107b-ed0f-4863-b41a-cb0e4a89179b" targetNamespace="http://schemas.microsoft.com/office/2006/metadata/properties" ma:root="true" ma:fieldsID="731f011a36cd172bab09a71304fa4911" ns3:_="" ns4:_="">
    <xsd:import namespace="78f36a82-4ef6-46e6-a3a3-0ef30e1b524a"/>
    <xsd:import namespace="48ab107b-ed0f-4863-b41a-cb0e4a89179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36a82-4ef6-46e6-a3a3-0ef30e1b524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ab107b-ed0f-4863-b41a-cb0e4a89179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2A280-93B6-4106-A8E3-7BE62D24B335}">
  <ds:schemaRefs>
    <ds:schemaRef ds:uri="http://schemas.microsoft.com/sharepoint/v3/contenttype/forms"/>
  </ds:schemaRefs>
</ds:datastoreItem>
</file>

<file path=customXml/itemProps2.xml><?xml version="1.0" encoding="utf-8"?>
<ds:datastoreItem xmlns:ds="http://schemas.openxmlformats.org/officeDocument/2006/customXml" ds:itemID="{F4136F82-4BA7-4CD0-A7C1-0B868EB28740}">
  <ds:schemaRefs>
    <ds:schemaRef ds:uri="78f36a82-4ef6-46e6-a3a3-0ef30e1b524a"/>
    <ds:schemaRef ds:uri="http://schemas.openxmlformats.org/package/2006/metadata/core-properties"/>
    <ds:schemaRef ds:uri="http://www.w3.org/XML/1998/namespace"/>
    <ds:schemaRef ds:uri="http://purl.org/dc/dcmitype/"/>
    <ds:schemaRef ds:uri="http://schemas.microsoft.com/office/2006/metadata/properties"/>
    <ds:schemaRef ds:uri="http://purl.org/dc/terms/"/>
    <ds:schemaRef ds:uri="48ab107b-ed0f-4863-b41a-cb0e4a89179b"/>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A9721C91-D2F3-42D1-8CA4-65329ED11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f36a82-4ef6-46e6-a3a3-0ef30e1b524a"/>
    <ds:schemaRef ds:uri="48ab107b-ed0f-4863-b41a-cb0e4a891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2017-12-11T22:51:21Z</cp:lastPrinted>
  <dcterms:created xsi:type="dcterms:W3CDTF">2017-11-15T21:17:43Z</dcterms:created>
  <dcterms:modified xsi:type="dcterms:W3CDTF">2020-11-12T16:22:19Z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0x010100062E68D92AAA2E47A5441AE7AB85BECC</vt:lpwstr>
  </property>
</Properties>
</file>