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PBF Coordination\PBF Portfolio Management\Portfolio 2019 -2021\000119500_PBF_CAF_A11_Secretariat PBF\Rapports\Annuel 2020\"/>
    </mc:Choice>
  </mc:AlternateContent>
  <xr:revisionPtr revIDLastSave="0" documentId="8_{0376545C-1778-465C-83E1-B7A799A03F14}" xr6:coauthVersionLast="45" xr6:coauthVersionMax="45" xr10:uidLastSave="{00000000-0000-0000-0000-000000000000}"/>
  <bookViews>
    <workbookView xWindow="-108" yWindow="-108" windowWidth="23256" windowHeight="126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8" i="1" l="1"/>
  <c r="H207" i="1"/>
  <c r="H206" i="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D209" i="1" l="1"/>
  <c r="G208" i="1"/>
  <c r="C22" i="4"/>
  <c r="G207" i="1"/>
  <c r="C23" i="4"/>
  <c r="G206" i="1"/>
  <c r="G209" i="1" l="1"/>
</calcChain>
</file>

<file path=xl/sharedStrings.xml><?xml version="1.0" encoding="utf-8"?>
<sst xmlns="http://schemas.openxmlformats.org/spreadsheetml/2006/main" count="809" uniqueCount="610">
  <si>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</si>
  <si>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</si>
  <si>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</si>
  <si>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</si>
  <si>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</si>
  <si>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</si>
  <si>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</si>
  <si>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</si>
  <si>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</si>
  <si>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</si>
  <si>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</si>
  <si>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</si>
  <si>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</si>
  <si>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</si>
  <si>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</si>
  <si>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</si>
  <si>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</si>
  <si>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</si>
  <si>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</si>
  <si>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</si>
  <si>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</si>
  <si>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</si>
  <si>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</si>
  <si>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</si>
  <si>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</si>
  <si>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</si>
  <si>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</si>
  <si>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</si>
  <si>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</si>
  <si>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</si>
  <si>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</si>
  <si>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</si>
  <si>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</si>
  <si>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</si>
  <si>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</si>
  <si>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</si>
  <si>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</si>
  <si>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</si>
  <si>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</si>
  <si>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</si>
  <si>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</si>
  <si>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</si>
  <si>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</si>
  <si>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</si>
  <si>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</si>
  <si>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</si>
  <si>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</si>
  <si>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</si>
  <si>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</si>
  <si>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</si>
  <si>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</si>
  <si>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</si>
  <si>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</si>
  <si>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</si>
  <si>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</si>
  <si>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</si>
  <si>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</si>
  <si>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</si>
  <si>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</si>
  <si>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</si>
  <si>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</si>
  <si>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</si>
  <si>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</si>
  <si>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</si>
  <si>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</si>
  <si>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</si>
  <si>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</si>
  <si>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</si>
  <si>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</si>
  <si>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</si>
  <si>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</si>
  <si>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</si>
  <si>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</si>
  <si>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</si>
  <si>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</si>
  <si>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</si>
  <si>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</si>
  <si>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</si>
  <si>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</si>
  <si>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</si>
  <si>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</si>
  <si>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</si>
  <si>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</si>
  <si>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</si>
  <si>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</si>
  <si>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</si>
  <si>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</si>
  <si>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</si>
  <si>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</si>
  <si>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</si>
  <si>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</si>
  <si>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</si>
  <si>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</si>
  <si>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</si>
  <si>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</si>
  <si>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</si>
  <si>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</si>
  <si>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</si>
  <si>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</si>
  <si>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</si>
  <si>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</si>
  <si>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</si>
  <si>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</si>
  <si>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</si>
  <si>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</si>
  <si>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</si>
  <si>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</si>
  <si>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</si>
  <si>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</si>
  <si>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</si>
  <si>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</si>
  <si>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</si>
  <si>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</si>
  <si>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</si>
  <si>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</si>
  <si>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</si>
  <si>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</si>
  <si>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</si>
  <si>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</si>
  <si>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</si>
  <si>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</si>
  <si>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</si>
  <si>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</si>
  <si>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</si>
  <si>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</si>
  <si>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</si>
  <si>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</si>
  <si>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</si>
  <si>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</si>
  <si>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</si>
  <si>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</si>
  <si>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</si>
  <si>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</si>
  <si>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</si>
  <si>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</si>
  <si>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</si>
  <si>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</si>
  <si>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</si>
  <si>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</si>
  <si>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</si>
  <si>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</si>
  <si>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</si>
  <si>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</si>
  <si>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</si>
  <si>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</si>
  <si>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</si>
  <si>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</si>
  <si>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</si>
  <si>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</si>
  <si>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</si>
  <si>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</si>
  <si>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</si>
  <si>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</si>
  <si>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</si>
  <si>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</si>
  <si>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</si>
  <si>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</si>
  <si>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</si>
  <si>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</si>
  <si>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</si>
  <si>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</si>
  <si>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</si>
  <si>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</si>
  <si>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</si>
  <si>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</si>
  <si>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</si>
  <si>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</si>
  <si>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</si>
  <si>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</si>
  <si>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</si>
  <si>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</si>
  <si>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</si>
  <si>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</si>
  <si>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</si>
  <si>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</si>
  <si>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</si>
  <si>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</si>
  <si>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</si>
  <si>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</si>
  <si>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</si>
  <si>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</si>
  <si>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</si>
  <si>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</si>
  <si>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</si>
  <si>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</si>
  <si>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</si>
  <si>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</si>
  <si>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</si>
  <si>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</si>
  <si>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</si>
  <si>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</si>
  <si>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</si>
  <si>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</si>
  <si>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</si>
  <si>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</si>
  <si>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</si>
  <si>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</si>
  <si>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</si>
  <si>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</si>
  <si>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</si>
  <si>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</si>
  <si>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</si>
  <si>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</si>
  <si>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</si>
  <si>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</si>
  <si>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</si>
  <si>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</si>
  <si>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</si>
  <si>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</si>
  <si>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</si>
  <si>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</si>
  <si>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</si>
  <si>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</si>
  <si>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</si>
  <si>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</si>
  <si>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</si>
  <si>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</si>
  <si>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</si>
  <si>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</si>
  <si>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</si>
  <si>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</si>
  <si>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</si>
  <si>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</si>
  <si>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</si>
  <si>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</si>
  <si>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</si>
  <si>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</si>
  <si>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</si>
  <si>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</si>
  <si>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</si>
  <si>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</si>
  <si>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</si>
  <si>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</si>
  <si>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</si>
  <si>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</si>
  <si>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</si>
  <si>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</si>
  <si>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</si>
  <si>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</si>
  <si>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</si>
  <si>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</si>
  <si>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</si>
  <si>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</si>
  <si>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</si>
  <si>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</si>
  <si>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</si>
  <si>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</si>
  <si>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</si>
  <si>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</si>
  <si>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</si>
  <si>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</si>
  <si>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</si>
  <si>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</si>
  <si>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</si>
  <si>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</si>
  <si>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</si>
  <si>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</si>
  <si>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</si>
  <si>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</si>
  <si>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</si>
  <si>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</si>
  <si>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</si>
  <si>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</si>
  <si>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</si>
  <si>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</si>
  <si>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</si>
  <si>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</si>
  <si>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</si>
  <si>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</si>
  <si>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</si>
  <si>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</si>
  <si>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</si>
  <si>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</si>
  <si>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</si>
  <si>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</si>
  <si>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</si>
  <si>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</si>
  <si>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</si>
  <si>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</si>
  <si>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</si>
  <si>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</si>
  <si>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</si>
  <si>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</si>
  <si>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</si>
  <si>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</si>
  <si>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</si>
  <si>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</si>
  <si>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</si>
  <si>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</si>
  <si>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</si>
  <si>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</si>
  <si>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</si>
  <si>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</si>
  <si>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</si>
  <si>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</si>
  <si>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</si>
  <si>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</si>
  <si>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</si>
  <si>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</si>
  <si>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</si>
  <si>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</si>
  <si>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</si>
  <si>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</si>
  <si>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</si>
  <si>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</si>
  <si>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</si>
  <si>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</si>
  <si>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</si>
  <si>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</si>
  <si>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</si>
  <si>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</si>
  <si>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</si>
  <si>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</si>
  <si>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</si>
  <si>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</si>
  <si>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</si>
  <si>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</si>
  <si>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</si>
  <si>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</si>
  <si>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</si>
  <si>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</si>
  <si>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</si>
  <si>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</si>
  <si>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</si>
  <si>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</si>
  <si>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</si>
  <si>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</si>
  <si>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</si>
  <si>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</si>
  <si>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</si>
  <si>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</si>
  <si>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</si>
  <si>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</si>
  <si>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</si>
  <si>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</si>
  <si>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</si>
  <si>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</si>
  <si>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</si>
  <si>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</si>
  <si>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</si>
  <si>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</si>
  <si>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</si>
  <si>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</si>
  <si>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</si>
  <si>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</si>
  <si>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</si>
  <si>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</si>
  <si>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</si>
  <si>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</si>
  <si>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</si>
  <si>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</si>
  <si>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</si>
  <si>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</si>
  <si>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</si>
  <si>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</si>
  <si>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</si>
  <si>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</si>
  <si>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</si>
  <si>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</si>
  <si>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</si>
  <si>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</si>
  <si>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</si>
  <si>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</si>
  <si>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</si>
  <si>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</si>
  <si>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</si>
  <si>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</si>
  <si>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</si>
  <si>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</si>
  <si>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</si>
  <si>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</si>
  <si>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</si>
  <si>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</si>
  <si>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</si>
  <si>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</si>
  <si>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</si>
  <si>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</si>
  <si>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</si>
  <si>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</si>
  <si>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</si>
  <si>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</si>
  <si>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</si>
  <si>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</si>
  <si>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</si>
  <si>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</si>
  <si>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</si>
  <si>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</si>
  <si>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</si>
  <si>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</si>
  <si>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</si>
  <si>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</si>
  <si>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</si>
  <si>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</si>
  <si>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</si>
  <si>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</si>
  <si>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</si>
  <si>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</si>
  <si>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</si>
  <si>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</si>
  <si>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</si>
  <si>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</si>
  <si>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</si>
  <si>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</si>
  <si>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</si>
  <si>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</si>
  <si>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</si>
  <si>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</si>
  <si>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</si>
  <si>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</si>
  <si>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</si>
  <si>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</si>
  <si>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</si>
  <si>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</si>
  <si>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</si>
  <si>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</si>
  <si>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</si>
  <si>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</si>
  <si>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</si>
  <si>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</si>
  <si>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</si>
  <si>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</si>
  <si>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</si>
  <si>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</si>
  <si>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</si>
  <si>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</si>
  <si>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</si>
  <si>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</si>
  <si>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</si>
  <si>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</si>
  <si>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</si>
  <si>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</si>
  <si>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</si>
  <si>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</si>
  <si>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</si>
  <si>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</si>
  <si>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</si>
  <si>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</si>
  <si>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</si>
  <si>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</si>
  <si>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</si>
  <si>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</si>
  <si>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</si>
  <si>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</si>
  <si>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</si>
  <si>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</si>
  <si>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</si>
  <si>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</si>
  <si>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</si>
  <si>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</si>
  <si>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</si>
  <si>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</si>
  <si>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</si>
  <si>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</si>
  <si>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</si>
  <si>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</si>
  <si>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</si>
  <si>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</si>
  <si>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</si>
  <si>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</si>
  <si>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</si>
  <si>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</si>
  <si>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</si>
  <si>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</si>
  <si>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</si>
  <si>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</si>
  <si>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</si>
  <si>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</si>
  <si>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</si>
  <si>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</si>
  <si>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</si>
  <si>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</si>
  <si>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</si>
  <si>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</si>
  <si>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</si>
  <si>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</si>
  <si>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</si>
  <si>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</si>
  <si>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</si>
  <si>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</si>
  <si>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</si>
  <si>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</si>
  <si>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</si>
  <si>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</si>
  <si>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</si>
  <si>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</si>
  <si>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</si>
  <si>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</si>
  <si>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</si>
  <si>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</si>
  <si>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</si>
  <si>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</si>
  <si>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</si>
  <si>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</si>
  <si>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</si>
  <si>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</si>
  <si>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</si>
  <si>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</si>
  <si>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</si>
  <si>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</si>
  <si>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</si>
  <si>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</si>
  <si>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</si>
  <si>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</si>
  <si>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</si>
  <si>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</si>
  <si>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</si>
  <si>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</si>
  <si>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</si>
  <si>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</si>
  <si>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</si>
  <si>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</si>
  <si>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</si>
  <si>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</si>
  <si>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</si>
  <si>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</si>
  <si>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</si>
  <si>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</si>
  <si>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</si>
  <si>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</si>
  <si>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</si>
  <si>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</si>
  <si>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</si>
  <si>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</si>
  <si>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</si>
  <si>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</si>
  <si>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</si>
  <si>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</si>
  <si>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</si>
  <si>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</si>
  <si>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</si>
  <si>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</si>
  <si>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</si>
  <si>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</si>
  <si>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</si>
  <si>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</si>
  <si>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</si>
  <si>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</si>
  <si>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</si>
  <si>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</si>
  <si>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</si>
  <si>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</si>
  <si>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</si>
  <si>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</si>
  <si>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</si>
  <si>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</si>
  <si>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</si>
  <si>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</si>
  <si>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</si>
  <si>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</si>
  <si>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</si>
  <si>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</si>
  <si>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</si>
  <si>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</si>
  <si>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</si>
  <si>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</si>
  <si>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</si>
  <si>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</si>
  <si>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</si>
  <si>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</si>
  <si>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</si>
  <si>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</si>
  <si>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</si>
  <si>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</si>
  <si>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</si>
  <si>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</si>
  <si>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</si>
  <si>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</si>
  <si>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</si>
  <si>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</si>
  <si>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</si>
  <si>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</si>
  <si>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</si>
  <si>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</si>
  <si>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</si>
  <si>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</si>
  <si>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</si>
  <si>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</si>
  <si>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</si>
  <si>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</si>
  <si>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</si>
  <si>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</si>
  <si>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</si>
  <si>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</si>
  <si>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</si>
  <si>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</si>
  <si>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</si>
  <si>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</si>
  <si>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</si>
  <si>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</si>
  <si>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</si>
  <si>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</si>
  <si>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</si>
  <si>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</si>
  <si>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</si>
  <si>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</si>
  <si>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</si>
  <si>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</si>
  <si>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</si>
  <si>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</si>
  <si>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</si>
  <si>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</si>
  <si>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</si>
  <si>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</si>
  <si>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</si>
  <si>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la coordination, le suivi et évaluation, le repportage et la communication des résultats du prtefeuille PBF sont assurés par le seccrétariat PBF et permettent une meilleure reddition des comptes et connaissance des interventions</t>
  </si>
  <si>
    <t xml:space="preserve">Secrétariat PBF opération </t>
  </si>
  <si>
    <t>Mécanismes Coordination di</t>
  </si>
  <si>
    <t xml:space="preserve">Suivi-évaluation assuré </t>
  </si>
  <si>
    <t xml:space="preserve">Plaidoyer-Communication as </t>
  </si>
  <si>
    <t>Unité de Gestion 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</si>
</sst>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rgb="FF0070C0"/>
      <name val="Calibri"/>
      <family val="2"/>
      <scheme val="minor"/>
    </font>
    <font>
      <sz val="8"/>
      <name val="Calibri"/>
      <family val="2"/>
      <scheme val="minor"/>
    </font>
    <font>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6" fillId="0" borderId="3" xfId="2" applyNumberFormat="1" applyFont="1" applyBorder="1" applyAlignment="1" applyProtection="1">
      <alignment vertical="center" wrapText="1"/>
      <protection locked="0"/>
    </xf>
    <xf numFmtId="164" fontId="6" fillId="0" borderId="3" xfId="1" applyFont="1" applyFill="1" applyBorder="1" applyAlignment="1" applyProtection="1">
      <alignment horizontal="center" vertical="center" wrapText="1"/>
      <protection locked="0"/>
    </xf>
    <xf numFmtId="49" fontId="11" fillId="0" borderId="3" xfId="1" applyNumberFormat="1" applyFont="1" applyFill="1" applyBorder="1" applyAlignment="1" applyProtection="1">
      <alignment horizontal="left" wrapText="1"/>
      <protection locked="0"/>
    </xf>
    <xf numFmtId="164" fontId="1" fillId="0" borderId="3" xfId="1"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24" fillId="0" borderId="3" xfId="1" applyNumberFormat="1"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49" fontId="22" fillId="0" borderId="3" xfId="1" applyNumberFormat="1" applyFont="1" applyFill="1" applyBorder="1" applyAlignment="1" applyProtection="1">
      <alignment horizontal="left" vertical="center" wrapText="1"/>
      <protection locked="0"/>
    </xf>
    <xf numFmtId="164" fontId="1" fillId="0" borderId="3" xfId="1"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zoomScale="60" zoomScaleNormal="60" workbookViewId="0">
      <selection activeCell="I185" sqref="I185"/>
    </sheetView>
  </sheetViews>
  <sheetFormatPr defaultColWidth="9.109375" defaultRowHeight="14.4" x14ac:dyDescent="0.3"/>
  <cols>
    <col min="1" max="1" width="9.109375" style="45"/>
    <col min="2" max="2" width="35" style="45" customWidth="1"/>
    <col min="3" max="3" width="40.44140625" style="45" customWidth="1"/>
    <col min="4" max="4" width="23.109375" style="45" customWidth="1"/>
    <col min="5" max="5" width="19.33203125" style="45" customWidth="1"/>
    <col min="6" max="6" width="18.6640625" style="45" customWidth="1"/>
    <col min="7" max="7" width="20.109375" style="45" customWidth="1"/>
    <col min="8" max="8" width="45.109375" style="45" customWidth="1"/>
    <col min="9" max="9" width="22.44140625" style="199"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2" t="s">
        <v>527</v>
      </c>
      <c r="C2" s="242"/>
      <c r="D2" s="242"/>
      <c r="E2" s="242"/>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38" t="s">
        <v>587</v>
      </c>
      <c r="C6" s="239"/>
      <c r="D6" s="239"/>
      <c r="E6" s="239"/>
      <c r="F6" s="239"/>
      <c r="G6" s="239"/>
      <c r="H6" s="239"/>
      <c r="I6" s="240"/>
      <c r="J6" s="239"/>
      <c r="K6" s="239"/>
      <c r="L6" s="239"/>
      <c r="M6" s="241"/>
    </row>
    <row r="7" spans="2:13" x14ac:dyDescent="0.3">
      <c r="B7" s="49"/>
    </row>
    <row r="8" spans="2:13" ht="15" thickBot="1" x14ac:dyDescent="0.35"/>
    <row r="9" spans="2:13" ht="27" customHeight="1" thickBot="1" x14ac:dyDescent="0.55000000000000004">
      <c r="B9" s="243" t="s">
        <v>373</v>
      </c>
      <c r="C9" s="244"/>
      <c r="D9" s="244"/>
      <c r="E9" s="244"/>
      <c r="F9" s="244"/>
      <c r="G9" s="244"/>
      <c r="H9" s="245"/>
      <c r="I9" s="208"/>
    </row>
    <row r="11" spans="2:13" ht="25.5" customHeight="1" x14ac:dyDescent="0.3">
      <c r="D11" s="50"/>
      <c r="E11" s="50"/>
      <c r="F11" s="50"/>
      <c r="G11" s="50"/>
      <c r="H11" s="47"/>
      <c r="I11" s="205"/>
      <c r="J11" s="46"/>
      <c r="K11" s="46"/>
    </row>
    <row r="12" spans="2:13" ht="78"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t="s">
        <v>603</v>
      </c>
      <c r="E13" s="86"/>
      <c r="F13" s="86"/>
      <c r="G13" s="119"/>
      <c r="H13" s="57"/>
      <c r="I13" s="194"/>
      <c r="J13" s="57"/>
      <c r="K13" s="56"/>
    </row>
    <row r="14" spans="2:13" ht="51" customHeight="1" x14ac:dyDescent="0.3">
      <c r="B14" s="114" t="s">
        <v>375</v>
      </c>
      <c r="C14" s="235" t="s">
        <v>604</v>
      </c>
      <c r="D14" s="235"/>
      <c r="E14" s="235"/>
      <c r="F14" s="235"/>
      <c r="G14" s="235"/>
      <c r="H14" s="235"/>
      <c r="I14" s="236"/>
      <c r="J14" s="235"/>
      <c r="K14" s="20"/>
    </row>
    <row r="15" spans="2:13" ht="51" customHeight="1" x14ac:dyDescent="0.3">
      <c r="B15" s="114" t="s">
        <v>376</v>
      </c>
      <c r="C15" s="246" t="s">
        <v>605</v>
      </c>
      <c r="D15" s="246"/>
      <c r="E15" s="246"/>
      <c r="F15" s="246"/>
      <c r="G15" s="246"/>
      <c r="H15" s="246"/>
      <c r="I15" s="247"/>
      <c r="J15" s="246"/>
      <c r="K15" s="59"/>
    </row>
    <row r="16" spans="2:13" ht="15.6" x14ac:dyDescent="0.3">
      <c r="B16" s="115" t="s">
        <v>377</v>
      </c>
      <c r="C16" s="214"/>
      <c r="D16" s="215">
        <v>725452</v>
      </c>
      <c r="E16" s="21"/>
      <c r="F16" s="21"/>
      <c r="G16" s="148">
        <f>SUM(D16:F16)</f>
        <v>725452</v>
      </c>
      <c r="H16" s="229"/>
      <c r="I16" s="224">
        <v>220497</v>
      </c>
      <c r="J16" s="225"/>
      <c r="K16" s="60"/>
    </row>
    <row r="17" spans="1:11" ht="15.6" x14ac:dyDescent="0.3">
      <c r="B17" s="115" t="s">
        <v>378</v>
      </c>
      <c r="C17" s="214"/>
      <c r="D17" s="215"/>
      <c r="E17" s="21"/>
      <c r="F17" s="21"/>
      <c r="G17" s="148">
        <f t="shared" ref="G17:G23" si="0">SUM(D17:F17)</f>
        <v>0</v>
      </c>
      <c r="H17" s="145"/>
      <c r="I17" s="224"/>
      <c r="J17" s="225"/>
      <c r="K17" s="60"/>
    </row>
    <row r="18" spans="1:11" ht="15.6" x14ac:dyDescent="0.3">
      <c r="B18" s="115" t="s">
        <v>379</v>
      </c>
      <c r="C18" s="214"/>
      <c r="D18" s="215"/>
      <c r="E18" s="21"/>
      <c r="F18" s="21"/>
      <c r="G18" s="148">
        <f t="shared" si="0"/>
        <v>0</v>
      </c>
      <c r="H18" s="145"/>
      <c r="I18" s="224"/>
      <c r="J18" s="225"/>
      <c r="K18" s="60"/>
    </row>
    <row r="19" spans="1:11" ht="15.6" x14ac:dyDescent="0.3">
      <c r="B19" s="115" t="s">
        <v>380</v>
      </c>
      <c r="C19" s="214"/>
      <c r="D19" s="215"/>
      <c r="E19" s="21"/>
      <c r="F19" s="21"/>
      <c r="G19" s="148">
        <f t="shared" si="0"/>
        <v>0</v>
      </c>
      <c r="H19" s="145"/>
      <c r="I19" s="224"/>
      <c r="J19" s="225"/>
      <c r="K19" s="60"/>
    </row>
    <row r="20" spans="1:11" ht="15.6" x14ac:dyDescent="0.3">
      <c r="B20" s="115" t="s">
        <v>381</v>
      </c>
      <c r="C20" s="214"/>
      <c r="D20" s="215"/>
      <c r="E20" s="21"/>
      <c r="F20" s="21"/>
      <c r="G20" s="148">
        <f t="shared" si="0"/>
        <v>0</v>
      </c>
      <c r="H20" s="145"/>
      <c r="I20" s="224"/>
      <c r="J20" s="225"/>
      <c r="K20" s="60"/>
    </row>
    <row r="21" spans="1:11" ht="15.6" x14ac:dyDescent="0.3">
      <c r="B21" s="115" t="s">
        <v>382</v>
      </c>
      <c r="C21" s="19"/>
      <c r="D21" s="21"/>
      <c r="E21" s="21"/>
      <c r="F21" s="21"/>
      <c r="G21" s="148">
        <f t="shared" si="0"/>
        <v>0</v>
      </c>
      <c r="H21" s="145"/>
      <c r="I21" s="224"/>
      <c r="J21" s="225"/>
      <c r="K21" s="60"/>
    </row>
    <row r="22" spans="1:11" ht="15.6" x14ac:dyDescent="0.3">
      <c r="B22" s="115" t="s">
        <v>383</v>
      </c>
      <c r="C22" s="55"/>
      <c r="D22" s="22"/>
      <c r="E22" s="22"/>
      <c r="F22" s="22"/>
      <c r="G22" s="148">
        <f t="shared" si="0"/>
        <v>0</v>
      </c>
      <c r="H22" s="145"/>
      <c r="I22" s="224"/>
      <c r="J22" s="225"/>
      <c r="K22" s="60"/>
    </row>
    <row r="23" spans="1:11" ht="15.6" x14ac:dyDescent="0.3">
      <c r="A23" s="46"/>
      <c r="B23" s="115" t="s">
        <v>384</v>
      </c>
      <c r="C23" s="55"/>
      <c r="D23" s="22"/>
      <c r="E23" s="22"/>
      <c r="F23" s="22"/>
      <c r="G23" s="148">
        <f t="shared" si="0"/>
        <v>0</v>
      </c>
      <c r="H23" s="146"/>
      <c r="I23" s="223"/>
      <c r="J23" s="133"/>
      <c r="K23" s="47"/>
    </row>
    <row r="24" spans="1:11" ht="15.6" x14ac:dyDescent="0.3">
      <c r="A24" s="46"/>
      <c r="C24" s="116" t="s">
        <v>534</v>
      </c>
      <c r="D24" s="23">
        <f>SUM(D16:D23)</f>
        <v>725452</v>
      </c>
      <c r="E24" s="23">
        <f>SUM(E16:E23)</f>
        <v>0</v>
      </c>
      <c r="F24" s="23">
        <f>SUM(F16:F23)</f>
        <v>0</v>
      </c>
      <c r="G24" s="23">
        <f>SUM(G16:G23)</f>
        <v>725452</v>
      </c>
      <c r="H24" s="135">
        <f>(H16*G16)+(H17*G17)+(H18*G18)+(H19*G19)+(H20*G20)+(H21*G21)+(H22*G22)+(H23*G23)</f>
        <v>0</v>
      </c>
      <c r="I24" s="135">
        <f>SUM(I16:I23)</f>
        <v>220497</v>
      </c>
      <c r="J24" s="133"/>
      <c r="K24" s="62"/>
    </row>
    <row r="25" spans="1:11" ht="51" customHeight="1" x14ac:dyDescent="0.3">
      <c r="A25" s="46"/>
      <c r="B25" s="114" t="s">
        <v>385</v>
      </c>
      <c r="C25" s="230" t="s">
        <v>606</v>
      </c>
      <c r="D25" s="230"/>
      <c r="E25" s="230"/>
      <c r="F25" s="230"/>
      <c r="G25" s="230"/>
      <c r="H25" s="230"/>
      <c r="I25" s="231"/>
      <c r="J25" s="230"/>
      <c r="K25" s="59"/>
    </row>
    <row r="26" spans="1:11" ht="15.6" x14ac:dyDescent="0.3">
      <c r="A26" s="46"/>
      <c r="B26" s="115" t="s">
        <v>386</v>
      </c>
      <c r="C26" s="19"/>
      <c r="D26" s="21">
        <v>19300</v>
      </c>
      <c r="E26" s="21"/>
      <c r="F26" s="21"/>
      <c r="G26" s="148">
        <f>SUM(D26:F26)</f>
        <v>19300</v>
      </c>
      <c r="H26" s="145"/>
      <c r="I26" s="224">
        <v>0</v>
      </c>
      <c r="J26" s="225"/>
      <c r="K26" s="60"/>
    </row>
    <row r="27" spans="1:11" ht="15.6" x14ac:dyDescent="0.3">
      <c r="A27" s="46"/>
      <c r="B27" s="115" t="s">
        <v>387</v>
      </c>
      <c r="C27" s="19"/>
      <c r="D27" s="21"/>
      <c r="E27" s="21"/>
      <c r="F27" s="21"/>
      <c r="G27" s="148">
        <f t="shared" ref="G27:G33" si="1">SUM(D27:F27)</f>
        <v>0</v>
      </c>
      <c r="H27" s="145"/>
      <c r="I27" s="224"/>
      <c r="J27" s="132"/>
      <c r="K27" s="60"/>
    </row>
    <row r="28" spans="1:11" ht="15.6" x14ac:dyDescent="0.3">
      <c r="A28" s="46"/>
      <c r="B28" s="115" t="s">
        <v>388</v>
      </c>
      <c r="C28" s="19"/>
      <c r="D28" s="21"/>
      <c r="E28" s="21"/>
      <c r="F28" s="21"/>
      <c r="G28" s="148">
        <f t="shared" si="1"/>
        <v>0</v>
      </c>
      <c r="H28" s="145"/>
      <c r="I28" s="224"/>
      <c r="J28" s="132"/>
      <c r="K28" s="60"/>
    </row>
    <row r="29" spans="1:11" ht="15.6" x14ac:dyDescent="0.3">
      <c r="A29" s="46"/>
      <c r="B29" s="115" t="s">
        <v>389</v>
      </c>
      <c r="C29" s="19"/>
      <c r="D29" s="21"/>
      <c r="E29" s="21"/>
      <c r="F29" s="21"/>
      <c r="G29" s="148">
        <f t="shared" si="1"/>
        <v>0</v>
      </c>
      <c r="H29" s="145"/>
      <c r="I29" s="224"/>
      <c r="J29" s="132"/>
      <c r="K29" s="60"/>
    </row>
    <row r="30" spans="1:11" ht="15.6" x14ac:dyDescent="0.3">
      <c r="A30" s="46"/>
      <c r="B30" s="115" t="s">
        <v>390</v>
      </c>
      <c r="C30" s="19"/>
      <c r="D30" s="21"/>
      <c r="E30" s="21"/>
      <c r="F30" s="21"/>
      <c r="G30" s="148">
        <f t="shared" si="1"/>
        <v>0</v>
      </c>
      <c r="H30" s="145"/>
      <c r="I30" s="222"/>
      <c r="J30" s="132"/>
      <c r="K30" s="60"/>
    </row>
    <row r="31" spans="1:11" ht="15.6" x14ac:dyDescent="0.3">
      <c r="A31" s="46"/>
      <c r="B31" s="115" t="s">
        <v>391</v>
      </c>
      <c r="C31" s="19"/>
      <c r="D31" s="21"/>
      <c r="E31" s="21"/>
      <c r="F31" s="21"/>
      <c r="G31" s="148">
        <f t="shared" si="1"/>
        <v>0</v>
      </c>
      <c r="H31" s="145"/>
      <c r="I31" s="222"/>
      <c r="J31" s="132"/>
      <c r="K31" s="60"/>
    </row>
    <row r="32" spans="1:11" ht="15.6" x14ac:dyDescent="0.3">
      <c r="A32" s="46"/>
      <c r="B32" s="115" t="s">
        <v>392</v>
      </c>
      <c r="C32" s="55"/>
      <c r="D32" s="22"/>
      <c r="E32" s="22"/>
      <c r="F32" s="22"/>
      <c r="G32" s="148">
        <f t="shared" si="1"/>
        <v>0</v>
      </c>
      <c r="H32" s="146"/>
      <c r="I32" s="223"/>
      <c r="J32" s="133"/>
      <c r="K32" s="60"/>
    </row>
    <row r="33" spans="1:11" ht="15.6" x14ac:dyDescent="0.3">
      <c r="A33" s="46"/>
      <c r="B33" s="115" t="s">
        <v>393</v>
      </c>
      <c r="C33" s="55"/>
      <c r="D33" s="22"/>
      <c r="E33" s="22"/>
      <c r="F33" s="22"/>
      <c r="G33" s="148">
        <f t="shared" si="1"/>
        <v>0</v>
      </c>
      <c r="H33" s="146"/>
      <c r="I33" s="223"/>
      <c r="J33" s="133"/>
      <c r="K33" s="60"/>
    </row>
    <row r="34" spans="1:11" ht="15.6" x14ac:dyDescent="0.3">
      <c r="A34" s="46"/>
      <c r="C34" s="116" t="s">
        <v>534</v>
      </c>
      <c r="D34" s="26">
        <f>SUM(D26:D33)</f>
        <v>19300</v>
      </c>
      <c r="E34" s="26">
        <f>SUM(E26:E33)</f>
        <v>0</v>
      </c>
      <c r="F34" s="26">
        <f>SUM(F26:F33)</f>
        <v>0</v>
      </c>
      <c r="G34" s="26">
        <f>SUM(G26:G33)</f>
        <v>19300</v>
      </c>
      <c r="H34" s="135">
        <f>(H26*G26)+(H27*G27)+(H28*G28)+(H29*G29)+(H30*G30)+(H31*G31)+(H32*G32)+(H33*G33)</f>
        <v>0</v>
      </c>
      <c r="I34" s="135">
        <f>SUM(I26:I33)</f>
        <v>0</v>
      </c>
      <c r="J34" s="133"/>
      <c r="K34" s="62"/>
    </row>
    <row r="35" spans="1:11" ht="51" customHeight="1" x14ac:dyDescent="0.3">
      <c r="A35" s="46"/>
      <c r="B35" s="114" t="s">
        <v>394</v>
      </c>
      <c r="C35" s="230" t="s">
        <v>607</v>
      </c>
      <c r="D35" s="230"/>
      <c r="E35" s="230"/>
      <c r="F35" s="230"/>
      <c r="G35" s="230"/>
      <c r="H35" s="230"/>
      <c r="I35" s="231"/>
      <c r="J35" s="230"/>
      <c r="K35" s="59"/>
    </row>
    <row r="36" spans="1:11" ht="15.6" x14ac:dyDescent="0.3">
      <c r="A36" s="46"/>
      <c r="B36" s="115" t="s">
        <v>395</v>
      </c>
      <c r="C36" s="19"/>
      <c r="D36" s="21">
        <v>404670</v>
      </c>
      <c r="E36" s="21"/>
      <c r="F36" s="21"/>
      <c r="G36" s="148">
        <f>SUM(D36:F36)</f>
        <v>404670</v>
      </c>
      <c r="H36" s="145"/>
      <c r="I36" s="195">
        <v>1252</v>
      </c>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404670</v>
      </c>
      <c r="E44" s="26">
        <f>SUM(E36:E43)</f>
        <v>0</v>
      </c>
      <c r="F44" s="26">
        <f>SUM(F36:F43)</f>
        <v>0</v>
      </c>
      <c r="G44" s="26">
        <f>SUM(G36:G43)</f>
        <v>404670</v>
      </c>
      <c r="H44" s="135">
        <f>(H36*G36)+(H37*G37)+(H38*G38)+(H39*G39)+(H40*G40)+(H41*G41)+(H42*G42)+(H43*G43)</f>
        <v>0</v>
      </c>
      <c r="I44" s="135">
        <f>SUM(I36:I43)</f>
        <v>1252</v>
      </c>
      <c r="J44" s="133"/>
      <c r="K44" s="62"/>
    </row>
    <row r="45" spans="1:11" ht="51" customHeight="1" x14ac:dyDescent="0.3">
      <c r="B45" s="114" t="s">
        <v>403</v>
      </c>
      <c r="C45" s="234" t="s">
        <v>608</v>
      </c>
      <c r="D45" s="232"/>
      <c r="E45" s="232"/>
      <c r="F45" s="232"/>
      <c r="G45" s="232"/>
      <c r="H45" s="232"/>
      <c r="I45" s="233"/>
      <c r="J45" s="232"/>
      <c r="K45" s="59"/>
    </row>
    <row r="46" spans="1:11" ht="15.6" x14ac:dyDescent="0.3">
      <c r="B46" s="115" t="s">
        <v>404</v>
      </c>
      <c r="C46" s="19"/>
      <c r="D46" s="21">
        <v>19300</v>
      </c>
      <c r="E46" s="21"/>
      <c r="F46" s="21"/>
      <c r="G46" s="148">
        <f>SUM(D46:F46)</f>
        <v>19300</v>
      </c>
      <c r="H46" s="145"/>
      <c r="I46" s="195">
        <v>0</v>
      </c>
      <c r="J46" s="132"/>
      <c r="K46" s="60"/>
    </row>
    <row r="47" spans="1:11" ht="15.6" x14ac:dyDescent="0.3">
      <c r="B47" s="115" t="s">
        <v>405</v>
      </c>
      <c r="C47" s="19"/>
      <c r="D47" s="21"/>
      <c r="E47" s="21"/>
      <c r="F47" s="21"/>
      <c r="G47" s="148">
        <f t="shared" ref="G47:G53" si="3">SUM(D47:F47)</f>
        <v>0</v>
      </c>
      <c r="H47" s="145"/>
      <c r="I47" s="195"/>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19300</v>
      </c>
      <c r="E54" s="23">
        <f>SUM(E46:E53)</f>
        <v>0</v>
      </c>
      <c r="F54" s="23">
        <f>SUM(F46:F53)</f>
        <v>0</v>
      </c>
      <c r="G54" s="23">
        <f>SUM(G46:G53)</f>
        <v>19300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37"/>
      <c r="D56" s="237"/>
      <c r="E56" s="237"/>
      <c r="F56" s="237"/>
      <c r="G56" s="237"/>
      <c r="H56" s="237"/>
      <c r="I56" s="231"/>
      <c r="J56" s="237"/>
      <c r="K56" s="20"/>
    </row>
    <row r="57" spans="1:11" ht="51" customHeight="1" x14ac:dyDescent="0.3">
      <c r="B57" s="114" t="s">
        <v>413</v>
      </c>
      <c r="C57" s="230"/>
      <c r="D57" s="230"/>
      <c r="E57" s="230"/>
      <c r="F57" s="230"/>
      <c r="G57" s="230"/>
      <c r="H57" s="230"/>
      <c r="I57" s="231"/>
      <c r="J57" s="230"/>
      <c r="K57" s="59"/>
    </row>
    <row r="58" spans="1:11" ht="15.6" x14ac:dyDescent="0.3">
      <c r="B58" s="115" t="s">
        <v>414</v>
      </c>
      <c r="C58" s="19"/>
      <c r="D58" s="21"/>
      <c r="E58" s="21"/>
      <c r="F58" s="21"/>
      <c r="G58" s="148">
        <f>SUM(D58:F58)</f>
        <v>0</v>
      </c>
      <c r="H58" s="145"/>
      <c r="I58" s="224"/>
      <c r="J58" s="225"/>
      <c r="K58" s="60"/>
    </row>
    <row r="59" spans="1:11" ht="15.6" x14ac:dyDescent="0.3">
      <c r="B59" s="115" t="s">
        <v>415</v>
      </c>
      <c r="C59" s="19"/>
      <c r="D59" s="21"/>
      <c r="E59" s="21"/>
      <c r="F59" s="21"/>
      <c r="G59" s="148">
        <f t="shared" ref="G59:G65" si="4">SUM(D59:F59)</f>
        <v>0</v>
      </c>
      <c r="H59" s="145"/>
      <c r="I59" s="224"/>
      <c r="J59" s="225"/>
      <c r="K59" s="60"/>
    </row>
    <row r="60" spans="1:11" ht="15.6" x14ac:dyDescent="0.3">
      <c r="B60" s="115" t="s">
        <v>416</v>
      </c>
      <c r="C60" s="19"/>
      <c r="D60" s="21"/>
      <c r="E60" s="21"/>
      <c r="F60" s="21"/>
      <c r="G60" s="148">
        <f t="shared" si="4"/>
        <v>0</v>
      </c>
      <c r="H60" s="145"/>
      <c r="I60" s="224"/>
      <c r="J60" s="225"/>
      <c r="K60" s="60"/>
    </row>
    <row r="61" spans="1:11" ht="15.6" x14ac:dyDescent="0.3">
      <c r="B61" s="115" t="s">
        <v>417</v>
      </c>
      <c r="C61" s="19"/>
      <c r="D61" s="21"/>
      <c r="E61" s="21"/>
      <c r="F61" s="21"/>
      <c r="G61" s="148">
        <f t="shared" si="4"/>
        <v>0</v>
      </c>
      <c r="H61" s="145"/>
      <c r="I61" s="224"/>
      <c r="J61" s="225"/>
      <c r="K61" s="60"/>
    </row>
    <row r="62" spans="1:11" ht="15.6" x14ac:dyDescent="0.3">
      <c r="B62" s="115" t="s">
        <v>418</v>
      </c>
      <c r="C62" s="19"/>
      <c r="D62" s="21"/>
      <c r="E62" s="21"/>
      <c r="F62" s="21"/>
      <c r="G62" s="148">
        <f t="shared" si="4"/>
        <v>0</v>
      </c>
      <c r="H62" s="145"/>
      <c r="I62" s="224"/>
      <c r="J62" s="225"/>
      <c r="K62" s="60"/>
    </row>
    <row r="63" spans="1:11" ht="15.6" x14ac:dyDescent="0.3">
      <c r="B63" s="115" t="s">
        <v>419</v>
      </c>
      <c r="C63" s="19"/>
      <c r="D63" s="21"/>
      <c r="E63" s="21"/>
      <c r="F63" s="21"/>
      <c r="G63" s="148">
        <f t="shared" si="4"/>
        <v>0</v>
      </c>
      <c r="H63" s="145"/>
      <c r="I63" s="224"/>
      <c r="J63" s="225"/>
      <c r="K63" s="60"/>
    </row>
    <row r="64" spans="1:11" ht="15.6" x14ac:dyDescent="0.3">
      <c r="A64" s="46"/>
      <c r="B64" s="115" t="s">
        <v>420</v>
      </c>
      <c r="C64" s="55"/>
      <c r="D64" s="22"/>
      <c r="E64" s="22"/>
      <c r="F64" s="22"/>
      <c r="G64" s="148">
        <f t="shared" si="4"/>
        <v>0</v>
      </c>
      <c r="H64" s="145"/>
      <c r="I64" s="224"/>
      <c r="J64" s="225"/>
      <c r="K64" s="60"/>
    </row>
    <row r="65" spans="1:11" s="46" customFormat="1" ht="15.6" x14ac:dyDescent="0.3">
      <c r="B65" s="115" t="s">
        <v>421</v>
      </c>
      <c r="C65" s="55"/>
      <c r="D65" s="22"/>
      <c r="E65" s="22"/>
      <c r="F65" s="22"/>
      <c r="G65" s="148">
        <f t="shared" si="4"/>
        <v>0</v>
      </c>
      <c r="H65" s="146"/>
      <c r="I65" s="223"/>
      <c r="J65" s="133"/>
      <c r="K65" s="60"/>
    </row>
    <row r="66" spans="1:11" s="46" customFormat="1" ht="15.6" x14ac:dyDescent="0.3">
      <c r="A66" s="45"/>
      <c r="B66" s="45"/>
      <c r="C66" s="116" t="s">
        <v>534</v>
      </c>
      <c r="D66" s="23">
        <f>SUM(D58:D65)</f>
        <v>0</v>
      </c>
      <c r="E66" s="23">
        <f>SUM(E58:E65)</f>
        <v>0</v>
      </c>
      <c r="F66" s="23">
        <f>SUM(F58:F65)</f>
        <v>0</v>
      </c>
      <c r="G66" s="26">
        <f>SUM(G58:G65)</f>
        <v>0</v>
      </c>
      <c r="H66" s="135">
        <f>(H58*G58)+(H59*G59)+(H60*G60)+(H61*G61)+(H62*G62)+(H63*G63)+(H64*G64)+(H65*G65)</f>
        <v>0</v>
      </c>
      <c r="I66" s="135">
        <f>SUM(I58:I65)</f>
        <v>0</v>
      </c>
      <c r="J66" s="133"/>
      <c r="K66" s="62"/>
    </row>
    <row r="67" spans="1:11" ht="51" customHeight="1" x14ac:dyDescent="0.3">
      <c r="B67" s="114" t="s">
        <v>422</v>
      </c>
      <c r="C67" s="230"/>
      <c r="D67" s="230"/>
      <c r="E67" s="230"/>
      <c r="F67" s="230"/>
      <c r="G67" s="230"/>
      <c r="H67" s="230"/>
      <c r="I67" s="231"/>
      <c r="J67" s="230"/>
      <c r="K67" s="59"/>
    </row>
    <row r="68" spans="1:11" ht="15.6" x14ac:dyDescent="0.3">
      <c r="B68" s="115" t="s">
        <v>423</v>
      </c>
      <c r="C68" s="214"/>
      <c r="D68" s="215"/>
      <c r="E68" s="21"/>
      <c r="F68" s="21"/>
      <c r="G68" s="148">
        <f>SUM(D68:F68)</f>
        <v>0</v>
      </c>
      <c r="H68" s="145"/>
      <c r="I68" s="224"/>
      <c r="J68" s="225"/>
      <c r="K68" s="60"/>
    </row>
    <row r="69" spans="1:11" ht="15.6" x14ac:dyDescent="0.3">
      <c r="B69" s="115" t="s">
        <v>424</v>
      </c>
      <c r="C69" s="214"/>
      <c r="D69" s="215"/>
      <c r="E69" s="21"/>
      <c r="F69" s="21"/>
      <c r="G69" s="148">
        <f t="shared" ref="G69:G75" si="5">SUM(D69:F69)</f>
        <v>0</v>
      </c>
      <c r="H69" s="145"/>
      <c r="I69" s="224"/>
      <c r="J69" s="132"/>
      <c r="K69" s="60"/>
    </row>
    <row r="70" spans="1:11" ht="15.6" x14ac:dyDescent="0.3">
      <c r="B70" s="115" t="s">
        <v>425</v>
      </c>
      <c r="C70" s="214"/>
      <c r="D70" s="215"/>
      <c r="E70" s="21"/>
      <c r="F70" s="21"/>
      <c r="G70" s="148">
        <f t="shared" si="5"/>
        <v>0</v>
      </c>
      <c r="H70" s="145"/>
      <c r="I70" s="224"/>
      <c r="J70" s="132"/>
      <c r="K70" s="60"/>
    </row>
    <row r="71" spans="1:11" ht="15.6" x14ac:dyDescent="0.3">
      <c r="B71" s="115" t="s">
        <v>426</v>
      </c>
      <c r="C71" s="214"/>
      <c r="D71" s="215"/>
      <c r="E71" s="21"/>
      <c r="F71" s="21"/>
      <c r="G71" s="148">
        <f t="shared" si="5"/>
        <v>0</v>
      </c>
      <c r="H71" s="145"/>
      <c r="I71" s="224"/>
      <c r="J71" s="132"/>
      <c r="K71" s="60"/>
    </row>
    <row r="72" spans="1:11" ht="15.6" x14ac:dyDescent="0.3">
      <c r="B72" s="115" t="s">
        <v>427</v>
      </c>
      <c r="C72" s="19"/>
      <c r="D72" s="21"/>
      <c r="E72" s="21"/>
      <c r="F72" s="21"/>
      <c r="G72" s="148">
        <f t="shared" si="5"/>
        <v>0</v>
      </c>
      <c r="H72" s="145"/>
      <c r="I72" s="222"/>
      <c r="J72" s="132"/>
      <c r="K72" s="60"/>
    </row>
    <row r="73" spans="1:11" ht="15.6" x14ac:dyDescent="0.3">
      <c r="B73" s="115" t="s">
        <v>428</v>
      </c>
      <c r="C73" s="19"/>
      <c r="D73" s="21"/>
      <c r="E73" s="21"/>
      <c r="F73" s="21"/>
      <c r="G73" s="148">
        <f t="shared" si="5"/>
        <v>0</v>
      </c>
      <c r="H73" s="145"/>
      <c r="I73" s="222"/>
      <c r="J73" s="132"/>
      <c r="K73" s="60"/>
    </row>
    <row r="74" spans="1:11" ht="15.6" x14ac:dyDescent="0.3">
      <c r="B74" s="115" t="s">
        <v>429</v>
      </c>
      <c r="C74" s="55"/>
      <c r="D74" s="22"/>
      <c r="E74" s="22"/>
      <c r="F74" s="22"/>
      <c r="G74" s="148">
        <f t="shared" si="5"/>
        <v>0</v>
      </c>
      <c r="H74" s="146"/>
      <c r="I74" s="223"/>
      <c r="J74" s="133"/>
      <c r="K74" s="60"/>
    </row>
    <row r="75" spans="1:11" ht="15.6" x14ac:dyDescent="0.3">
      <c r="B75" s="115" t="s">
        <v>430</v>
      </c>
      <c r="C75" s="55"/>
      <c r="D75" s="22"/>
      <c r="E75" s="22"/>
      <c r="F75" s="22"/>
      <c r="G75" s="148">
        <f t="shared" si="5"/>
        <v>0</v>
      </c>
      <c r="H75" s="146"/>
      <c r="I75" s="223"/>
      <c r="J75" s="133"/>
      <c r="K75" s="60"/>
    </row>
    <row r="76" spans="1:11" ht="15.6" x14ac:dyDescent="0.3">
      <c r="C76" s="116" t="s">
        <v>534</v>
      </c>
      <c r="D76" s="26">
        <f>SUM(D68:D75)</f>
        <v>0</v>
      </c>
      <c r="E76" s="26">
        <f>SUM(E68:E75)</f>
        <v>0</v>
      </c>
      <c r="F76" s="26">
        <f>SUM(F68:F75)</f>
        <v>0</v>
      </c>
      <c r="G76" s="26">
        <f>SUM(G68:G75)</f>
        <v>0</v>
      </c>
      <c r="H76" s="135">
        <f>(H68*G68)+(H69*G69)+(H70*G70)+(H71*G71)+(H72*G72)+(H73*G73)+(H74*G74)+(H75*G75)</f>
        <v>0</v>
      </c>
      <c r="I76" s="135">
        <f>SUM(I68:I75)</f>
        <v>0</v>
      </c>
      <c r="J76" s="133"/>
      <c r="K76" s="62"/>
    </row>
    <row r="77" spans="1:11" ht="51" customHeight="1" x14ac:dyDescent="0.3">
      <c r="B77" s="114" t="s">
        <v>431</v>
      </c>
      <c r="C77" s="232"/>
      <c r="D77" s="232"/>
      <c r="E77" s="232"/>
      <c r="F77" s="232"/>
      <c r="G77" s="232"/>
      <c r="H77" s="232"/>
      <c r="I77" s="233"/>
      <c r="J77" s="232"/>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32"/>
      <c r="D87" s="232"/>
      <c r="E87" s="232"/>
      <c r="F87" s="232"/>
      <c r="G87" s="232"/>
      <c r="H87" s="232"/>
      <c r="I87" s="233"/>
      <c r="J87" s="232"/>
      <c r="K87" s="59"/>
    </row>
    <row r="88" spans="1:11" ht="15.6" x14ac:dyDescent="0.3">
      <c r="B88" s="115" t="s">
        <v>441</v>
      </c>
      <c r="C88" s="19"/>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30"/>
      <c r="D98" s="230"/>
      <c r="E98" s="230"/>
      <c r="F98" s="230"/>
      <c r="G98" s="230"/>
      <c r="H98" s="230"/>
      <c r="I98" s="231"/>
      <c r="J98" s="230"/>
      <c r="K98" s="20"/>
    </row>
    <row r="99" spans="2:11" ht="51" customHeight="1" x14ac:dyDescent="0.3">
      <c r="B99" s="114" t="s">
        <v>450</v>
      </c>
      <c r="C99" s="230"/>
      <c r="D99" s="230"/>
      <c r="E99" s="230"/>
      <c r="F99" s="230"/>
      <c r="G99" s="230"/>
      <c r="H99" s="230"/>
      <c r="I99" s="231"/>
      <c r="J99" s="230"/>
      <c r="K99" s="59"/>
    </row>
    <row r="100" spans="2:11" ht="15" customHeight="1" x14ac:dyDescent="0.3">
      <c r="B100" s="115" t="s">
        <v>451</v>
      </c>
      <c r="C100" s="19"/>
      <c r="D100" s="21"/>
      <c r="E100" s="21"/>
      <c r="F100" s="21"/>
      <c r="G100" s="148">
        <f>SUM(D100:F100)</f>
        <v>0</v>
      </c>
      <c r="H100" s="145"/>
      <c r="I100" s="224"/>
      <c r="J100" s="221"/>
      <c r="K100" s="60"/>
    </row>
    <row r="101" spans="2:11" ht="15.6" x14ac:dyDescent="0.3">
      <c r="B101" s="115" t="s">
        <v>452</v>
      </c>
      <c r="C101" s="19"/>
      <c r="D101" s="21"/>
      <c r="E101" s="21"/>
      <c r="F101" s="21"/>
      <c r="G101" s="148">
        <f t="shared" ref="G101:G107" si="8">SUM(D101:F101)</f>
        <v>0</v>
      </c>
      <c r="H101" s="145"/>
      <c r="I101" s="224"/>
      <c r="J101" s="221"/>
      <c r="K101" s="60"/>
    </row>
    <row r="102" spans="2:11" ht="15.6" x14ac:dyDescent="0.3">
      <c r="B102" s="115" t="s">
        <v>453</v>
      </c>
      <c r="C102" s="19"/>
      <c r="D102" s="21"/>
      <c r="E102" s="21"/>
      <c r="F102" s="21"/>
      <c r="G102" s="148">
        <f t="shared" si="8"/>
        <v>0</v>
      </c>
      <c r="H102" s="145"/>
      <c r="I102" s="224"/>
      <c r="J102" s="221"/>
      <c r="K102" s="60"/>
    </row>
    <row r="103" spans="2:11" ht="15.6" x14ac:dyDescent="0.3">
      <c r="B103" s="115" t="s">
        <v>454</v>
      </c>
      <c r="C103" s="19"/>
      <c r="D103" s="21"/>
      <c r="E103" s="21"/>
      <c r="F103" s="21"/>
      <c r="G103" s="148">
        <f t="shared" si="8"/>
        <v>0</v>
      </c>
      <c r="H103" s="145"/>
      <c r="I103" s="224"/>
      <c r="J103" s="221"/>
      <c r="K103" s="60"/>
    </row>
    <row r="104" spans="2:11" ht="15.6" x14ac:dyDescent="0.3">
      <c r="B104" s="115" t="s">
        <v>455</v>
      </c>
      <c r="C104" s="19"/>
      <c r="D104" s="21"/>
      <c r="E104" s="21"/>
      <c r="F104" s="21"/>
      <c r="G104" s="148">
        <f t="shared" si="8"/>
        <v>0</v>
      </c>
      <c r="H104" s="145"/>
      <c r="I104" s="224"/>
      <c r="J104" s="221"/>
      <c r="K104" s="60"/>
    </row>
    <row r="105" spans="2:11" ht="15.6" x14ac:dyDescent="0.3">
      <c r="B105" s="115" t="s">
        <v>456</v>
      </c>
      <c r="C105" s="19"/>
      <c r="D105" s="21"/>
      <c r="E105" s="21"/>
      <c r="F105" s="21"/>
      <c r="G105" s="148">
        <f t="shared" si="8"/>
        <v>0</v>
      </c>
      <c r="H105" s="145"/>
      <c r="I105" s="222"/>
      <c r="J105" s="132"/>
      <c r="K105" s="60"/>
    </row>
    <row r="106" spans="2:11" ht="15.6" x14ac:dyDescent="0.3">
      <c r="B106" s="115" t="s">
        <v>457</v>
      </c>
      <c r="C106" s="55"/>
      <c r="D106" s="22"/>
      <c r="E106" s="22"/>
      <c r="F106" s="22"/>
      <c r="G106" s="148">
        <f t="shared" si="8"/>
        <v>0</v>
      </c>
      <c r="H106" s="146"/>
      <c r="I106" s="223"/>
      <c r="J106" s="133"/>
      <c r="K106" s="60"/>
    </row>
    <row r="107" spans="2:11" ht="15.6" x14ac:dyDescent="0.3">
      <c r="B107" s="115" t="s">
        <v>458</v>
      </c>
      <c r="C107" s="55"/>
      <c r="D107" s="22"/>
      <c r="E107" s="22"/>
      <c r="F107" s="22"/>
      <c r="G107" s="148">
        <f t="shared" si="8"/>
        <v>0</v>
      </c>
      <c r="H107" s="146"/>
      <c r="I107" s="223"/>
      <c r="J107" s="133"/>
      <c r="K107" s="60"/>
    </row>
    <row r="108" spans="2:11" ht="15.6" x14ac:dyDescent="0.3">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x14ac:dyDescent="0.3">
      <c r="B109" s="114" t="s">
        <v>459</v>
      </c>
      <c r="C109" s="230"/>
      <c r="D109" s="230"/>
      <c r="E109" s="230"/>
      <c r="F109" s="230"/>
      <c r="G109" s="230"/>
      <c r="H109" s="230"/>
      <c r="I109" s="231"/>
      <c r="J109" s="230"/>
      <c r="K109" s="59"/>
    </row>
    <row r="110" spans="2:11" ht="15.6" x14ac:dyDescent="0.3">
      <c r="B110" s="115" t="s">
        <v>460</v>
      </c>
      <c r="C110" s="19"/>
      <c r="D110" s="21"/>
      <c r="E110" s="21"/>
      <c r="F110" s="21"/>
      <c r="G110" s="148">
        <f>SUM(D110:F110)</f>
        <v>0</v>
      </c>
      <c r="H110" s="145"/>
      <c r="I110" s="195"/>
      <c r="J110" s="132"/>
      <c r="K110" s="60"/>
    </row>
    <row r="111" spans="2:11" ht="15.6" x14ac:dyDescent="0.3">
      <c r="B111" s="115" t="s">
        <v>461</v>
      </c>
      <c r="C111" s="19"/>
      <c r="D111" s="21"/>
      <c r="E111" s="21"/>
      <c r="F111" s="21"/>
      <c r="G111" s="148">
        <f t="shared" ref="G111:G117" si="9">SUM(D111:F111)</f>
        <v>0</v>
      </c>
      <c r="H111" s="145"/>
      <c r="I111" s="195"/>
      <c r="J111" s="132"/>
      <c r="K111" s="60"/>
    </row>
    <row r="112" spans="2:11" ht="15.6" x14ac:dyDescent="0.3">
      <c r="B112" s="115" t="s">
        <v>462</v>
      </c>
      <c r="C112" s="19"/>
      <c r="D112" s="21"/>
      <c r="E112" s="21"/>
      <c r="F112" s="21"/>
      <c r="G112" s="148">
        <f t="shared" si="9"/>
        <v>0</v>
      </c>
      <c r="H112" s="145"/>
      <c r="I112" s="195"/>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3">
      <c r="B119" s="180" t="s">
        <v>468</v>
      </c>
      <c r="C119" s="230"/>
      <c r="D119" s="230"/>
      <c r="E119" s="230"/>
      <c r="F119" s="230"/>
      <c r="G119" s="230"/>
      <c r="H119" s="230"/>
      <c r="I119" s="231"/>
      <c r="J119" s="230"/>
      <c r="K119" s="59"/>
    </row>
    <row r="120" spans="2:11" ht="15.6" x14ac:dyDescent="0.3">
      <c r="B120" s="115" t="s">
        <v>469</v>
      </c>
      <c r="C120" s="19"/>
      <c r="D120" s="21"/>
      <c r="E120" s="21"/>
      <c r="F120" s="21"/>
      <c r="G120" s="148">
        <f>SUM(D120:F120)</f>
        <v>0</v>
      </c>
      <c r="H120" s="145"/>
      <c r="I120" s="195"/>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0" t="s">
        <v>477</v>
      </c>
      <c r="C129" s="232"/>
      <c r="D129" s="232"/>
      <c r="E129" s="232"/>
      <c r="F129" s="232"/>
      <c r="G129" s="232"/>
      <c r="H129" s="232"/>
      <c r="I129" s="233"/>
      <c r="J129" s="232"/>
      <c r="K129" s="59"/>
    </row>
    <row r="130" spans="2:11" ht="15.6" x14ac:dyDescent="0.3">
      <c r="B130" s="115" t="s">
        <v>478</v>
      </c>
      <c r="C130" s="19"/>
      <c r="D130" s="21"/>
      <c r="E130" s="21"/>
      <c r="F130" s="21"/>
      <c r="G130" s="148">
        <f>SUM(D130:F130)</f>
        <v>0</v>
      </c>
      <c r="H130" s="145"/>
      <c r="I130" s="195"/>
      <c r="J130" s="132"/>
      <c r="K130" s="60"/>
    </row>
    <row r="131" spans="2:11" ht="15.6" x14ac:dyDescent="0.3">
      <c r="B131" s="115" t="s">
        <v>479</v>
      </c>
      <c r="C131" s="19"/>
      <c r="D131" s="21"/>
      <c r="E131" s="21"/>
      <c r="F131" s="21"/>
      <c r="G131" s="148">
        <f t="shared" ref="G131:G137" si="11">SUM(D131:F131)</f>
        <v>0</v>
      </c>
      <c r="H131" s="145"/>
      <c r="I131" s="195"/>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30"/>
      <c r="D140" s="230"/>
      <c r="E140" s="230"/>
      <c r="F140" s="230"/>
      <c r="G140" s="230"/>
      <c r="H140" s="230"/>
      <c r="I140" s="231"/>
      <c r="J140" s="230"/>
      <c r="K140" s="20"/>
    </row>
    <row r="141" spans="2:11" ht="15.6" x14ac:dyDescent="0.3">
      <c r="B141" s="114" t="s">
        <v>487</v>
      </c>
      <c r="C141" s="230"/>
      <c r="D141" s="230"/>
      <c r="E141" s="230"/>
      <c r="F141" s="230"/>
      <c r="G141" s="230"/>
      <c r="H141" s="230"/>
      <c r="I141" s="231"/>
      <c r="J141" s="230"/>
      <c r="K141" s="59"/>
    </row>
    <row r="142" spans="2:11" ht="15.6" x14ac:dyDescent="0.3">
      <c r="B142" s="115" t="s">
        <v>488</v>
      </c>
      <c r="C142" s="19"/>
      <c r="D142" s="21"/>
      <c r="E142" s="21"/>
      <c r="F142" s="21"/>
      <c r="G142" s="148">
        <f>SUM(D142:F142)</f>
        <v>0</v>
      </c>
      <c r="H142" s="145"/>
      <c r="I142" s="220"/>
      <c r="J142" s="226"/>
      <c r="K142" s="60"/>
    </row>
    <row r="143" spans="2:11" ht="15.6" x14ac:dyDescent="0.3">
      <c r="B143" s="115" t="s">
        <v>489</v>
      </c>
      <c r="C143" s="19"/>
      <c r="D143" s="21"/>
      <c r="E143" s="21"/>
      <c r="F143" s="21"/>
      <c r="G143" s="148">
        <f t="shared" ref="G143:G149" si="12">SUM(D143:F143)</f>
        <v>0</v>
      </c>
      <c r="H143" s="145"/>
      <c r="I143" s="220"/>
      <c r="J143" s="226"/>
      <c r="K143" s="60"/>
    </row>
    <row r="144" spans="2:11" ht="15.6" x14ac:dyDescent="0.3">
      <c r="B144" s="115" t="s">
        <v>490</v>
      </c>
      <c r="C144" s="19"/>
      <c r="D144" s="21"/>
      <c r="E144" s="21"/>
      <c r="F144" s="21"/>
      <c r="G144" s="148">
        <f t="shared" si="12"/>
        <v>0</v>
      </c>
      <c r="H144" s="145"/>
      <c r="I144" s="220"/>
      <c r="J144" s="226"/>
      <c r="K144" s="60"/>
    </row>
    <row r="145" spans="2:11" ht="15.6" x14ac:dyDescent="0.3">
      <c r="B145" s="115" t="s">
        <v>491</v>
      </c>
      <c r="C145" s="19"/>
      <c r="D145" s="21"/>
      <c r="E145" s="21"/>
      <c r="F145" s="21"/>
      <c r="G145" s="148">
        <f t="shared" si="12"/>
        <v>0</v>
      </c>
      <c r="H145" s="145"/>
      <c r="I145" s="220"/>
      <c r="J145" s="226"/>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30"/>
      <c r="D151" s="230"/>
      <c r="E151" s="230"/>
      <c r="F151" s="230"/>
      <c r="G151" s="230"/>
      <c r="H151" s="230"/>
      <c r="I151" s="231"/>
      <c r="J151" s="230"/>
      <c r="K151" s="59"/>
    </row>
    <row r="152" spans="2:11" ht="15.6" x14ac:dyDescent="0.3">
      <c r="B152" s="115" t="s">
        <v>497</v>
      </c>
      <c r="C152" s="214"/>
      <c r="D152" s="215"/>
      <c r="E152" s="21"/>
      <c r="F152" s="21"/>
      <c r="G152" s="148">
        <f>SUM(D152:F152)</f>
        <v>0</v>
      </c>
      <c r="H152" s="145"/>
      <c r="I152" s="220"/>
      <c r="J152" s="227"/>
      <c r="K152" s="60"/>
    </row>
    <row r="153" spans="2:11" ht="87" customHeight="1" x14ac:dyDescent="0.3">
      <c r="B153" s="115" t="s">
        <v>498</v>
      </c>
      <c r="C153" s="214"/>
      <c r="D153" s="215"/>
      <c r="E153" s="21"/>
      <c r="F153" s="21"/>
      <c r="G153" s="148">
        <f t="shared" ref="G153:G159" si="13">SUM(D153:F153)</f>
        <v>0</v>
      </c>
      <c r="H153" s="145"/>
      <c r="I153" s="220"/>
      <c r="J153" s="227"/>
      <c r="K153" s="60"/>
    </row>
    <row r="154" spans="2:11" ht="15.6" x14ac:dyDescent="0.3">
      <c r="B154" s="115" t="s">
        <v>499</v>
      </c>
      <c r="C154" s="214"/>
      <c r="D154" s="215"/>
      <c r="E154" s="21"/>
      <c r="F154" s="21"/>
      <c r="G154" s="148">
        <f t="shared" si="13"/>
        <v>0</v>
      </c>
      <c r="H154" s="145"/>
      <c r="I154" s="220"/>
      <c r="J154" s="227"/>
      <c r="K154" s="60"/>
    </row>
    <row r="155" spans="2:11" ht="15.6" x14ac:dyDescent="0.3">
      <c r="B155" s="115" t="s">
        <v>500</v>
      </c>
      <c r="C155" s="19"/>
      <c r="D155" s="21"/>
      <c r="E155" s="21"/>
      <c r="F155" s="21"/>
      <c r="G155" s="148">
        <f t="shared" si="13"/>
        <v>0</v>
      </c>
      <c r="H155" s="145"/>
      <c r="I155" s="220"/>
      <c r="J155" s="227"/>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30"/>
      <c r="D161" s="230"/>
      <c r="E161" s="230"/>
      <c r="F161" s="230"/>
      <c r="G161" s="230"/>
      <c r="H161" s="230"/>
      <c r="I161" s="231"/>
      <c r="J161" s="230"/>
      <c r="K161" s="59"/>
    </row>
    <row r="162" spans="2:11" ht="15.6" x14ac:dyDescent="0.3">
      <c r="B162" s="115" t="s">
        <v>506</v>
      </c>
      <c r="C162" s="19"/>
      <c r="D162" s="21"/>
      <c r="E162" s="21"/>
      <c r="F162" s="21"/>
      <c r="G162" s="148">
        <f>SUM(D162:F162)</f>
        <v>0</v>
      </c>
      <c r="H162" s="145"/>
      <c r="I162" s="220"/>
      <c r="J162" s="227"/>
      <c r="K162" s="60"/>
    </row>
    <row r="163" spans="2:11" ht="15.6" x14ac:dyDescent="0.3">
      <c r="B163" s="115" t="s">
        <v>507</v>
      </c>
      <c r="C163" s="19"/>
      <c r="D163" s="21"/>
      <c r="E163" s="21"/>
      <c r="F163" s="21"/>
      <c r="G163" s="148">
        <f t="shared" ref="G163:G169" si="14">SUM(D163:F163)</f>
        <v>0</v>
      </c>
      <c r="H163" s="145"/>
      <c r="I163" s="220"/>
      <c r="J163" s="227"/>
      <c r="K163" s="60"/>
    </row>
    <row r="164" spans="2:11" ht="15.6" x14ac:dyDescent="0.3">
      <c r="B164" s="115" t="s">
        <v>508</v>
      </c>
      <c r="C164" s="19"/>
      <c r="D164" s="21"/>
      <c r="E164" s="21"/>
      <c r="F164" s="21"/>
      <c r="G164" s="148">
        <f t="shared" si="14"/>
        <v>0</v>
      </c>
      <c r="H164" s="145"/>
      <c r="I164" s="220"/>
      <c r="J164" s="227"/>
      <c r="K164" s="60"/>
    </row>
    <row r="165" spans="2:11" ht="15.6" x14ac:dyDescent="0.3">
      <c r="B165" s="115" t="s">
        <v>509</v>
      </c>
      <c r="C165" s="19"/>
      <c r="D165" s="21"/>
      <c r="E165" s="21"/>
      <c r="F165" s="21"/>
      <c r="G165" s="148">
        <f t="shared" si="14"/>
        <v>0</v>
      </c>
      <c r="H165" s="145"/>
      <c r="I165" s="220"/>
      <c r="J165" s="227"/>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32"/>
      <c r="D171" s="232"/>
      <c r="E171" s="232"/>
      <c r="F171" s="232"/>
      <c r="G171" s="232"/>
      <c r="H171" s="232"/>
      <c r="I171" s="233"/>
      <c r="J171" s="232"/>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31.2" x14ac:dyDescent="0.3">
      <c r="B183" s="116" t="s">
        <v>523</v>
      </c>
      <c r="C183" s="216"/>
      <c r="D183" s="217"/>
      <c r="E183" s="36"/>
      <c r="F183" s="36"/>
      <c r="G183" s="136">
        <f>SUM(D183:F183)</f>
        <v>0</v>
      </c>
      <c r="H183" s="219"/>
      <c r="I183" s="228"/>
      <c r="J183" s="225"/>
      <c r="K183" s="62"/>
    </row>
    <row r="184" spans="2:11" ht="31.2" x14ac:dyDescent="0.3">
      <c r="B184" s="116" t="s">
        <v>524</v>
      </c>
      <c r="C184" s="216" t="s">
        <v>609</v>
      </c>
      <c r="D184" s="217">
        <v>81811</v>
      </c>
      <c r="E184" s="36"/>
      <c r="F184" s="36"/>
      <c r="G184" s="136">
        <f>SUM(D184:F184)</f>
        <v>81811</v>
      </c>
      <c r="H184" s="219"/>
      <c r="I184" s="228">
        <v>6182</v>
      </c>
      <c r="J184" s="225"/>
      <c r="K184" s="62"/>
    </row>
    <row r="185" spans="2:11" ht="15.6" x14ac:dyDescent="0.3">
      <c r="B185" s="116" t="s">
        <v>525</v>
      </c>
      <c r="C185" s="218"/>
      <c r="D185" s="217"/>
      <c r="E185" s="36"/>
      <c r="F185" s="36"/>
      <c r="G185" s="136">
        <f>SUM(D185:F185)</f>
        <v>0</v>
      </c>
      <c r="H185" s="219"/>
      <c r="I185" s="228"/>
      <c r="J185" s="225"/>
      <c r="K185" s="62"/>
    </row>
    <row r="186" spans="2:11" ht="65.25" customHeight="1" x14ac:dyDescent="0.3">
      <c r="B186" s="141" t="s">
        <v>526</v>
      </c>
      <c r="C186" s="216"/>
      <c r="D186" s="217"/>
      <c r="E186" s="36"/>
      <c r="F186" s="36"/>
      <c r="G186" s="136">
        <f>SUM(D186:F186)</f>
        <v>0</v>
      </c>
      <c r="H186" s="147"/>
      <c r="I186" s="36"/>
      <c r="J186" s="140"/>
      <c r="K186" s="62"/>
    </row>
    <row r="187" spans="2:11" ht="38.25" customHeight="1" x14ac:dyDescent="0.3">
      <c r="B187" s="7"/>
      <c r="C187" s="142" t="s">
        <v>535</v>
      </c>
      <c r="D187" s="149">
        <f>SUM(D183:D186)</f>
        <v>81811</v>
      </c>
      <c r="E187" s="149">
        <f>SUM(E183:E186)</f>
        <v>0</v>
      </c>
      <c r="F187" s="149">
        <f>SUM(F183:F186)</f>
        <v>0</v>
      </c>
      <c r="G187" s="149">
        <f>SUM(G183:G186)</f>
        <v>81811</v>
      </c>
      <c r="H187" s="135">
        <f>(H183*G183)+(H184*G184)+(H185*G185)+(H186*G186)</f>
        <v>0</v>
      </c>
      <c r="I187" s="135">
        <f>SUM(I183:I186)</f>
        <v>6182</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65" t="s">
        <v>547</v>
      </c>
      <c r="D195" s="266"/>
      <c r="E195" s="266"/>
      <c r="F195" s="266"/>
      <c r="G195" s="267"/>
      <c r="H195" s="16"/>
      <c r="I195" s="197"/>
      <c r="J195" s="16"/>
    </row>
    <row r="196" spans="2:11" ht="40.5" customHeight="1" x14ac:dyDescent="0.3">
      <c r="B196" s="7"/>
      <c r="C196" s="255"/>
      <c r="D196" s="135" t="s">
        <v>538</v>
      </c>
      <c r="E196" s="135" t="s">
        <v>539</v>
      </c>
      <c r="F196" s="135" t="s">
        <v>540</v>
      </c>
      <c r="G196" s="257" t="s">
        <v>13</v>
      </c>
      <c r="H196" s="13"/>
      <c r="I196" s="28"/>
      <c r="J196" s="16"/>
    </row>
    <row r="197" spans="2:11" ht="24.75" customHeight="1" x14ac:dyDescent="0.3">
      <c r="B197" s="7"/>
      <c r="C197" s="256"/>
      <c r="D197" s="128" t="str">
        <f>D13</f>
        <v>PNUD</v>
      </c>
      <c r="E197" s="128">
        <f>E13</f>
        <v>0</v>
      </c>
      <c r="F197" s="128">
        <f>F13</f>
        <v>0</v>
      </c>
      <c r="G197" s="258"/>
      <c r="H197" s="13"/>
      <c r="I197" s="28"/>
      <c r="J197" s="16"/>
    </row>
    <row r="198" spans="2:11" ht="41.25" customHeight="1" x14ac:dyDescent="0.3">
      <c r="B198" s="29"/>
      <c r="C198" s="137" t="s">
        <v>536</v>
      </c>
      <c r="D198" s="117">
        <f>SUM(D24,D34,D44,D54,D66,D76,D86,D96,D108,D118,D128,D138,D150,D160,D170,D180,D183,D184,D185,D186)</f>
        <v>1250533</v>
      </c>
      <c r="E198" s="117">
        <f>SUM(E24,E34,E44,E54,E66,E76,E86,E96,E108,E118,E128,E138,E150,E160,E170,E180,E183,E184,E185,E186)</f>
        <v>0</v>
      </c>
      <c r="F198" s="117">
        <f>SUM(F24,F34,F44,F54,F66,F76,F86,F96,F108,F118,F128,F138,F150,F160,F170,F180,F183,F184,F185,F186)</f>
        <v>0</v>
      </c>
      <c r="G198" s="138">
        <f>SUM(D198:F198)</f>
        <v>1250533</v>
      </c>
      <c r="H198" s="13"/>
      <c r="I198" s="28"/>
      <c r="J198" s="17"/>
    </row>
    <row r="199" spans="2:11" ht="51.75" customHeight="1" x14ac:dyDescent="0.3">
      <c r="B199" s="5"/>
      <c r="C199" s="209" t="s">
        <v>537</v>
      </c>
      <c r="D199" s="117">
        <f>D198*0.07</f>
        <v>87537.310000000012</v>
      </c>
      <c r="E199" s="117">
        <f>E198*0.07</f>
        <v>0</v>
      </c>
      <c r="F199" s="117">
        <f>F198*0.07</f>
        <v>0</v>
      </c>
      <c r="G199" s="138">
        <f>G198*0.07</f>
        <v>87537.310000000012</v>
      </c>
      <c r="H199" s="5"/>
      <c r="I199" s="198"/>
      <c r="J199" s="2"/>
    </row>
    <row r="200" spans="2:11" ht="51.75" customHeight="1" thickBot="1" x14ac:dyDescent="0.35">
      <c r="B200" s="5"/>
      <c r="C200" s="38" t="s">
        <v>13</v>
      </c>
      <c r="D200" s="122">
        <f>SUM(D198:D199)</f>
        <v>1338070.31</v>
      </c>
      <c r="E200" s="122">
        <f>SUM(E198:E199)</f>
        <v>0</v>
      </c>
      <c r="F200" s="122">
        <f>SUM(F198:F199)</f>
        <v>0</v>
      </c>
      <c r="G200" s="139">
        <f>SUM(G198:G199)</f>
        <v>1338070.31</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49" t="s">
        <v>541</v>
      </c>
      <c r="D203" s="250"/>
      <c r="E203" s="251"/>
      <c r="F203" s="251"/>
      <c r="G203" s="251"/>
      <c r="H203" s="252"/>
      <c r="I203" s="201"/>
      <c r="J203" s="2"/>
      <c r="K203" s="47"/>
    </row>
    <row r="204" spans="2:11" ht="41.25" customHeight="1" x14ac:dyDescent="0.3">
      <c r="B204" s="2"/>
      <c r="C204" s="118"/>
      <c r="D204" s="135" t="s">
        <v>538</v>
      </c>
      <c r="E204" s="135" t="s">
        <v>539</v>
      </c>
      <c r="F204" s="135" t="s">
        <v>540</v>
      </c>
      <c r="G204" s="259" t="s">
        <v>13</v>
      </c>
      <c r="H204" s="261" t="s">
        <v>10</v>
      </c>
      <c r="I204" s="201"/>
      <c r="J204" s="2"/>
      <c r="K204" s="47"/>
    </row>
    <row r="205" spans="2:11" ht="27.75" customHeight="1" x14ac:dyDescent="0.3">
      <c r="B205" s="2"/>
      <c r="C205" s="118"/>
      <c r="D205" s="119" t="str">
        <f>D13</f>
        <v>PNUD</v>
      </c>
      <c r="E205" s="119">
        <f>E13</f>
        <v>0</v>
      </c>
      <c r="F205" s="119">
        <f>F13</f>
        <v>0</v>
      </c>
      <c r="G205" s="260"/>
      <c r="H205" s="262"/>
      <c r="I205" s="201"/>
      <c r="J205" s="2"/>
      <c r="K205" s="47"/>
    </row>
    <row r="206" spans="2:11" ht="55.5" customHeight="1" x14ac:dyDescent="0.3">
      <c r="B206" s="2"/>
      <c r="C206" s="37" t="s">
        <v>542</v>
      </c>
      <c r="D206" s="120">
        <f>$D$200*H206</f>
        <v>401421.09299999999</v>
      </c>
      <c r="E206" s="121">
        <f>$E$200*H206</f>
        <v>0</v>
      </c>
      <c r="F206" s="121">
        <f>$F$200*H206</f>
        <v>0</v>
      </c>
      <c r="G206" s="121">
        <f>SUM(D206:F206)</f>
        <v>401421.09299999999</v>
      </c>
      <c r="H206" s="158">
        <f>1350000/4500000</f>
        <v>0.3</v>
      </c>
      <c r="I206" s="197"/>
      <c r="J206" s="2"/>
      <c r="K206" s="47"/>
    </row>
    <row r="207" spans="2:11" ht="57.75" customHeight="1" x14ac:dyDescent="0.3">
      <c r="B207" s="248"/>
      <c r="C207" s="143" t="s">
        <v>543</v>
      </c>
      <c r="D207" s="120">
        <f>$D$200*H207</f>
        <v>468324.60849999997</v>
      </c>
      <c r="E207" s="121">
        <f>$E$200*H207</f>
        <v>0</v>
      </c>
      <c r="F207" s="121">
        <f>$F$200*H207</f>
        <v>0</v>
      </c>
      <c r="G207" s="144">
        <f>SUM(D207:F207)</f>
        <v>468324.60849999997</v>
      </c>
      <c r="H207" s="159">
        <f>1575000/4500000</f>
        <v>0.35</v>
      </c>
      <c r="I207" s="197"/>
      <c r="J207" s="47"/>
      <c r="K207" s="47"/>
    </row>
    <row r="208" spans="2:11" ht="57.75" customHeight="1" x14ac:dyDescent="0.3">
      <c r="B208" s="248"/>
      <c r="C208" s="143" t="s">
        <v>544</v>
      </c>
      <c r="D208" s="120">
        <f>$D$200*H208</f>
        <v>468324.60849999997</v>
      </c>
      <c r="E208" s="121">
        <f>$E$200*H208</f>
        <v>0</v>
      </c>
      <c r="F208" s="121">
        <f>$F$200*H208</f>
        <v>0</v>
      </c>
      <c r="G208" s="144">
        <f>SUM(D208:F208)</f>
        <v>468324.60849999997</v>
      </c>
      <c r="H208" s="160">
        <f>1575000/4500000</f>
        <v>0.35</v>
      </c>
      <c r="I208" s="202"/>
      <c r="J208" s="47"/>
      <c r="K208" s="47"/>
    </row>
    <row r="209" spans="1:11" ht="38.25" customHeight="1" thickBot="1" x14ac:dyDescent="0.35">
      <c r="B209" s="248"/>
      <c r="C209" s="38" t="s">
        <v>13</v>
      </c>
      <c r="D209" s="122">
        <f>SUM(D206:D208)</f>
        <v>1338070.31</v>
      </c>
      <c r="E209" s="122">
        <f>SUM(E206:E208)</f>
        <v>0</v>
      </c>
      <c r="F209" s="122">
        <f>SUM(F206:F208)</f>
        <v>0</v>
      </c>
      <c r="G209" s="122">
        <f>SUM(G206:G208)</f>
        <v>1338070.31</v>
      </c>
      <c r="H209" s="123">
        <f>SUM(H206:H208)</f>
        <v>0.99999999999999989</v>
      </c>
      <c r="I209" s="203"/>
      <c r="J209" s="47"/>
      <c r="K209" s="47"/>
    </row>
    <row r="210" spans="1:11" ht="21.75" customHeight="1" thickBot="1" x14ac:dyDescent="0.35">
      <c r="B210" s="248"/>
      <c r="C210" s="3"/>
      <c r="D210" s="8"/>
      <c r="E210" s="8"/>
      <c r="F210" s="8"/>
      <c r="G210" s="8"/>
      <c r="H210" s="8"/>
      <c r="I210" s="204"/>
      <c r="J210" s="47"/>
      <c r="K210" s="47"/>
    </row>
    <row r="211" spans="1:11" ht="49.5" customHeight="1" x14ac:dyDescent="0.3">
      <c r="B211" s="248"/>
      <c r="C211" s="124" t="s">
        <v>598</v>
      </c>
      <c r="D211" s="125">
        <f>SUM(H24,H34,H44,H54,H66,H76,H86,H96,H108,H118,H128,H138,H150,H160,H170,H180,H187)*1.07</f>
        <v>0</v>
      </c>
      <c r="E211" s="41"/>
      <c r="F211" s="41"/>
      <c r="G211" s="41"/>
      <c r="H211" s="210" t="s">
        <v>600</v>
      </c>
      <c r="I211" s="211">
        <f>SUM(I187,I180,I170,I160,I150,I138,I128,I118,I108,I96,I86,I76,I66,I54,I44,I34,I24)</f>
        <v>227931</v>
      </c>
      <c r="J211" s="47"/>
      <c r="K211" s="47"/>
    </row>
    <row r="212" spans="1:11" ht="28.5" customHeight="1" thickBot="1" x14ac:dyDescent="0.35">
      <c r="B212" s="248"/>
      <c r="C212" s="126" t="s">
        <v>545</v>
      </c>
      <c r="D212" s="193">
        <f>D211/G200</f>
        <v>0</v>
      </c>
      <c r="E212" s="52"/>
      <c r="F212" s="52"/>
      <c r="G212" s="52"/>
      <c r="H212" s="212" t="s">
        <v>601</v>
      </c>
      <c r="I212" s="213">
        <f>I211/G198</f>
        <v>0.18226708131652664</v>
      </c>
      <c r="J212" s="47"/>
      <c r="K212" s="47"/>
    </row>
    <row r="213" spans="1:11" ht="28.5" customHeight="1" x14ac:dyDescent="0.3">
      <c r="B213" s="248"/>
      <c r="C213" s="263"/>
      <c r="D213" s="264"/>
      <c r="E213" s="53"/>
      <c r="F213" s="53"/>
      <c r="G213" s="53"/>
      <c r="J213" s="47"/>
      <c r="K213" s="47"/>
    </row>
    <row r="214" spans="1:11" ht="28.5" customHeight="1" x14ac:dyDescent="0.3">
      <c r="B214" s="248"/>
      <c r="C214" s="126" t="s">
        <v>599</v>
      </c>
      <c r="D214" s="127">
        <f>SUM(D185:F186)*1.07</f>
        <v>0</v>
      </c>
      <c r="E214" s="54"/>
      <c r="F214" s="54"/>
      <c r="G214" s="54"/>
      <c r="J214" s="47"/>
      <c r="K214" s="47"/>
    </row>
    <row r="215" spans="1:11" ht="23.25" customHeight="1" x14ac:dyDescent="0.3">
      <c r="B215" s="248"/>
      <c r="C215" s="126" t="s">
        <v>546</v>
      </c>
      <c r="D215" s="193">
        <f>D214/G200</f>
        <v>0</v>
      </c>
      <c r="E215" s="54"/>
      <c r="F215" s="54"/>
      <c r="G215" s="54"/>
      <c r="J215" s="47"/>
      <c r="K215" s="47"/>
    </row>
    <row r="216" spans="1:11" ht="66.75" customHeight="1" thickBot="1" x14ac:dyDescent="0.35">
      <c r="B216" s="248"/>
      <c r="C216" s="253" t="s">
        <v>588</v>
      </c>
      <c r="D216" s="254"/>
      <c r="E216" s="42"/>
      <c r="F216" s="42"/>
      <c r="G216" s="42"/>
      <c r="H216" s="47"/>
      <c r="I216" s="205"/>
      <c r="J216" s="47"/>
      <c r="K216" s="47"/>
    </row>
    <row r="217" spans="1:11" ht="55.5" customHeight="1" x14ac:dyDescent="0.3">
      <c r="B217" s="248"/>
      <c r="K217" s="46"/>
    </row>
    <row r="218" spans="1:11" ht="42.75" customHeight="1" x14ac:dyDescent="0.3">
      <c r="B218" s="248"/>
      <c r="J218" s="47"/>
    </row>
    <row r="219" spans="1:11" ht="21.75" customHeight="1" x14ac:dyDescent="0.3">
      <c r="B219" s="248"/>
      <c r="J219" s="47"/>
    </row>
    <row r="220" spans="1:11" ht="21.75" customHeight="1" x14ac:dyDescent="0.3">
      <c r="A220" s="47"/>
      <c r="B220" s="248"/>
    </row>
    <row r="221" spans="1:11" s="47" customFormat="1" ht="23.25" customHeight="1" x14ac:dyDescent="0.3">
      <c r="A221" s="45"/>
      <c r="B221" s="248"/>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phoneticPr fontId="23"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B1" zoomScale="60" zoomScaleNormal="60" workbookViewId="0">
      <selection activeCell="I210" sqref="I210"/>
    </sheetView>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2" t="s">
        <v>527</v>
      </c>
      <c r="D2" s="242"/>
      <c r="E2" s="242"/>
      <c r="F2" s="242"/>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3" t="s">
        <v>5</v>
      </c>
      <c r="D5" s="274"/>
      <c r="E5" s="274"/>
      <c r="F5" s="274"/>
      <c r="G5" s="275"/>
      <c r="J5" s="25"/>
      <c r="K5" s="6"/>
      <c r="N5" s="65"/>
    </row>
    <row r="6" spans="2:14" ht="24" customHeight="1" x14ac:dyDescent="0.3">
      <c r="C6" s="281" t="s">
        <v>589</v>
      </c>
      <c r="D6" s="282"/>
      <c r="E6" s="282"/>
      <c r="F6" s="282"/>
      <c r="G6" s="283"/>
      <c r="J6" s="25"/>
      <c r="K6" s="6"/>
      <c r="N6" s="65"/>
    </row>
    <row r="7" spans="2:14" ht="41.25" customHeight="1" x14ac:dyDescent="0.3">
      <c r="C7" s="281"/>
      <c r="D7" s="282"/>
      <c r="E7" s="282"/>
      <c r="F7" s="282"/>
      <c r="G7" s="283"/>
      <c r="J7" s="25"/>
      <c r="K7" s="6"/>
      <c r="N7" s="65"/>
    </row>
    <row r="8" spans="2:14" ht="24" customHeight="1" thickBot="1" x14ac:dyDescent="0.35">
      <c r="C8" s="284"/>
      <c r="D8" s="285"/>
      <c r="E8" s="285"/>
      <c r="F8" s="285"/>
      <c r="G8" s="286"/>
      <c r="J8" s="25"/>
      <c r="K8" s="6"/>
      <c r="N8" s="65"/>
    </row>
    <row r="9" spans="2:14" ht="24" customHeight="1" thickBot="1" x14ac:dyDescent="0.35">
      <c r="C9" s="58"/>
      <c r="D9" s="58"/>
      <c r="E9" s="58"/>
      <c r="F9" s="58"/>
      <c r="L9" s="25"/>
      <c r="M9" s="6"/>
      <c r="N9" s="65"/>
    </row>
    <row r="10" spans="2:14" ht="25.5" customHeight="1" thickBot="1" x14ac:dyDescent="0.55000000000000004">
      <c r="C10" s="243" t="s">
        <v>590</v>
      </c>
      <c r="D10" s="244"/>
      <c r="E10" s="244"/>
      <c r="F10" s="245"/>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1" t="s">
        <v>13</v>
      </c>
      <c r="L12" s="25"/>
      <c r="M12" s="6"/>
      <c r="N12" s="65"/>
    </row>
    <row r="13" spans="2:14" ht="24" customHeight="1" x14ac:dyDescent="0.3">
      <c r="C13" s="58"/>
      <c r="D13" s="128" t="str">
        <f>'1) Tableau budgétaire 1'!D13</f>
        <v>PNUD</v>
      </c>
      <c r="E13" s="128">
        <f>'1) Tableau budgétaire 1'!E13</f>
        <v>0</v>
      </c>
      <c r="F13" s="128">
        <f>'1) Tableau budgétaire 1'!F13</f>
        <v>0</v>
      </c>
      <c r="G13" s="272"/>
      <c r="L13" s="25"/>
      <c r="M13" s="6"/>
      <c r="N13" s="65"/>
    </row>
    <row r="14" spans="2:14" ht="24" customHeight="1" x14ac:dyDescent="0.3">
      <c r="B14" s="268" t="s">
        <v>548</v>
      </c>
      <c r="C14" s="269"/>
      <c r="D14" s="269"/>
      <c r="E14" s="269"/>
      <c r="F14" s="269"/>
      <c r="G14" s="270"/>
      <c r="L14" s="25"/>
      <c r="M14" s="6"/>
      <c r="N14" s="65"/>
    </row>
    <row r="15" spans="2:14" ht="22.5" customHeight="1" x14ac:dyDescent="0.3">
      <c r="C15" s="268" t="s">
        <v>549</v>
      </c>
      <c r="D15" s="269"/>
      <c r="E15" s="269"/>
      <c r="F15" s="269"/>
      <c r="G15" s="270"/>
      <c r="L15" s="25"/>
      <c r="M15" s="6"/>
      <c r="N15" s="65"/>
    </row>
    <row r="16" spans="2:14" ht="24.75" customHeight="1" thickBot="1" x14ac:dyDescent="0.35">
      <c r="C16" s="77" t="s">
        <v>550</v>
      </c>
      <c r="D16" s="78">
        <f>'1) Tableau budgétaire 1'!D24</f>
        <v>725452</v>
      </c>
      <c r="E16" s="78">
        <f>'1) Tableau budgétaire 1'!E24</f>
        <v>0</v>
      </c>
      <c r="F16" s="78">
        <f>'1) Tableau budgétaire 1'!F24</f>
        <v>0</v>
      </c>
      <c r="G16" s="79">
        <f>SUM(D16:F16)</f>
        <v>725452</v>
      </c>
      <c r="L16" s="25"/>
      <c r="M16" s="6"/>
      <c r="N16" s="65"/>
    </row>
    <row r="17" spans="3:14" ht="21.75" customHeight="1" x14ac:dyDescent="0.3">
      <c r="C17" s="75" t="s">
        <v>551</v>
      </c>
      <c r="D17" s="111"/>
      <c r="E17" s="112"/>
      <c r="F17" s="112"/>
      <c r="G17" s="76">
        <f t="shared" ref="G17:G24" si="0">SUM(D17:F17)</f>
        <v>0</v>
      </c>
      <c r="N17" s="65"/>
    </row>
    <row r="18" spans="3:14" x14ac:dyDescent="0.3">
      <c r="C18" s="63" t="s">
        <v>552</v>
      </c>
      <c r="D18" s="113"/>
      <c r="E18" s="22"/>
      <c r="F18" s="22"/>
      <c r="G18" s="74">
        <f t="shared" si="0"/>
        <v>0</v>
      </c>
      <c r="N18" s="65"/>
    </row>
    <row r="19" spans="3:14" ht="15.75" customHeight="1" x14ac:dyDescent="0.3">
      <c r="C19" s="63" t="s">
        <v>553</v>
      </c>
      <c r="D19" s="113"/>
      <c r="E19" s="113"/>
      <c r="F19" s="113"/>
      <c r="G19" s="74">
        <f t="shared" si="0"/>
        <v>0</v>
      </c>
      <c r="N19" s="65"/>
    </row>
    <row r="20" spans="3:14" x14ac:dyDescent="0.3">
      <c r="C20" s="64" t="s">
        <v>554</v>
      </c>
      <c r="D20" s="113"/>
      <c r="E20" s="113"/>
      <c r="F20" s="113"/>
      <c r="G20" s="74">
        <f t="shared" si="0"/>
        <v>0</v>
      </c>
      <c r="N20" s="65"/>
    </row>
    <row r="21" spans="3:14" x14ac:dyDescent="0.3">
      <c r="C21" s="63" t="s">
        <v>555</v>
      </c>
      <c r="D21" s="113"/>
      <c r="E21" s="113"/>
      <c r="F21" s="113"/>
      <c r="G21" s="74">
        <f t="shared" si="0"/>
        <v>0</v>
      </c>
      <c r="N21" s="65"/>
    </row>
    <row r="22" spans="3:14" ht="21.75" customHeight="1" x14ac:dyDescent="0.3">
      <c r="C22" s="63" t="s">
        <v>556</v>
      </c>
      <c r="D22" s="113"/>
      <c r="E22" s="113"/>
      <c r="F22" s="113"/>
      <c r="G22" s="74">
        <f t="shared" si="0"/>
        <v>0</v>
      </c>
      <c r="N22" s="65"/>
    </row>
    <row r="23" spans="3:14" ht="36.75" customHeight="1" x14ac:dyDescent="0.3">
      <c r="C23" s="63" t="s">
        <v>557</v>
      </c>
      <c r="D23" s="113"/>
      <c r="E23" s="113"/>
      <c r="F23" s="113"/>
      <c r="G23" s="74">
        <f t="shared" si="0"/>
        <v>0</v>
      </c>
      <c r="N23" s="65"/>
    </row>
    <row r="24" spans="3:14" ht="15.75" customHeight="1" x14ac:dyDescent="0.3">
      <c r="C24" s="68" t="s">
        <v>21</v>
      </c>
      <c r="D24" s="80">
        <f>SUM(D17:D23)</f>
        <v>0</v>
      </c>
      <c r="E24" s="80">
        <f>SUM(E17:E23)</f>
        <v>0</v>
      </c>
      <c r="F24" s="80">
        <f>SUM(F17:F23)</f>
        <v>0</v>
      </c>
      <c r="G24" s="150">
        <f t="shared" si="0"/>
        <v>0</v>
      </c>
      <c r="N24" s="65"/>
    </row>
    <row r="25" spans="3:14" s="67" customFormat="1" x14ac:dyDescent="0.3">
      <c r="C25" s="81"/>
      <c r="D25" s="82"/>
      <c r="E25" s="82"/>
      <c r="F25" s="82"/>
      <c r="G25" s="151"/>
    </row>
    <row r="26" spans="3:14" x14ac:dyDescent="0.3">
      <c r="C26" s="268" t="s">
        <v>558</v>
      </c>
      <c r="D26" s="269"/>
      <c r="E26" s="269"/>
      <c r="F26" s="269"/>
      <c r="G26" s="270"/>
      <c r="N26" s="65"/>
    </row>
    <row r="27" spans="3:14" ht="27" customHeight="1" thickBot="1" x14ac:dyDescent="0.35">
      <c r="C27" s="77" t="s">
        <v>559</v>
      </c>
      <c r="D27" s="78">
        <f>'1) Tableau budgétaire 1'!D34</f>
        <v>19300</v>
      </c>
      <c r="E27" s="78">
        <f>'1) Tableau budgétaire 1'!E34</f>
        <v>0</v>
      </c>
      <c r="F27" s="78">
        <f>'1) Tableau budgétaire 1'!F34</f>
        <v>0</v>
      </c>
      <c r="G27" s="79">
        <f t="shared" ref="G27:G35" si="1">SUM(D27:F27)</f>
        <v>19300</v>
      </c>
      <c r="N27" s="65"/>
    </row>
    <row r="28" spans="3:14" x14ac:dyDescent="0.3">
      <c r="C28" s="75" t="s">
        <v>551</v>
      </c>
      <c r="D28" s="111"/>
      <c r="E28" s="112"/>
      <c r="F28" s="112"/>
      <c r="G28" s="76">
        <f t="shared" si="1"/>
        <v>0</v>
      </c>
      <c r="N28" s="65"/>
    </row>
    <row r="29" spans="3:14" x14ac:dyDescent="0.3">
      <c r="C29" s="63" t="s">
        <v>552</v>
      </c>
      <c r="D29" s="113"/>
      <c r="E29" s="22"/>
      <c r="F29" s="22"/>
      <c r="G29" s="74">
        <f t="shared" si="1"/>
        <v>0</v>
      </c>
      <c r="N29" s="65"/>
    </row>
    <row r="30" spans="3:14" ht="31.2" x14ac:dyDescent="0.3">
      <c r="C30" s="63" t="s">
        <v>553</v>
      </c>
      <c r="D30" s="113"/>
      <c r="E30" s="113"/>
      <c r="F30" s="113"/>
      <c r="G30" s="74">
        <f t="shared" si="1"/>
        <v>0</v>
      </c>
      <c r="N30" s="65"/>
    </row>
    <row r="31" spans="3:14" x14ac:dyDescent="0.3">
      <c r="C31" s="64" t="s">
        <v>554</v>
      </c>
      <c r="D31" s="113"/>
      <c r="E31" s="113"/>
      <c r="F31" s="113"/>
      <c r="G31" s="74">
        <f t="shared" si="1"/>
        <v>0</v>
      </c>
      <c r="N31" s="65"/>
    </row>
    <row r="32" spans="3:14" x14ac:dyDescent="0.3">
      <c r="C32" s="63" t="s">
        <v>555</v>
      </c>
      <c r="D32" s="113"/>
      <c r="E32" s="113"/>
      <c r="F32" s="113"/>
      <c r="G32" s="74">
        <f t="shared" si="1"/>
        <v>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0</v>
      </c>
      <c r="E35" s="80">
        <f>SUM(E28:E34)</f>
        <v>0</v>
      </c>
      <c r="F35" s="80">
        <f>SUM(F28:F34)</f>
        <v>0</v>
      </c>
      <c r="G35" s="74">
        <f t="shared" si="1"/>
        <v>0</v>
      </c>
      <c r="N35" s="65"/>
    </row>
    <row r="36" spans="3:14" s="67" customFormat="1" x14ac:dyDescent="0.3">
      <c r="C36" s="81"/>
      <c r="D36" s="82"/>
      <c r="E36" s="82"/>
      <c r="F36" s="82"/>
      <c r="G36" s="83"/>
    </row>
    <row r="37" spans="3:14" x14ac:dyDescent="0.3">
      <c r="C37" s="268" t="s">
        <v>560</v>
      </c>
      <c r="D37" s="269"/>
      <c r="E37" s="269"/>
      <c r="F37" s="269"/>
      <c r="G37" s="270"/>
      <c r="N37" s="65"/>
    </row>
    <row r="38" spans="3:14" ht="21.75" customHeight="1" thickBot="1" x14ac:dyDescent="0.35">
      <c r="C38" s="77" t="s">
        <v>561</v>
      </c>
      <c r="D38" s="78">
        <f>'1) Tableau budgétaire 1'!D44</f>
        <v>404670</v>
      </c>
      <c r="E38" s="78">
        <f>'1) Tableau budgétaire 1'!E44</f>
        <v>0</v>
      </c>
      <c r="F38" s="78">
        <f>'1) Tableau budgétaire 1'!F44</f>
        <v>0</v>
      </c>
      <c r="G38" s="79">
        <f t="shared" ref="G38:G46" si="2">SUM(D38:F38)</f>
        <v>404670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c r="E42" s="113"/>
      <c r="F42" s="113"/>
      <c r="G42" s="74">
        <f t="shared" si="2"/>
        <v>0</v>
      </c>
    </row>
    <row r="43" spans="3:14" x14ac:dyDescent="0.3">
      <c r="C43" s="63" t="s">
        <v>555</v>
      </c>
      <c r="D43" s="113"/>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76" t="s">
        <v>562</v>
      </c>
      <c r="D48" s="277"/>
      <c r="E48" s="277"/>
      <c r="F48" s="277"/>
      <c r="G48" s="278"/>
    </row>
    <row r="49" spans="2:14" ht="20.25" customHeight="1" thickBot="1" x14ac:dyDescent="0.35">
      <c r="C49" s="77" t="s">
        <v>563</v>
      </c>
      <c r="D49" s="78">
        <f>'1) Tableau budgétaire 1'!D54</f>
        <v>19300</v>
      </c>
      <c r="E49" s="78">
        <f>'1) Tableau budgétaire 1'!E54</f>
        <v>0</v>
      </c>
      <c r="F49" s="78">
        <f>'1) Tableau budgétaire 1'!F54</f>
        <v>0</v>
      </c>
      <c r="G49" s="79">
        <f t="shared" ref="G49:G57" si="3">SUM(D49:F49)</f>
        <v>19300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8" t="s">
        <v>564</v>
      </c>
      <c r="C59" s="269"/>
      <c r="D59" s="269"/>
      <c r="E59" s="269"/>
      <c r="F59" s="269"/>
      <c r="G59" s="270"/>
      <c r="N59" s="65"/>
    </row>
    <row r="60" spans="2:14" x14ac:dyDescent="0.3">
      <c r="C60" s="268" t="s">
        <v>413</v>
      </c>
      <c r="D60" s="269"/>
      <c r="E60" s="269"/>
      <c r="F60" s="269"/>
      <c r="G60" s="270"/>
      <c r="N60" s="65"/>
    </row>
    <row r="61" spans="2:14" ht="24" customHeight="1" thickBot="1" x14ac:dyDescent="0.35">
      <c r="C61" s="77" t="s">
        <v>565</v>
      </c>
      <c r="D61" s="78">
        <f>'1) Tableau budgétaire 1'!D66</f>
        <v>0</v>
      </c>
      <c r="E61" s="78">
        <f>'1) Tableau budgétaire 1'!E66</f>
        <v>0</v>
      </c>
      <c r="F61" s="78">
        <f>'1) Tableau budgétaire 1'!F66</f>
        <v>0</v>
      </c>
      <c r="G61" s="79">
        <f>SUM(D61:F61)</f>
        <v>0</v>
      </c>
      <c r="N61" s="65"/>
    </row>
    <row r="62" spans="2:14" ht="15.75" customHeight="1" x14ac:dyDescent="0.3">
      <c r="C62" s="75" t="s">
        <v>551</v>
      </c>
      <c r="D62" s="111"/>
      <c r="E62" s="112"/>
      <c r="F62" s="112"/>
      <c r="G62" s="76">
        <f t="shared" ref="G62:G69" si="4">SUM(D62:F62)</f>
        <v>0</v>
      </c>
      <c r="N62" s="65"/>
    </row>
    <row r="63" spans="2:14" ht="15.75" customHeight="1" x14ac:dyDescent="0.3">
      <c r="C63" s="63" t="s">
        <v>552</v>
      </c>
      <c r="D63" s="111"/>
      <c r="E63" s="22"/>
      <c r="F63" s="22"/>
      <c r="G63" s="74">
        <f t="shared" si="4"/>
        <v>0</v>
      </c>
      <c r="N63" s="65"/>
    </row>
    <row r="64" spans="2:14" ht="15.75" customHeight="1" x14ac:dyDescent="0.3">
      <c r="C64" s="63" t="s">
        <v>553</v>
      </c>
      <c r="D64" s="111"/>
      <c r="E64" s="113"/>
      <c r="F64" s="113"/>
      <c r="G64" s="74">
        <f t="shared" si="4"/>
        <v>0</v>
      </c>
      <c r="N64" s="65"/>
    </row>
    <row r="65" spans="2:14" ht="18.75" customHeight="1" x14ac:dyDescent="0.3">
      <c r="C65" s="64" t="s">
        <v>554</v>
      </c>
      <c r="D65" s="111"/>
      <c r="E65" s="113"/>
      <c r="F65" s="113"/>
      <c r="G65" s="74">
        <f t="shared" si="4"/>
        <v>0</v>
      </c>
      <c r="N65" s="65"/>
    </row>
    <row r="66" spans="2:14" x14ac:dyDescent="0.3">
      <c r="C66" s="63" t="s">
        <v>555</v>
      </c>
      <c r="D66" s="111"/>
      <c r="E66" s="113"/>
      <c r="F66" s="113"/>
      <c r="G66" s="74">
        <f t="shared" si="4"/>
        <v>0</v>
      </c>
      <c r="N66" s="65"/>
    </row>
    <row r="67" spans="2:14" s="67" customFormat="1" ht="21.75" customHeight="1" x14ac:dyDescent="0.3">
      <c r="B67" s="65"/>
      <c r="C67" s="63" t="s">
        <v>556</v>
      </c>
      <c r="D67" s="111"/>
      <c r="E67" s="113"/>
      <c r="F67" s="113"/>
      <c r="G67" s="74">
        <f t="shared" si="4"/>
        <v>0</v>
      </c>
    </row>
    <row r="68" spans="2:14" s="67" customFormat="1" ht="31.2" x14ac:dyDescent="0.3">
      <c r="B68" s="65"/>
      <c r="C68" s="63" t="s">
        <v>557</v>
      </c>
      <c r="D68" s="113"/>
      <c r="E68" s="113"/>
      <c r="F68" s="113"/>
      <c r="G68" s="74">
        <f t="shared" si="4"/>
        <v>0</v>
      </c>
    </row>
    <row r="69" spans="2:14" x14ac:dyDescent="0.3">
      <c r="C69" s="68" t="s">
        <v>21</v>
      </c>
      <c r="D69" s="80">
        <f>SUM(D62:D68)</f>
        <v>0</v>
      </c>
      <c r="E69" s="80">
        <f>SUM(E62:E68)</f>
        <v>0</v>
      </c>
      <c r="F69" s="80">
        <f>SUM(F62:F68)</f>
        <v>0</v>
      </c>
      <c r="G69" s="74">
        <f t="shared" si="4"/>
        <v>0</v>
      </c>
      <c r="N69" s="65"/>
    </row>
    <row r="70" spans="2:14" s="67" customFormat="1" x14ac:dyDescent="0.3">
      <c r="C70" s="81"/>
      <c r="D70" s="82"/>
      <c r="E70" s="82"/>
      <c r="F70" s="82"/>
      <c r="G70" s="83"/>
    </row>
    <row r="71" spans="2:14" x14ac:dyDescent="0.3">
      <c r="B71" s="67"/>
      <c r="C71" s="268" t="s">
        <v>422</v>
      </c>
      <c r="D71" s="269"/>
      <c r="E71" s="269"/>
      <c r="F71" s="269"/>
      <c r="G71" s="270"/>
      <c r="N71" s="65"/>
    </row>
    <row r="72" spans="2:14" ht="21.75" customHeight="1" thickBot="1" x14ac:dyDescent="0.35">
      <c r="C72" s="77" t="s">
        <v>566</v>
      </c>
      <c r="D72" s="78">
        <f>'1) Tableau budgétaire 1'!D76</f>
        <v>0</v>
      </c>
      <c r="E72" s="78">
        <f>'1) Tableau budgétaire 1'!E76</f>
        <v>0</v>
      </c>
      <c r="F72" s="78">
        <f>'1) Tableau budgétaire 1'!F76</f>
        <v>0</v>
      </c>
      <c r="G72" s="79">
        <f t="shared" ref="G72:G80" si="5">SUM(D72:F72)</f>
        <v>0</v>
      </c>
      <c r="N72" s="65"/>
    </row>
    <row r="73" spans="2:14" ht="15.75" customHeight="1" x14ac:dyDescent="0.3">
      <c r="C73" s="75" t="s">
        <v>551</v>
      </c>
      <c r="D73" s="111"/>
      <c r="E73" s="112"/>
      <c r="F73" s="112"/>
      <c r="G73" s="76">
        <f t="shared" si="5"/>
        <v>0</v>
      </c>
      <c r="N73" s="65"/>
    </row>
    <row r="74" spans="2:14" ht="15.75" customHeight="1" x14ac:dyDescent="0.3">
      <c r="C74" s="63" t="s">
        <v>552</v>
      </c>
      <c r="D74" s="111"/>
      <c r="E74" s="22"/>
      <c r="F74" s="22"/>
      <c r="G74" s="74">
        <f t="shared" si="5"/>
        <v>0</v>
      </c>
      <c r="N74" s="65"/>
    </row>
    <row r="75" spans="2:14" ht="15.75" customHeight="1" x14ac:dyDescent="0.3">
      <c r="C75" s="63" t="s">
        <v>553</v>
      </c>
      <c r="D75" s="111"/>
      <c r="E75" s="113"/>
      <c r="F75" s="113"/>
      <c r="G75" s="74">
        <f t="shared" si="5"/>
        <v>0</v>
      </c>
      <c r="N75" s="65"/>
    </row>
    <row r="76" spans="2:14" x14ac:dyDescent="0.3">
      <c r="C76" s="64" t="s">
        <v>554</v>
      </c>
      <c r="D76" s="111"/>
      <c r="E76" s="113"/>
      <c r="F76" s="113"/>
      <c r="G76" s="74">
        <f t="shared" si="5"/>
        <v>0</v>
      </c>
      <c r="N76" s="65"/>
    </row>
    <row r="77" spans="2:14" x14ac:dyDescent="0.3">
      <c r="C77" s="63" t="s">
        <v>555</v>
      </c>
      <c r="D77" s="111"/>
      <c r="E77" s="113"/>
      <c r="F77" s="113"/>
      <c r="G77" s="74">
        <f t="shared" si="5"/>
        <v>0</v>
      </c>
      <c r="N77" s="65"/>
    </row>
    <row r="78" spans="2:14" x14ac:dyDescent="0.3">
      <c r="C78" s="63" t="s">
        <v>556</v>
      </c>
      <c r="D78" s="111"/>
      <c r="E78" s="113"/>
      <c r="F78" s="113"/>
      <c r="G78" s="74">
        <f t="shared" si="5"/>
        <v>0</v>
      </c>
      <c r="N78" s="65"/>
    </row>
    <row r="79" spans="2:14" ht="31.2" x14ac:dyDescent="0.3">
      <c r="C79" s="63" t="s">
        <v>557</v>
      </c>
      <c r="D79" s="111"/>
      <c r="E79" s="113"/>
      <c r="F79" s="113"/>
      <c r="G79" s="74">
        <f t="shared" si="5"/>
        <v>0</v>
      </c>
      <c r="N79" s="65"/>
    </row>
    <row r="80" spans="2:14" x14ac:dyDescent="0.3">
      <c r="C80" s="68" t="s">
        <v>21</v>
      </c>
      <c r="D80" s="80">
        <f>SUM(D73:D79)</f>
        <v>0</v>
      </c>
      <c r="E80" s="80">
        <f>SUM(E73:E79)</f>
        <v>0</v>
      </c>
      <c r="F80" s="80">
        <f>SUM(F73:F79)</f>
        <v>0</v>
      </c>
      <c r="G80" s="74">
        <f t="shared" si="5"/>
        <v>0</v>
      </c>
      <c r="N80" s="65"/>
    </row>
    <row r="81" spans="2:14" s="67" customFormat="1" x14ac:dyDescent="0.3">
      <c r="C81" s="81"/>
      <c r="D81" s="82"/>
      <c r="E81" s="82"/>
      <c r="F81" s="82"/>
      <c r="G81" s="83"/>
    </row>
    <row r="82" spans="2:14" x14ac:dyDescent="0.3">
      <c r="C82" s="268" t="s">
        <v>431</v>
      </c>
      <c r="D82" s="269"/>
      <c r="E82" s="269"/>
      <c r="F82" s="269"/>
      <c r="G82" s="270"/>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68" t="s">
        <v>440</v>
      </c>
      <c r="D93" s="269"/>
      <c r="E93" s="269"/>
      <c r="F93" s="269"/>
      <c r="G93" s="270"/>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8" t="s">
        <v>569</v>
      </c>
      <c r="C104" s="269"/>
      <c r="D104" s="269"/>
      <c r="E104" s="269"/>
      <c r="F104" s="269"/>
      <c r="G104" s="270"/>
      <c r="N104" s="65"/>
    </row>
    <row r="105" spans="2:14" x14ac:dyDescent="0.3">
      <c r="C105" s="268" t="s">
        <v>450</v>
      </c>
      <c r="D105" s="269"/>
      <c r="E105" s="269"/>
      <c r="F105" s="269"/>
      <c r="G105" s="270"/>
      <c r="N105" s="65"/>
    </row>
    <row r="106" spans="2:14" ht="22.5" customHeight="1" thickBot="1" x14ac:dyDescent="0.35">
      <c r="C106" s="77" t="s">
        <v>570</v>
      </c>
      <c r="D106" s="78">
        <f>'1) Tableau budgétaire 1'!D108</f>
        <v>0</v>
      </c>
      <c r="E106" s="78">
        <f>'1) Tableau budgétaire 1'!E108</f>
        <v>0</v>
      </c>
      <c r="F106" s="78">
        <f>'1) Tableau budgétaire 1'!F108</f>
        <v>0</v>
      </c>
      <c r="G106" s="79">
        <f>SUM(D106:F106)</f>
        <v>0</v>
      </c>
      <c r="N106" s="65"/>
    </row>
    <row r="107" spans="2:14" x14ac:dyDescent="0.3">
      <c r="C107" s="75" t="s">
        <v>551</v>
      </c>
      <c r="D107" s="111"/>
      <c r="E107" s="112"/>
      <c r="F107" s="112"/>
      <c r="G107" s="76">
        <f t="shared" ref="G107:G114" si="8">SUM(D107:F107)</f>
        <v>0</v>
      </c>
      <c r="N107" s="65"/>
    </row>
    <row r="108" spans="2:14" x14ac:dyDescent="0.3">
      <c r="C108" s="63" t="s">
        <v>552</v>
      </c>
      <c r="D108" s="111"/>
      <c r="E108" s="22"/>
      <c r="F108" s="22"/>
      <c r="G108" s="74">
        <f t="shared" si="8"/>
        <v>0</v>
      </c>
      <c r="N108" s="65"/>
    </row>
    <row r="109" spans="2:14" ht="15.75" customHeight="1" x14ac:dyDescent="0.3">
      <c r="C109" s="63" t="s">
        <v>553</v>
      </c>
      <c r="D109" s="111"/>
      <c r="E109" s="113"/>
      <c r="F109" s="113"/>
      <c r="G109" s="74">
        <f t="shared" si="8"/>
        <v>0</v>
      </c>
      <c r="N109" s="65"/>
    </row>
    <row r="110" spans="2:14" x14ac:dyDescent="0.3">
      <c r="C110" s="64" t="s">
        <v>554</v>
      </c>
      <c r="D110" s="111"/>
      <c r="E110" s="113"/>
      <c r="F110" s="113"/>
      <c r="G110" s="74">
        <f t="shared" si="8"/>
        <v>0</v>
      </c>
      <c r="N110" s="65"/>
    </row>
    <row r="111" spans="2:14" x14ac:dyDescent="0.3">
      <c r="C111" s="63" t="s">
        <v>555</v>
      </c>
      <c r="D111" s="111"/>
      <c r="E111" s="113"/>
      <c r="F111" s="113"/>
      <c r="G111" s="74">
        <f t="shared" si="8"/>
        <v>0</v>
      </c>
      <c r="N111" s="65"/>
    </row>
    <row r="112" spans="2:14" x14ac:dyDescent="0.3">
      <c r="C112" s="63" t="s">
        <v>556</v>
      </c>
      <c r="D112" s="111"/>
      <c r="E112" s="113"/>
      <c r="F112" s="113"/>
      <c r="G112" s="74">
        <f t="shared" si="8"/>
        <v>0</v>
      </c>
      <c r="N112" s="65"/>
    </row>
    <row r="113" spans="3:14" ht="31.2" x14ac:dyDescent="0.3">
      <c r="C113" s="63" t="s">
        <v>557</v>
      </c>
      <c r="D113" s="111"/>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68" t="s">
        <v>571</v>
      </c>
      <c r="D116" s="269"/>
      <c r="E116" s="269"/>
      <c r="F116" s="269"/>
      <c r="G116" s="270"/>
      <c r="N116" s="65"/>
    </row>
    <row r="117" spans="3:14" ht="21.75" customHeight="1" thickBot="1" x14ac:dyDescent="0.35">
      <c r="C117" s="77" t="s">
        <v>572</v>
      </c>
      <c r="D117" s="78">
        <f>'1) Tableau budgétaire 1'!D118</f>
        <v>0</v>
      </c>
      <c r="E117" s="78">
        <f>'1) Tableau budgétaire 1'!E118</f>
        <v>0</v>
      </c>
      <c r="F117" s="78">
        <f>'1) Tableau budgétaire 1'!F118</f>
        <v>0</v>
      </c>
      <c r="G117" s="79">
        <f t="shared" ref="G117:G125" si="9">SUM(D117:F117)</f>
        <v>0</v>
      </c>
      <c r="N117" s="65"/>
    </row>
    <row r="118" spans="3:14" x14ac:dyDescent="0.3">
      <c r="C118" s="75" t="s">
        <v>551</v>
      </c>
      <c r="D118" s="111"/>
      <c r="E118" s="112"/>
      <c r="F118" s="112"/>
      <c r="G118" s="76">
        <f t="shared" si="9"/>
        <v>0</v>
      </c>
      <c r="N118" s="65"/>
    </row>
    <row r="119" spans="3:14" x14ac:dyDescent="0.3">
      <c r="C119" s="63" t="s">
        <v>552</v>
      </c>
      <c r="D119" s="111"/>
      <c r="E119" s="22"/>
      <c r="F119" s="22"/>
      <c r="G119" s="74">
        <f t="shared" si="9"/>
        <v>0</v>
      </c>
      <c r="N119" s="65"/>
    </row>
    <row r="120" spans="3:14" ht="31.2" x14ac:dyDescent="0.3">
      <c r="C120" s="63" t="s">
        <v>553</v>
      </c>
      <c r="D120" s="111"/>
      <c r="E120" s="113"/>
      <c r="F120" s="113"/>
      <c r="G120" s="74">
        <f t="shared" si="9"/>
        <v>0</v>
      </c>
      <c r="N120" s="65"/>
    </row>
    <row r="121" spans="3:14" x14ac:dyDescent="0.3">
      <c r="C121" s="64" t="s">
        <v>554</v>
      </c>
      <c r="D121" s="111"/>
      <c r="E121" s="113"/>
      <c r="F121" s="113"/>
      <c r="G121" s="74">
        <f t="shared" si="9"/>
        <v>0</v>
      </c>
      <c r="N121" s="65"/>
    </row>
    <row r="122" spans="3:14" x14ac:dyDescent="0.3">
      <c r="C122" s="63" t="s">
        <v>555</v>
      </c>
      <c r="D122" s="111"/>
      <c r="E122" s="113"/>
      <c r="F122" s="113"/>
      <c r="G122" s="74">
        <f t="shared" si="9"/>
        <v>0</v>
      </c>
      <c r="N122" s="65"/>
    </row>
    <row r="123" spans="3:14" x14ac:dyDescent="0.3">
      <c r="C123" s="63" t="s">
        <v>556</v>
      </c>
      <c r="D123" s="111"/>
      <c r="E123" s="113"/>
      <c r="F123" s="113"/>
      <c r="G123" s="74">
        <f t="shared" si="9"/>
        <v>0</v>
      </c>
      <c r="N123" s="65"/>
    </row>
    <row r="124" spans="3:14" ht="31.2" x14ac:dyDescent="0.3">
      <c r="C124" s="63" t="s">
        <v>557</v>
      </c>
      <c r="D124" s="111"/>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68" t="s">
        <v>468</v>
      </c>
      <c r="D127" s="269"/>
      <c r="E127" s="269"/>
      <c r="F127" s="269"/>
      <c r="G127" s="270"/>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1"/>
      <c r="E130" s="22"/>
      <c r="F130" s="22"/>
      <c r="G130" s="74">
        <f t="shared" si="10"/>
        <v>0</v>
      </c>
      <c r="N130" s="65"/>
    </row>
    <row r="131" spans="3:14" ht="31.2" x14ac:dyDescent="0.3">
      <c r="C131" s="63" t="s">
        <v>553</v>
      </c>
      <c r="D131" s="111"/>
      <c r="E131" s="113"/>
      <c r="F131" s="113"/>
      <c r="G131" s="74">
        <f t="shared" si="10"/>
        <v>0</v>
      </c>
      <c r="N131" s="65"/>
    </row>
    <row r="132" spans="3:14" x14ac:dyDescent="0.3">
      <c r="C132" s="64" t="s">
        <v>554</v>
      </c>
      <c r="D132" s="111"/>
      <c r="E132" s="113"/>
      <c r="F132" s="113"/>
      <c r="G132" s="74">
        <f t="shared" si="10"/>
        <v>0</v>
      </c>
      <c r="N132" s="65"/>
    </row>
    <row r="133" spans="3:14" x14ac:dyDescent="0.3">
      <c r="C133" s="63" t="s">
        <v>555</v>
      </c>
      <c r="D133" s="111"/>
      <c r="E133" s="113"/>
      <c r="F133" s="113"/>
      <c r="G133" s="74">
        <f t="shared" si="10"/>
        <v>0</v>
      </c>
      <c r="N133" s="65"/>
    </row>
    <row r="134" spans="3:14" x14ac:dyDescent="0.3">
      <c r="C134" s="63" t="s">
        <v>556</v>
      </c>
      <c r="D134" s="111"/>
      <c r="E134" s="113"/>
      <c r="F134" s="113"/>
      <c r="G134" s="74">
        <f t="shared" si="10"/>
        <v>0</v>
      </c>
      <c r="N134" s="65"/>
    </row>
    <row r="135" spans="3:14" ht="31.2" x14ac:dyDescent="0.3">
      <c r="C135" s="63" t="s">
        <v>557</v>
      </c>
      <c r="D135" s="111"/>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68" t="s">
        <v>477</v>
      </c>
      <c r="D138" s="269"/>
      <c r="E138" s="269"/>
      <c r="F138" s="269"/>
      <c r="G138" s="270"/>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8" t="s">
        <v>575</v>
      </c>
      <c r="C149" s="269"/>
      <c r="D149" s="269"/>
      <c r="E149" s="269"/>
      <c r="F149" s="269"/>
      <c r="G149" s="270"/>
    </row>
    <row r="150" spans="2:7" s="69" customFormat="1" x14ac:dyDescent="0.3">
      <c r="B150" s="65"/>
      <c r="C150" s="268" t="s">
        <v>487</v>
      </c>
      <c r="D150" s="269"/>
      <c r="E150" s="269"/>
      <c r="F150" s="269"/>
      <c r="G150" s="270"/>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112"/>
      <c r="F153" s="22"/>
      <c r="G153" s="74">
        <f t="shared" si="12"/>
        <v>0</v>
      </c>
    </row>
    <row r="154" spans="2:7" s="69" customFormat="1" ht="15.75" customHeight="1" x14ac:dyDescent="0.3">
      <c r="B154" s="65"/>
      <c r="C154" s="63" t="s">
        <v>553</v>
      </c>
      <c r="D154" s="113"/>
      <c r="E154" s="112"/>
      <c r="F154" s="113"/>
      <c r="G154" s="74">
        <f t="shared" si="12"/>
        <v>0</v>
      </c>
    </row>
    <row r="155" spans="2:7" s="69" customFormat="1" ht="15.75" customHeight="1" x14ac:dyDescent="0.3">
      <c r="B155" s="65"/>
      <c r="C155" s="64" t="s">
        <v>554</v>
      </c>
      <c r="D155" s="113"/>
      <c r="E155" s="112"/>
      <c r="F155" s="113"/>
      <c r="G155" s="74">
        <f t="shared" si="12"/>
        <v>0</v>
      </c>
    </row>
    <row r="156" spans="2:7" s="69" customFormat="1" ht="15.75" customHeight="1" x14ac:dyDescent="0.3">
      <c r="B156" s="65"/>
      <c r="C156" s="63" t="s">
        <v>555</v>
      </c>
      <c r="D156" s="113"/>
      <c r="E156" s="112"/>
      <c r="F156" s="113"/>
      <c r="G156" s="74">
        <f t="shared" si="12"/>
        <v>0</v>
      </c>
    </row>
    <row r="157" spans="2:7" s="69" customFormat="1" ht="15.75" customHeight="1" x14ac:dyDescent="0.3">
      <c r="B157" s="65"/>
      <c r="C157" s="63" t="s">
        <v>556</v>
      </c>
      <c r="D157" s="113"/>
      <c r="E157" s="112"/>
      <c r="F157" s="113"/>
      <c r="G157" s="74">
        <f t="shared" si="12"/>
        <v>0</v>
      </c>
    </row>
    <row r="158" spans="2:7" s="69" customFormat="1" ht="15.75" customHeight="1" x14ac:dyDescent="0.3">
      <c r="B158" s="65"/>
      <c r="C158" s="63" t="s">
        <v>557</v>
      </c>
      <c r="D158" s="113"/>
      <c r="E158" s="112"/>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8" t="s">
        <v>496</v>
      </c>
      <c r="D161" s="269"/>
      <c r="E161" s="269"/>
      <c r="F161" s="269"/>
      <c r="G161" s="270"/>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112"/>
      <c r="F164" s="22"/>
      <c r="G164" s="74">
        <f t="shared" si="13"/>
        <v>0</v>
      </c>
    </row>
    <row r="165" spans="3:7" s="69" customFormat="1" ht="15.75" customHeight="1" x14ac:dyDescent="0.3">
      <c r="C165" s="63" t="s">
        <v>553</v>
      </c>
      <c r="D165" s="113"/>
      <c r="E165" s="112"/>
      <c r="F165" s="113"/>
      <c r="G165" s="74">
        <f t="shared" si="13"/>
        <v>0</v>
      </c>
    </row>
    <row r="166" spans="3:7" s="69" customFormat="1" ht="15.75" customHeight="1" x14ac:dyDescent="0.3">
      <c r="C166" s="64" t="s">
        <v>554</v>
      </c>
      <c r="D166" s="113"/>
      <c r="E166" s="112"/>
      <c r="F166" s="113"/>
      <c r="G166" s="74">
        <f t="shared" si="13"/>
        <v>0</v>
      </c>
    </row>
    <row r="167" spans="3:7" s="69" customFormat="1" ht="15.75" customHeight="1" x14ac:dyDescent="0.3">
      <c r="C167" s="63" t="s">
        <v>555</v>
      </c>
      <c r="D167" s="113"/>
      <c r="E167" s="112"/>
      <c r="F167" s="113"/>
      <c r="G167" s="74">
        <f t="shared" si="13"/>
        <v>0</v>
      </c>
    </row>
    <row r="168" spans="3:7" s="69" customFormat="1" ht="15.75" customHeight="1" x14ac:dyDescent="0.3">
      <c r="C168" s="63" t="s">
        <v>556</v>
      </c>
      <c r="D168" s="113"/>
      <c r="E168" s="112"/>
      <c r="F168" s="113"/>
      <c r="G168" s="74">
        <f t="shared" si="13"/>
        <v>0</v>
      </c>
    </row>
    <row r="169" spans="3:7" s="69" customFormat="1" ht="15.75" customHeight="1" x14ac:dyDescent="0.3">
      <c r="C169" s="63" t="s">
        <v>557</v>
      </c>
      <c r="D169" s="113"/>
      <c r="E169" s="112"/>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8" t="s">
        <v>505</v>
      </c>
      <c r="D172" s="269"/>
      <c r="E172" s="269"/>
      <c r="F172" s="269"/>
      <c r="G172" s="270"/>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112"/>
      <c r="F175" s="22"/>
      <c r="G175" s="74">
        <f t="shared" si="14"/>
        <v>0</v>
      </c>
    </row>
    <row r="176" spans="3:7" s="69" customFormat="1" ht="15.75" customHeight="1" x14ac:dyDescent="0.3">
      <c r="C176" s="63" t="s">
        <v>553</v>
      </c>
      <c r="D176" s="113"/>
      <c r="E176" s="112"/>
      <c r="F176" s="113"/>
      <c r="G176" s="74">
        <f t="shared" si="14"/>
        <v>0</v>
      </c>
    </row>
    <row r="177" spans="3:7" s="69" customFormat="1" ht="15.75" customHeight="1" x14ac:dyDescent="0.3">
      <c r="C177" s="64" t="s">
        <v>554</v>
      </c>
      <c r="D177" s="113"/>
      <c r="E177" s="112"/>
      <c r="F177" s="113"/>
      <c r="G177" s="74">
        <f t="shared" si="14"/>
        <v>0</v>
      </c>
    </row>
    <row r="178" spans="3:7" s="69" customFormat="1" ht="15.75" customHeight="1" x14ac:dyDescent="0.3">
      <c r="C178" s="63" t="s">
        <v>555</v>
      </c>
      <c r="D178" s="113"/>
      <c r="E178" s="112"/>
      <c r="F178" s="113"/>
      <c r="G178" s="74">
        <f t="shared" si="14"/>
        <v>0</v>
      </c>
    </row>
    <row r="179" spans="3:7" s="69" customFormat="1" ht="15.75" customHeight="1" x14ac:dyDescent="0.3">
      <c r="C179" s="63" t="s">
        <v>556</v>
      </c>
      <c r="D179" s="113"/>
      <c r="E179" s="112"/>
      <c r="F179" s="113"/>
      <c r="G179" s="74">
        <f t="shared" si="14"/>
        <v>0</v>
      </c>
    </row>
    <row r="180" spans="3:7" s="69" customFormat="1" ht="15.75" customHeight="1" x14ac:dyDescent="0.3">
      <c r="C180" s="63" t="s">
        <v>557</v>
      </c>
      <c r="D180" s="113"/>
      <c r="E180" s="112"/>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8" t="s">
        <v>514</v>
      </c>
      <c r="D183" s="269"/>
      <c r="E183" s="269"/>
      <c r="F183" s="269"/>
      <c r="G183" s="270"/>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68" t="s">
        <v>580</v>
      </c>
      <c r="D194" s="269"/>
      <c r="E194" s="269"/>
      <c r="F194" s="269"/>
      <c r="G194" s="270"/>
    </row>
    <row r="195" spans="3:7" s="69" customFormat="1" ht="36" customHeight="1" thickBot="1" x14ac:dyDescent="0.35">
      <c r="C195" s="77" t="s">
        <v>581</v>
      </c>
      <c r="D195" s="78">
        <f>'1) Tableau budgétaire 1'!D187</f>
        <v>81811</v>
      </c>
      <c r="E195" s="78">
        <f>'1) Tableau budgétaire 1'!E187</f>
        <v>0</v>
      </c>
      <c r="F195" s="78">
        <f>'1) Tableau budgétaire 1'!F187</f>
        <v>0</v>
      </c>
      <c r="G195" s="79">
        <f t="shared" ref="G195:G203" si="16">SUM(D195:F195)</f>
        <v>81811</v>
      </c>
    </row>
    <row r="196" spans="3:7" s="69" customFormat="1" ht="15.75" customHeight="1" x14ac:dyDescent="0.3">
      <c r="C196" s="75" t="s">
        <v>551</v>
      </c>
      <c r="D196" s="111"/>
      <c r="E196" s="112"/>
      <c r="F196" s="112"/>
      <c r="G196" s="76">
        <f t="shared" si="16"/>
        <v>0</v>
      </c>
    </row>
    <row r="197" spans="3:7" s="69" customFormat="1" ht="15.75" customHeight="1" x14ac:dyDescent="0.3">
      <c r="C197" s="63" t="s">
        <v>552</v>
      </c>
      <c r="D197" s="111"/>
      <c r="E197" s="112"/>
      <c r="F197" s="22"/>
      <c r="G197" s="74">
        <f t="shared" si="16"/>
        <v>0</v>
      </c>
    </row>
    <row r="198" spans="3:7" s="69" customFormat="1" ht="15.75" customHeight="1" x14ac:dyDescent="0.3">
      <c r="C198" s="63" t="s">
        <v>553</v>
      </c>
      <c r="D198" s="111"/>
      <c r="E198" s="112"/>
      <c r="F198" s="113"/>
      <c r="G198" s="74">
        <f t="shared" si="16"/>
        <v>0</v>
      </c>
    </row>
    <row r="199" spans="3:7" s="69" customFormat="1" ht="15.75" customHeight="1" x14ac:dyDescent="0.3">
      <c r="C199" s="64" t="s">
        <v>554</v>
      </c>
      <c r="D199" s="111"/>
      <c r="E199" s="112"/>
      <c r="F199" s="113"/>
      <c r="G199" s="74">
        <f t="shared" si="16"/>
        <v>0</v>
      </c>
    </row>
    <row r="200" spans="3:7" s="69" customFormat="1" ht="15.75" customHeight="1" x14ac:dyDescent="0.3">
      <c r="C200" s="63" t="s">
        <v>555</v>
      </c>
      <c r="D200" s="111"/>
      <c r="E200" s="112"/>
      <c r="F200" s="113"/>
      <c r="G200" s="74">
        <f t="shared" si="16"/>
        <v>0</v>
      </c>
    </row>
    <row r="201" spans="3:7" s="69" customFormat="1" ht="15.75" customHeight="1" x14ac:dyDescent="0.3">
      <c r="C201" s="63" t="s">
        <v>556</v>
      </c>
      <c r="D201" s="111"/>
      <c r="E201" s="112"/>
      <c r="F201" s="113"/>
      <c r="G201" s="74">
        <f t="shared" si="16"/>
        <v>0</v>
      </c>
    </row>
    <row r="202" spans="3:7" s="69" customFormat="1" ht="15.75" customHeight="1" x14ac:dyDescent="0.3">
      <c r="C202" s="63" t="s">
        <v>557</v>
      </c>
      <c r="D202" s="111"/>
      <c r="E202" s="112"/>
      <c r="F202" s="113"/>
      <c r="G202" s="74">
        <f t="shared" si="16"/>
        <v>0</v>
      </c>
    </row>
    <row r="203" spans="3:7" s="69" customFormat="1" ht="15.75" customHeight="1" x14ac:dyDescent="0.3">
      <c r="C203" s="68" t="s">
        <v>21</v>
      </c>
      <c r="D203" s="80">
        <f>SUM(D196:D202)</f>
        <v>0</v>
      </c>
      <c r="E203" s="80">
        <f>SUM(E196:E202)</f>
        <v>0</v>
      </c>
      <c r="F203" s="80">
        <f>SUM(F196:F202)</f>
        <v>0</v>
      </c>
      <c r="G203" s="74">
        <f t="shared" si="16"/>
        <v>0</v>
      </c>
    </row>
    <row r="204" spans="3:7" s="69" customFormat="1" ht="15.75" customHeight="1" thickBot="1" x14ac:dyDescent="0.35">
      <c r="C204" s="65"/>
      <c r="D204" s="67"/>
      <c r="E204" s="67"/>
      <c r="F204" s="67"/>
      <c r="G204" s="65"/>
    </row>
    <row r="205" spans="3:7" s="69" customFormat="1" ht="19.5" customHeight="1" thickBot="1" x14ac:dyDescent="0.35">
      <c r="C205" s="287" t="s">
        <v>547</v>
      </c>
      <c r="D205" s="288"/>
      <c r="E205" s="288"/>
      <c r="F205" s="288"/>
      <c r="G205" s="289"/>
    </row>
    <row r="206" spans="3:7" s="69" customFormat="1" ht="42.75" customHeight="1" x14ac:dyDescent="0.3">
      <c r="C206" s="89"/>
      <c r="D206" s="135" t="s">
        <v>538</v>
      </c>
      <c r="E206" s="135" t="s">
        <v>539</v>
      </c>
      <c r="F206" s="135" t="s">
        <v>540</v>
      </c>
      <c r="G206" s="279" t="s">
        <v>547</v>
      </c>
    </row>
    <row r="207" spans="3:7" s="69" customFormat="1" ht="19.5" customHeight="1" x14ac:dyDescent="0.3">
      <c r="C207" s="174"/>
      <c r="D207" s="66" t="str">
        <f>'1) Tableau budgétaire 1'!D13</f>
        <v>PNUD</v>
      </c>
      <c r="E207" s="66">
        <f>'1) Tableau budgétaire 1'!E13</f>
        <v>0</v>
      </c>
      <c r="F207" s="66">
        <f>'1) Tableau budgétaire 1'!F13</f>
        <v>0</v>
      </c>
      <c r="G207" s="280"/>
    </row>
    <row r="208" spans="3:7" s="69" customFormat="1" ht="19.5" customHeight="1" x14ac:dyDescent="0.3">
      <c r="C208" s="171"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3">
      <c r="C209" s="172"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2"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3" t="s">
        <v>554</v>
      </c>
      <c r="D211" s="90">
        <f t="shared" si="20"/>
        <v>0</v>
      </c>
      <c r="E211" s="90">
        <f t="shared" si="20"/>
        <v>0</v>
      </c>
      <c r="F211" s="90">
        <f t="shared" si="20"/>
        <v>0</v>
      </c>
      <c r="G211" s="88">
        <f t="shared" si="18"/>
        <v>0</v>
      </c>
    </row>
    <row r="212" spans="3:14" s="69" customFormat="1" ht="21" customHeight="1" x14ac:dyDescent="0.3">
      <c r="C212" s="172"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2"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3">
      <c r="C214" s="172" t="s">
        <v>557</v>
      </c>
      <c r="D214" s="152">
        <f t="shared" si="20"/>
        <v>0</v>
      </c>
      <c r="E214" s="152">
        <f t="shared" si="20"/>
        <v>0</v>
      </c>
      <c r="F214" s="152">
        <f t="shared" si="20"/>
        <v>0</v>
      </c>
      <c r="G214" s="88">
        <f t="shared" si="18"/>
        <v>0</v>
      </c>
      <c r="H214" s="28"/>
      <c r="I214" s="28"/>
      <c r="J214" s="28"/>
      <c r="K214" s="28"/>
      <c r="L214" s="28"/>
      <c r="M214" s="27"/>
    </row>
    <row r="215" spans="3:14" s="69" customFormat="1" ht="22.5" customHeight="1" x14ac:dyDescent="0.3">
      <c r="C215" s="137" t="s">
        <v>536</v>
      </c>
      <c r="D215" s="153">
        <f>SUM(D208:D214)</f>
        <v>0</v>
      </c>
      <c r="E215" s="153">
        <f>SUM(E208:E214)</f>
        <v>0</v>
      </c>
      <c r="F215" s="153">
        <f>SUM(F208:F214)</f>
        <v>0</v>
      </c>
      <c r="G215" s="154">
        <f t="shared" si="18"/>
        <v>0</v>
      </c>
      <c r="H215" s="28"/>
      <c r="I215" s="28"/>
      <c r="J215" s="28"/>
      <c r="K215" s="28"/>
      <c r="L215" s="28"/>
      <c r="M215" s="27"/>
    </row>
    <row r="216" spans="3:14" s="69" customFormat="1" ht="26.25" customHeight="1" thickBot="1" x14ac:dyDescent="0.35">
      <c r="C216" s="137" t="s">
        <v>537</v>
      </c>
      <c r="D216" s="92">
        <f>D215*0.07</f>
        <v>0</v>
      </c>
      <c r="E216" s="92">
        <f t="shared" ref="E216:G216" si="21">E215*0.07</f>
        <v>0</v>
      </c>
      <c r="F216" s="92">
        <f t="shared" si="21"/>
        <v>0</v>
      </c>
      <c r="G216" s="157">
        <f t="shared" si="21"/>
        <v>0</v>
      </c>
      <c r="H216" s="41"/>
      <c r="I216" s="41"/>
      <c r="J216" s="41"/>
      <c r="K216" s="41"/>
      <c r="L216" s="70"/>
      <c r="M216" s="67"/>
    </row>
    <row r="217" spans="3:14" s="69" customFormat="1" ht="23.25" customHeight="1" thickBot="1" x14ac:dyDescent="0.35">
      <c r="C217" s="155" t="s">
        <v>371</v>
      </c>
      <c r="D217" s="156">
        <f>SUM(D215:D216)</f>
        <v>0</v>
      </c>
      <c r="E217" s="156">
        <f t="shared" ref="E217:G217" si="22">SUM(E215:E216)</f>
        <v>0</v>
      </c>
      <c r="F217" s="156">
        <f t="shared" si="22"/>
        <v>0</v>
      </c>
      <c r="G217" s="91">
        <f t="shared" si="22"/>
        <v>0</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16" workbookViewId="0"/>
  </sheetViews>
  <sheetFormatPr defaultColWidth="8.88671875" defaultRowHeight="14.4" x14ac:dyDescent="0.3"/>
  <cols>
    <col min="2" max="2" width="73.3320312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303" t="s">
        <v>372</v>
      </c>
      <c r="C2" s="304"/>
      <c r="D2" s="305"/>
    </row>
    <row r="3" spans="2:4" ht="15" thickBot="1" x14ac:dyDescent="0.35">
      <c r="B3" s="306"/>
      <c r="C3" s="307"/>
      <c r="D3" s="308"/>
    </row>
    <row r="4" spans="2:4" ht="15" thickBot="1" x14ac:dyDescent="0.35"/>
    <row r="5" spans="2:4" x14ac:dyDescent="0.3">
      <c r="B5" s="294" t="s">
        <v>22</v>
      </c>
      <c r="C5" s="295"/>
      <c r="D5" s="296"/>
    </row>
    <row r="6" spans="2:4" ht="15" thickBot="1" x14ac:dyDescent="0.35">
      <c r="B6" s="297"/>
      <c r="C6" s="298"/>
      <c r="D6" s="299"/>
    </row>
    <row r="7" spans="2:4" x14ac:dyDescent="0.3">
      <c r="B7" s="100" t="s">
        <v>23</v>
      </c>
      <c r="C7" s="292">
        <f>SUM('1) Tableau budgétaire 1'!D24:F24,'1) Tableau budgétaire 1'!D34:F34,'1) Tableau budgétaire 1'!D44:F44,'1) Tableau budgétaire 1'!D54:F54)</f>
        <v>1168722</v>
      </c>
      <c r="D7" s="293"/>
    </row>
    <row r="8" spans="2:4" x14ac:dyDescent="0.3">
      <c r="B8" s="100" t="s">
        <v>370</v>
      </c>
      <c r="C8" s="290">
        <f>SUM(D10:D14)</f>
        <v>0</v>
      </c>
      <c r="D8" s="291"/>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4" t="s">
        <v>367</v>
      </c>
      <c r="C16" s="295"/>
      <c r="D16" s="296"/>
    </row>
    <row r="17" spans="2:4" ht="15" thickBot="1" x14ac:dyDescent="0.35">
      <c r="B17" s="300"/>
      <c r="C17" s="301"/>
      <c r="D17" s="302"/>
    </row>
    <row r="18" spans="2:4" x14ac:dyDescent="0.3">
      <c r="B18" s="100" t="s">
        <v>23</v>
      </c>
      <c r="C18" s="292">
        <f>SUM('1) Tableau budgétaire 1'!D66:F66,'1) Tableau budgétaire 1'!D76:F76,'1) Tableau budgétaire 1'!D86:F86,'1) Tableau budgétaire 1'!D96:F96)</f>
        <v>0</v>
      </c>
      <c r="D18" s="293"/>
    </row>
    <row r="19" spans="2:4" x14ac:dyDescent="0.3">
      <c r="B19" s="100" t="s">
        <v>370</v>
      </c>
      <c r="C19" s="290">
        <f>SUM(D21:D25)</f>
        <v>0</v>
      </c>
      <c r="D19" s="291"/>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4" t="s">
        <v>368</v>
      </c>
      <c r="C27" s="295"/>
      <c r="D27" s="296"/>
    </row>
    <row r="28" spans="2:4" ht="15" thickBot="1" x14ac:dyDescent="0.35">
      <c r="B28" s="297"/>
      <c r="C28" s="298"/>
      <c r="D28" s="299"/>
    </row>
    <row r="29" spans="2:4" x14ac:dyDescent="0.3">
      <c r="B29" s="100" t="s">
        <v>23</v>
      </c>
      <c r="C29" s="292">
        <f>SUM('1) Tableau budgétaire 1'!D108:F108,'1) Tableau budgétaire 1'!D118:F118,'1) Tableau budgétaire 1'!D128:F128,'1) Tableau budgétaire 1'!D138:F138)</f>
        <v>0</v>
      </c>
      <c r="D29" s="293"/>
    </row>
    <row r="30" spans="2:4" x14ac:dyDescent="0.3">
      <c r="B30" s="100" t="s">
        <v>370</v>
      </c>
      <c r="C30" s="290">
        <f>SUM(D32:D36)</f>
        <v>0</v>
      </c>
      <c r="D30" s="291"/>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4" t="s">
        <v>369</v>
      </c>
      <c r="C38" s="295"/>
      <c r="D38" s="296"/>
    </row>
    <row r="39" spans="2:4" ht="15" thickBot="1" x14ac:dyDescent="0.35">
      <c r="B39" s="297"/>
      <c r="C39" s="298"/>
      <c r="D39" s="299"/>
    </row>
    <row r="40" spans="2:4" x14ac:dyDescent="0.3">
      <c r="B40" s="100" t="s">
        <v>23</v>
      </c>
      <c r="C40" s="292">
        <f>SUM('1) Tableau budgétaire 1'!D150:F150,'1) Tableau budgétaire 1'!D160:F160,'1) Tableau budgétaire 1'!D170:F170,'1) Tableau budgétaire 1'!D180:F180)</f>
        <v>0</v>
      </c>
      <c r="D40" s="293"/>
    </row>
    <row r="41" spans="2:4" x14ac:dyDescent="0.3">
      <c r="B41" s="100" t="s">
        <v>370</v>
      </c>
      <c r="C41" s="290">
        <f>SUM(D43:D47)</f>
        <v>0</v>
      </c>
      <c r="D41" s="291"/>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12" t="s">
        <v>14</v>
      </c>
      <c r="C2" s="313"/>
      <c r="D2" s="313"/>
      <c r="E2" s="313"/>
      <c r="F2" s="314"/>
    </row>
    <row r="3" spans="2:6" s="93" customFormat="1" ht="16.2" thickBot="1" x14ac:dyDescent="0.35">
      <c r="B3" s="315"/>
      <c r="C3" s="316"/>
      <c r="D3" s="316"/>
      <c r="E3" s="316"/>
      <c r="F3" s="317"/>
    </row>
    <row r="4" spans="2:6" s="93" customFormat="1" ht="16.2" thickBot="1" x14ac:dyDescent="0.35"/>
    <row r="5" spans="2:6" s="93" customFormat="1" ht="16.2" thickBot="1" x14ac:dyDescent="0.35">
      <c r="B5" s="287" t="s">
        <v>7</v>
      </c>
      <c r="C5" s="288"/>
      <c r="D5" s="288"/>
      <c r="E5" s="288"/>
      <c r="F5" s="289"/>
    </row>
    <row r="6" spans="2:6" s="93" customFormat="1" ht="15.6" x14ac:dyDescent="0.3">
      <c r="B6" s="89"/>
      <c r="C6" s="73" t="s">
        <v>12</v>
      </c>
      <c r="D6" s="73" t="s">
        <v>15</v>
      </c>
      <c r="E6" s="73" t="s">
        <v>16</v>
      </c>
      <c r="F6" s="279" t="s">
        <v>7</v>
      </c>
    </row>
    <row r="7" spans="2:6" s="93" customFormat="1" ht="15.6" x14ac:dyDescent="0.3">
      <c r="B7" s="89"/>
      <c r="C7" s="66" t="str">
        <f>'1) Tableau budgétaire 1'!D13</f>
        <v>PNUD</v>
      </c>
      <c r="D7" s="66">
        <f>'1) Tableau budgétaire 1'!E13</f>
        <v>0</v>
      </c>
      <c r="E7" s="66">
        <f>'1) Tableau budgétaire 1'!F13</f>
        <v>0</v>
      </c>
      <c r="F7" s="280"/>
    </row>
    <row r="8" spans="2:6" s="93" customFormat="1" ht="31.2" x14ac:dyDescent="0.3">
      <c r="B8" s="24" t="s">
        <v>0</v>
      </c>
      <c r="C8" s="90">
        <f>'2) Tableau budgétaire 2'!D208</f>
        <v>0</v>
      </c>
      <c r="D8" s="90">
        <f>'2) Tableau budgétaire 2'!E208</f>
        <v>0</v>
      </c>
      <c r="E8" s="90">
        <f>'2) Tableau budgétaire 2'!F208</f>
        <v>0</v>
      </c>
      <c r="F8" s="87">
        <f t="shared" ref="F8:F15" si="0">SUM(C8:E8)</f>
        <v>0</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0</v>
      </c>
      <c r="D11" s="90">
        <f>'2) Tableau budgétaire 2'!E211</f>
        <v>0</v>
      </c>
      <c r="E11" s="90">
        <f>'2) Tableau budgétaire 2'!F211</f>
        <v>0</v>
      </c>
      <c r="F11" s="88">
        <f t="shared" si="0"/>
        <v>0</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0</v>
      </c>
      <c r="D13" s="90">
        <f>'2) Tableau budgétaire 2'!E213</f>
        <v>0</v>
      </c>
      <c r="E13" s="90">
        <f>'2) Tableau budgétaire 2'!F213</f>
        <v>0</v>
      </c>
      <c r="F13" s="88">
        <f t="shared" si="0"/>
        <v>0</v>
      </c>
    </row>
    <row r="14" spans="2:6" s="93" customFormat="1" ht="47.4" thickBot="1" x14ac:dyDescent="0.35">
      <c r="B14" s="185" t="s">
        <v>20</v>
      </c>
      <c r="C14" s="186">
        <f>'2) Tableau budgétaire 2'!D214</f>
        <v>0</v>
      </c>
      <c r="D14" s="186">
        <f>'2) Tableau budgétaire 2'!E214</f>
        <v>0</v>
      </c>
      <c r="E14" s="186">
        <f>'2) Tableau budgétaire 2'!F214</f>
        <v>0</v>
      </c>
      <c r="F14" s="187">
        <f t="shared" si="0"/>
        <v>0</v>
      </c>
    </row>
    <row r="15" spans="2:6" s="93" customFormat="1" ht="30" customHeight="1" x14ac:dyDescent="0.3">
      <c r="B15" s="190" t="s">
        <v>595</v>
      </c>
      <c r="C15" s="191">
        <f>SUM(C8:C14)</f>
        <v>0</v>
      </c>
      <c r="D15" s="191">
        <f>SUM(D8:D14)</f>
        <v>0</v>
      </c>
      <c r="E15" s="191">
        <f>SUM(E8:E14)</f>
        <v>0</v>
      </c>
      <c r="F15" s="192">
        <f t="shared" si="0"/>
        <v>0</v>
      </c>
    </row>
    <row r="16" spans="2:6" s="93" customFormat="1" ht="22.5" customHeight="1" x14ac:dyDescent="0.3">
      <c r="B16" s="181" t="s">
        <v>594</v>
      </c>
      <c r="C16" s="182">
        <f>C15*0.07</f>
        <v>0</v>
      </c>
      <c r="D16" s="182">
        <f t="shared" ref="D16:F16" si="1">D15*0.07</f>
        <v>0</v>
      </c>
      <c r="E16" s="182">
        <f t="shared" si="1"/>
        <v>0</v>
      </c>
      <c r="F16" s="188">
        <f t="shared" si="1"/>
        <v>0</v>
      </c>
    </row>
    <row r="17" spans="2:6" s="93" customFormat="1" ht="30" customHeight="1" thickBot="1" x14ac:dyDescent="0.35">
      <c r="B17" s="183" t="s">
        <v>13</v>
      </c>
      <c r="C17" s="184">
        <f>C15+C16</f>
        <v>0</v>
      </c>
      <c r="D17" s="184">
        <f t="shared" ref="D17:F17" si="2">D15+D16</f>
        <v>0</v>
      </c>
      <c r="E17" s="184">
        <f t="shared" si="2"/>
        <v>0</v>
      </c>
      <c r="F17" s="189">
        <f t="shared" si="2"/>
        <v>0</v>
      </c>
    </row>
    <row r="18" spans="2:6" s="93" customFormat="1" ht="16.2" thickBot="1" x14ac:dyDescent="0.35"/>
    <row r="19" spans="2:6" s="93" customFormat="1" ht="15.6" x14ac:dyDescent="0.3">
      <c r="B19" s="309" t="s">
        <v>8</v>
      </c>
      <c r="C19" s="310"/>
      <c r="D19" s="310"/>
      <c r="E19" s="310"/>
      <c r="F19" s="311"/>
    </row>
    <row r="20" spans="2:6" ht="15.6" x14ac:dyDescent="0.3">
      <c r="B20" s="33"/>
      <c r="C20" s="31" t="s">
        <v>17</v>
      </c>
      <c r="D20" s="31" t="s">
        <v>18</v>
      </c>
      <c r="E20" s="31" t="s">
        <v>19</v>
      </c>
      <c r="F20" s="34" t="s">
        <v>10</v>
      </c>
    </row>
    <row r="21" spans="2:6" ht="15.6" x14ac:dyDescent="0.3">
      <c r="B21" s="33"/>
      <c r="C21" s="31" t="str">
        <f>'1) Tableau budgétaire 1'!D13</f>
        <v>PNUD</v>
      </c>
      <c r="D21" s="31">
        <f>'1) Tableau budgétaire 1'!E13</f>
        <v>0</v>
      </c>
      <c r="E21" s="31">
        <f>'1) Tableau budgétaire 1'!F13</f>
        <v>0</v>
      </c>
      <c r="F21" s="34"/>
    </row>
    <row r="22" spans="2:6" ht="23.25" customHeight="1" x14ac:dyDescent="0.3">
      <c r="B22" s="32" t="s">
        <v>9</v>
      </c>
      <c r="C22" s="30">
        <f>'1) Tableau budgétaire 1'!D206</f>
        <v>401421.09299999999</v>
      </c>
      <c r="D22" s="30">
        <f>'1) Tableau budgétaire 1'!E206</f>
        <v>0</v>
      </c>
      <c r="E22" s="30">
        <f>'1) Tableau budgétaire 1'!F206</f>
        <v>0</v>
      </c>
      <c r="F22" s="9">
        <f>'1) Tableau budgétaire 1'!H206</f>
        <v>0.3</v>
      </c>
    </row>
    <row r="23" spans="2:6" ht="24.75" customHeight="1" x14ac:dyDescent="0.3">
      <c r="B23" s="32" t="s">
        <v>11</v>
      </c>
      <c r="C23" s="30">
        <f>'1) Tableau budgétaire 1'!D207</f>
        <v>468324.60849999997</v>
      </c>
      <c r="D23" s="30">
        <f>'1) Tableau budgétaire 1'!E207</f>
        <v>0</v>
      </c>
      <c r="E23" s="30">
        <f>'1) Tableau budgétaire 1'!F207</f>
        <v>0</v>
      </c>
      <c r="F23" s="9">
        <f>'1) Tableau budgétaire 1'!H207</f>
        <v>0.35</v>
      </c>
    </row>
    <row r="24" spans="2:6" ht="24.75" customHeight="1" thickBot="1" x14ac:dyDescent="0.35">
      <c r="B24" s="10" t="s">
        <v>602</v>
      </c>
      <c r="C24" s="35">
        <f>'1) Tableau budgétaire 1'!D208</f>
        <v>468324.60849999997</v>
      </c>
      <c r="D24" s="35">
        <f>'1) Tableau budgétaire 1'!E208</f>
        <v>0</v>
      </c>
      <c r="E24" s="35">
        <f>'1) Tableau budgétaire 1'!F208</f>
        <v>0</v>
      </c>
      <c r="F24" s="11">
        <f>'1) Tableau budgétaire 1'!H208</f>
        <v>0.35</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Anaole Ndoma</cp:lastModifiedBy>
  <cp:lastPrinted>2017-12-11T22:51:21Z</cp:lastPrinted>
  <dcterms:created xsi:type="dcterms:W3CDTF">2017-11-15T21:17:43Z</dcterms:created>
  <dcterms:modified xsi:type="dcterms:W3CDTF">2020-11-20T12:45:16Z</dcterms:modified>
</cp:coreProperties>
</file>