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ella.faye.colley\Desktop\"/>
    </mc:Choice>
  </mc:AlternateContent>
  <xr:revisionPtr revIDLastSave="0" documentId="8_{1FA33254-B17F-4FE1-8B8B-755615AD5A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1" i="1"/>
  <c r="F18" i="1" l="1"/>
  <c r="C20" i="1"/>
  <c r="C11" i="1" l="1"/>
  <c r="C9" i="1"/>
  <c r="K2" i="3" l="1"/>
  <c r="H2" i="3"/>
  <c r="H8" i="3"/>
  <c r="K3" i="3"/>
  <c r="K4" i="3"/>
  <c r="K5" i="3"/>
  <c r="K6" i="3"/>
  <c r="K7" i="3"/>
  <c r="C8" i="3"/>
  <c r="E11" i="1" s="1"/>
  <c r="D8" i="3"/>
  <c r="E8" i="3"/>
  <c r="F8" i="3"/>
  <c r="G8" i="3"/>
  <c r="I8" i="3"/>
  <c r="B8" i="3"/>
  <c r="K8" i="3" l="1"/>
  <c r="K10" i="3" s="1"/>
  <c r="E18" i="1"/>
  <c r="C22" i="1" s="1"/>
  <c r="H11" i="1"/>
  <c r="I11" i="3"/>
  <c r="C18" i="1" l="1"/>
</calcChain>
</file>

<file path=xl/sharedStrings.xml><?xml version="1.0" encoding="utf-8"?>
<sst xmlns="http://schemas.openxmlformats.org/spreadsheetml/2006/main" count="76" uniqueCount="69">
  <si>
    <t>Annex D - PBF project budget</t>
  </si>
  <si>
    <t>Outcome/ Output number</t>
  </si>
  <si>
    <t>Outcome/ output/ activity formulation:</t>
  </si>
  <si>
    <t>Activity 1.1.1:</t>
  </si>
  <si>
    <t>Output 1.2:</t>
  </si>
  <si>
    <t>Activity 1.2.1:</t>
  </si>
  <si>
    <t>Activity 1.2.2:</t>
  </si>
  <si>
    <t>Activity 1.2.3:</t>
  </si>
  <si>
    <t>Percent of budget for each output reserved for direct action on gender eqaulity (if any):</t>
  </si>
  <si>
    <t>CATEGORIES</t>
  </si>
  <si>
    <t>Amount Recipient  Agency XX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</si>
  <si>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</si>
  <si>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</si>
  <si>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</si>
  <si>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</si>
  <si>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</si>
  <si>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</si>
  <si>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</si>
  <si>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</si>
  <si>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</si>
  <si>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</si>
  <si>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</si>
  <si>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</si>
  <si>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</si>
  <si>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</si>
  <si>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</si>
  <si>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</si>
  <si>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Table 2 - PBF project budget by UN cost category</t>
  </si>
  <si>
    <t>Table 1 - PBF project budget by Outcome, output and activity</t>
  </si>
  <si>
    <r>
      <t xml:space="preserve">Budget by recipient organization in USD - </t>
    </r>
    <r>
      <rPr>
        <sz val="12"/>
        <color rgb="FFFF0000"/>
        <rFont val="Times New Roman"/>
        <family val="1"/>
      </rPr>
      <t>Please add a new column for each recipient organization</t>
    </r>
  </si>
  <si>
    <t>Level of expenditure/ commitments in USD (to provide at time of project progress reporting):</t>
  </si>
  <si>
    <t>OUTCOME 1: Government policies and strategies with greater coherence, gender-sensitive, and based on in-depth analysis and research that are essential to effectively guide and oversee the implementation of political and development reforms in The Gambia.</t>
  </si>
  <si>
    <t xml:space="preserve">Output 1.1: </t>
  </si>
  <si>
    <r>
      <t>SPU organizational structure with clearly defined tasks and functions established within the Office of the Presidency</t>
    </r>
    <r>
      <rPr>
        <sz val="12"/>
        <color theme="1"/>
        <rFont val="Calibri"/>
        <family val="2"/>
      </rPr>
      <t>.</t>
    </r>
  </si>
  <si>
    <t>Staff recruitment/ Salaries</t>
  </si>
  <si>
    <t>A well-supported SPU with strengthened technical, institutional and operational capacity to oversee a comprehensive government policy work programme, management information systems, and an outreach and communication activities</t>
  </si>
  <si>
    <t>Activity 1.2.4:</t>
  </si>
  <si>
    <t>Activity 1.2.5:</t>
  </si>
  <si>
    <t>Activity 1.2.6:</t>
  </si>
  <si>
    <t xml:space="preserve">TOTAL $ FOR OUTCOME 1: USD </t>
  </si>
  <si>
    <t xml:space="preserve">SUB-TOTAL PROJECT BUDGET: </t>
  </si>
  <si>
    <t>Salariea</t>
  </si>
  <si>
    <t>Salaries</t>
  </si>
  <si>
    <t>Jan</t>
  </si>
  <si>
    <t>feb</t>
  </si>
  <si>
    <t>march</t>
  </si>
  <si>
    <t>april</t>
  </si>
  <si>
    <t>may</t>
  </si>
  <si>
    <t>payroll</t>
  </si>
  <si>
    <t>DSA/travel</t>
  </si>
  <si>
    <t>communication</t>
  </si>
  <si>
    <t>fuel/maint</t>
  </si>
  <si>
    <t>cost recovery</t>
  </si>
  <si>
    <t>depreciation</t>
  </si>
  <si>
    <t>staff retreat</t>
  </si>
  <si>
    <t>Total</t>
  </si>
  <si>
    <t>Equip/services</t>
  </si>
  <si>
    <t>FNA debit</t>
  </si>
  <si>
    <t>Supplies, commodities and materials</t>
  </si>
  <si>
    <t>Equipment and furniture</t>
  </si>
  <si>
    <t>contractual services</t>
  </si>
  <si>
    <t>Transfers and Grants to Partners</t>
  </si>
  <si>
    <t>Travel</t>
  </si>
  <si>
    <t>General operating other direct costs</t>
  </si>
  <si>
    <t>Indirect support cost (7%)</t>
  </si>
  <si>
    <t>Indirect support costs (7%):</t>
  </si>
  <si>
    <t>TOTAL PROJECT BUDGET: USD 500,000</t>
  </si>
  <si>
    <t xml:space="preserve">TOTAL PROJECT EXPENDITURE: </t>
  </si>
  <si>
    <t>Any remarks (e.g. on types of inputs provided or budget justification, for example if high TA or travel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</si>
</sst>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2" xfId="0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3" fontId="1" fillId="0" borderId="14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7" fillId="0" borderId="14" xfId="0" applyNumberFormat="1" applyFont="1" applyBorder="1"/>
    <xf numFmtId="4" fontId="0" fillId="0" borderId="0" xfId="0" applyNumberFormat="1"/>
    <xf numFmtId="3" fontId="0" fillId="0" borderId="0" xfId="0" applyNumberFormat="1"/>
    <xf numFmtId="3" fontId="1" fillId="5" borderId="4" xfId="0" applyNumberFormat="1" applyFont="1" applyFill="1" applyBorder="1" applyAlignment="1">
      <alignment vertical="center" wrapText="1"/>
    </xf>
    <xf numFmtId="3" fontId="2" fillId="5" borderId="4" xfId="0" applyNumberFormat="1" applyFont="1" applyFill="1" applyBorder="1" applyAlignment="1">
      <alignment vertical="center" wrapText="1"/>
    </xf>
    <xf numFmtId="3" fontId="2" fillId="5" borderId="14" xfId="0" applyNumberFormat="1" applyFont="1" applyFill="1" applyBorder="1"/>
    <xf numFmtId="3" fontId="1" fillId="5" borderId="14" xfId="0" applyNumberFormat="1" applyFont="1" applyFill="1" applyBorder="1" applyAlignment="1">
      <alignment vertical="center" wrapText="1"/>
    </xf>
    <xf numFmtId="3" fontId="1" fillId="5" borderId="14" xfId="0" applyNumberFormat="1" applyFont="1" applyFill="1" applyBorder="1"/>
    <xf numFmtId="0" fontId="1" fillId="5" borderId="4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3" fontId="7" fillId="5" borderId="14" xfId="0" applyNumberFormat="1" applyFont="1" applyFill="1" applyBorder="1"/>
    <xf numFmtId="0" fontId="0" fillId="5" borderId="0" xfId="0" applyFill="1"/>
    <xf numFmtId="0" fontId="1" fillId="5" borderId="2" xfId="0" applyFont="1" applyFill="1" applyBorder="1" applyAlignment="1">
      <alignment vertical="center" wrapText="1"/>
    </xf>
    <xf numFmtId="3" fontId="2" fillId="5" borderId="14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" fontId="2" fillId="5" borderId="14" xfId="0" applyNumberFormat="1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5" borderId="15" xfId="0" applyNumberFormat="1" applyFont="1" applyFill="1" applyBorder="1" applyAlignment="1">
      <alignment vertical="center" wrapText="1"/>
    </xf>
    <xf numFmtId="0" fontId="12" fillId="0" borderId="14" xfId="0" applyFont="1" applyBorder="1"/>
    <xf numFmtId="0" fontId="13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wrapText="1"/>
    </xf>
    <xf numFmtId="0" fontId="0" fillId="0" borderId="14" xfId="0" applyBorder="1"/>
    <xf numFmtId="0" fontId="1" fillId="0" borderId="14" xfId="0" applyFont="1" applyBorder="1" applyAlignment="1">
      <alignment wrapText="1"/>
    </xf>
    <xf numFmtId="0" fontId="10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0" fillId="0" borderId="18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zoomScaleNormal="100" zoomScaleSheetLayoutView="100" workbookViewId="0">
      <selection activeCell="F7" sqref="F7"/>
    </sheetView>
  </sheetViews>
  <sheetFormatPr defaultRowHeight="15" x14ac:dyDescent="0.25"/>
  <cols>
    <col min="1" max="1" width="21.7109375" customWidth="1"/>
    <col min="2" max="2" width="31.5703125" customWidth="1"/>
    <col min="3" max="3" width="25.5703125" style="32" customWidth="1"/>
    <col min="4" max="5" width="22.5703125" customWidth="1"/>
    <col min="6" max="6" width="20.85546875" customWidth="1"/>
    <col min="7" max="7" width="22.7109375" customWidth="1"/>
    <col min="8" max="10" width="28.7109375" customWidth="1"/>
    <col min="11" max="11" width="34.140625" customWidth="1"/>
  </cols>
  <sheetData>
    <row r="1" spans="1:8" ht="21" x14ac:dyDescent="0.35">
      <c r="A1" s="15" t="s">
        <v>0</v>
      </c>
      <c r="B1" s="14"/>
    </row>
    <row r="2" spans="1:8" ht="15.75" x14ac:dyDescent="0.25">
      <c r="A2" s="5"/>
      <c r="B2" s="5"/>
    </row>
    <row r="3" spans="1:8" ht="15.75" x14ac:dyDescent="0.25">
      <c r="A3" s="5" t="s">
        <v>26</v>
      </c>
      <c r="B3" s="5"/>
    </row>
    <row r="5" spans="1:8" ht="15.75" x14ac:dyDescent="0.25">
      <c r="A5" s="5" t="s">
        <v>28</v>
      </c>
    </row>
    <row r="6" spans="1:8" ht="15.75" thickBot="1" x14ac:dyDescent="0.3"/>
    <row r="7" spans="1:8" ht="138.75" customHeight="1" thickBot="1" x14ac:dyDescent="0.3">
      <c r="A7" s="1" t="s">
        <v>1</v>
      </c>
      <c r="B7" s="2" t="s">
        <v>2</v>
      </c>
      <c r="C7" s="33" t="s">
        <v>29</v>
      </c>
      <c r="D7" s="2" t="s">
        <v>8</v>
      </c>
      <c r="E7" s="16" t="s">
        <v>30</v>
      </c>
      <c r="F7" s="2" t="s">
        <v>68</v>
      </c>
    </row>
    <row r="8" spans="1:8" ht="16.5" thickBot="1" x14ac:dyDescent="0.3">
      <c r="A8" s="53" t="s">
        <v>31</v>
      </c>
      <c r="B8" s="48"/>
      <c r="C8" s="48"/>
      <c r="D8" s="48"/>
      <c r="E8" s="54"/>
      <c r="F8" s="55"/>
    </row>
    <row r="9" spans="1:8" ht="63.75" thickBot="1" x14ac:dyDescent="0.3">
      <c r="A9" s="38" t="s">
        <v>32</v>
      </c>
      <c r="B9" s="45" t="s">
        <v>33</v>
      </c>
      <c r="C9" s="34">
        <f>C10</f>
        <v>330000</v>
      </c>
      <c r="D9" s="46"/>
      <c r="E9" s="39">
        <v>233985</v>
      </c>
      <c r="F9" s="39">
        <f>F10</f>
        <v>0</v>
      </c>
    </row>
    <row r="10" spans="1:8" ht="16.5" thickBot="1" x14ac:dyDescent="0.3">
      <c r="A10" s="37" t="s">
        <v>3</v>
      </c>
      <c r="B10" s="40" t="s">
        <v>34</v>
      </c>
      <c r="C10" s="27">
        <v>330000</v>
      </c>
      <c r="D10" s="20"/>
      <c r="E10" s="27">
        <v>233985</v>
      </c>
      <c r="F10" s="30">
        <v>0</v>
      </c>
    </row>
    <row r="11" spans="1:8" ht="69" customHeight="1" thickBot="1" x14ac:dyDescent="0.3">
      <c r="A11" s="38" t="s">
        <v>4</v>
      </c>
      <c r="B11" s="41" t="s">
        <v>35</v>
      </c>
      <c r="C11" s="31">
        <f>SUM(C12:C17)</f>
        <v>147290</v>
      </c>
      <c r="D11" s="21"/>
      <c r="E11" s="26">
        <f>SUM(E12:E17)</f>
        <v>233225.24000000005</v>
      </c>
      <c r="F11" s="26">
        <f>SUM(F12:F17)</f>
        <v>0</v>
      </c>
      <c r="G11" s="23"/>
      <c r="H11">
        <f>G11*7%</f>
        <v>0</v>
      </c>
    </row>
    <row r="12" spans="1:8" ht="16.5" thickBot="1" x14ac:dyDescent="0.3">
      <c r="A12" s="37" t="s">
        <v>5</v>
      </c>
      <c r="B12" s="42" t="s">
        <v>60</v>
      </c>
      <c r="C12" s="27">
        <v>10000</v>
      </c>
      <c r="D12" s="19"/>
      <c r="E12" s="27">
        <v>17779</v>
      </c>
      <c r="F12" s="30"/>
      <c r="G12" s="23"/>
    </row>
    <row r="13" spans="1:8" ht="16.5" thickBot="1" x14ac:dyDescent="0.3">
      <c r="A13" s="37" t="s">
        <v>6</v>
      </c>
      <c r="B13" s="42" t="s">
        <v>61</v>
      </c>
      <c r="C13" s="27">
        <v>40000</v>
      </c>
      <c r="D13" s="19"/>
      <c r="E13" s="27">
        <v>70610.47</v>
      </c>
      <c r="F13" s="30"/>
    </row>
    <row r="14" spans="1:8" ht="16.5" thickBot="1" x14ac:dyDescent="0.3">
      <c r="A14" s="37" t="s">
        <v>7</v>
      </c>
      <c r="B14" s="42" t="s">
        <v>62</v>
      </c>
      <c r="C14" s="27">
        <v>25000</v>
      </c>
      <c r="D14" s="19"/>
      <c r="E14" s="27">
        <v>53315.680000000008</v>
      </c>
      <c r="F14" s="20"/>
      <c r="G14" s="23"/>
    </row>
    <row r="15" spans="1:8" ht="16.5" thickBot="1" x14ac:dyDescent="0.3">
      <c r="A15" s="37" t="s">
        <v>36</v>
      </c>
      <c r="B15" s="40" t="s">
        <v>58</v>
      </c>
      <c r="C15" s="27">
        <v>25000</v>
      </c>
      <c r="D15" s="19"/>
      <c r="E15" s="27">
        <v>15148.77</v>
      </c>
      <c r="F15" s="20"/>
      <c r="G15" s="23"/>
    </row>
    <row r="16" spans="1:8" ht="16.5" thickBot="1" x14ac:dyDescent="0.3">
      <c r="A16" s="37" t="s">
        <v>37</v>
      </c>
      <c r="B16" s="43" t="s">
        <v>59</v>
      </c>
      <c r="C16" s="27">
        <v>23000</v>
      </c>
      <c r="D16" s="19"/>
      <c r="E16" s="27">
        <v>67464.3</v>
      </c>
      <c r="F16" s="20"/>
      <c r="G16" s="24"/>
    </row>
    <row r="17" spans="1:9" ht="30.75" customHeight="1" thickBot="1" x14ac:dyDescent="0.3">
      <c r="A17" s="37" t="s">
        <v>38</v>
      </c>
      <c r="B17" s="44" t="s">
        <v>63</v>
      </c>
      <c r="C17" s="27">
        <v>24290</v>
      </c>
      <c r="D17" s="20"/>
      <c r="E17" s="28">
        <v>8907.0200000000041</v>
      </c>
      <c r="F17" s="20"/>
    </row>
    <row r="18" spans="1:9" ht="16.5" thickBot="1" x14ac:dyDescent="0.3">
      <c r="A18" s="4"/>
      <c r="B18" s="18"/>
      <c r="C18" s="25">
        <f>C9+C11</f>
        <v>477290</v>
      </c>
      <c r="D18" s="3"/>
      <c r="E18" s="25">
        <f>SUM(E11,E9)</f>
        <v>467210.24000000005</v>
      </c>
      <c r="F18" s="25">
        <f>SUM(F11,F9)</f>
        <v>0</v>
      </c>
      <c r="G18" s="23"/>
      <c r="I18" s="23"/>
    </row>
    <row r="19" spans="1:9" ht="16.5" thickBot="1" x14ac:dyDescent="0.3">
      <c r="A19" s="53" t="s">
        <v>39</v>
      </c>
      <c r="B19" s="54"/>
      <c r="C19" s="54"/>
      <c r="D19" s="54"/>
      <c r="E19" s="54"/>
      <c r="F19" s="55"/>
      <c r="H19" s="23"/>
    </row>
    <row r="20" spans="1:9" ht="16.5" thickBot="1" x14ac:dyDescent="0.3">
      <c r="A20" s="4"/>
      <c r="B20" s="17" t="s">
        <v>64</v>
      </c>
      <c r="C20" s="29">
        <f>467290*7%</f>
        <v>32710.300000000003</v>
      </c>
      <c r="D20" s="3"/>
      <c r="E20" s="25">
        <v>28328.590000000007</v>
      </c>
      <c r="F20" s="25"/>
      <c r="G20" s="23"/>
      <c r="I20" s="23"/>
    </row>
    <row r="21" spans="1:9" ht="15.75" x14ac:dyDescent="0.25">
      <c r="A21" s="47" t="s">
        <v>40</v>
      </c>
      <c r="B21" s="48"/>
      <c r="C21" s="48"/>
      <c r="D21" s="48"/>
      <c r="E21" s="48"/>
      <c r="F21" s="49"/>
    </row>
    <row r="22" spans="1:9" ht="15.75" x14ac:dyDescent="0.25">
      <c r="A22" s="59" t="s">
        <v>67</v>
      </c>
      <c r="B22" s="59"/>
      <c r="C22" s="34">
        <f>SUM(E18)</f>
        <v>467210.24000000005</v>
      </c>
      <c r="D22" s="35"/>
      <c r="E22" s="35"/>
      <c r="F22" s="35"/>
      <c r="G22" s="23"/>
      <c r="H22" s="23"/>
    </row>
    <row r="23" spans="1:9" ht="16.5" customHeight="1" x14ac:dyDescent="0.25">
      <c r="A23" s="60" t="s">
        <v>65</v>
      </c>
      <c r="B23" s="60"/>
      <c r="C23" s="36">
        <v>32790</v>
      </c>
      <c r="D23" s="20"/>
      <c r="E23" s="20"/>
      <c r="F23" s="20"/>
    </row>
    <row r="24" spans="1:9" ht="15.75" x14ac:dyDescent="0.25">
      <c r="A24" s="50" t="s">
        <v>66</v>
      </c>
      <c r="B24" s="51"/>
      <c r="C24" s="51"/>
      <c r="D24" s="51"/>
      <c r="E24" s="51"/>
      <c r="F24" s="52"/>
    </row>
    <row r="25" spans="1:9" ht="42" customHeight="1" x14ac:dyDescent="0.25">
      <c r="A25" s="56"/>
      <c r="B25" s="57"/>
      <c r="C25" s="57"/>
      <c r="D25" s="57"/>
      <c r="E25" s="57"/>
      <c r="F25" s="58"/>
    </row>
    <row r="26" spans="1:9" ht="25.5" customHeight="1" x14ac:dyDescent="0.25"/>
  </sheetData>
  <mergeCells count="7">
    <mergeCell ref="A21:F21"/>
    <mergeCell ref="A24:F24"/>
    <mergeCell ref="A8:F8"/>
    <mergeCell ref="A19:F19"/>
    <mergeCell ref="A25:F25"/>
    <mergeCell ref="A22:B22"/>
    <mergeCell ref="A23:B23"/>
  </mergeCells>
  <pageMargins left="0.7" right="0.7" top="0.75" bottom="0.75" header="0.3" footer="0.3"/>
  <pageSetup scale="84" fitToHeight="0" orientation="landscape" verticalDpi="597" r:id="rId1"/>
  <rowBreaks count="1" manualBreakCount="1">
    <brk id="1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workbookViewId="0"/>
  </sheetViews>
  <sheetFormatPr defaultRowHeight="15" x14ac:dyDescent="0.25"/>
  <cols>
    <col min="1" max="1" width="15.5703125" customWidth="1"/>
  </cols>
  <sheetData>
    <row r="1" spans="1:10" ht="15.75" x14ac:dyDescent="0.25">
      <c r="A1" s="5" t="s">
        <v>27</v>
      </c>
      <c r="B1" s="5"/>
      <c r="C1" s="5"/>
      <c r="D1" s="5"/>
    </row>
    <row r="2" spans="1:10" x14ac:dyDescent="0.25">
      <c r="A2" s="13"/>
      <c r="B2" s="13"/>
      <c r="C2" s="13"/>
      <c r="D2" s="13"/>
    </row>
    <row r="3" spans="1:10" x14ac:dyDescent="0.25">
      <c r="A3" s="13" t="s">
        <v>26</v>
      </c>
      <c r="B3" s="13"/>
      <c r="C3" s="13"/>
      <c r="D3" s="13"/>
    </row>
    <row r="4" spans="1:10" ht="15.75" thickBot="1" x14ac:dyDescent="0.3"/>
    <row r="5" spans="1:10" ht="26.25" thickBot="1" x14ac:dyDescent="0.3">
      <c r="A5" s="63" t="s">
        <v>9</v>
      </c>
      <c r="B5" s="61" t="s">
        <v>10</v>
      </c>
      <c r="C5" s="62"/>
      <c r="D5" s="61" t="s">
        <v>10</v>
      </c>
      <c r="E5" s="62"/>
      <c r="F5" s="61" t="s">
        <v>10</v>
      </c>
      <c r="G5" s="62"/>
      <c r="H5" s="12" t="s">
        <v>23</v>
      </c>
      <c r="I5" s="12" t="s">
        <v>25</v>
      </c>
      <c r="J5" s="63" t="s">
        <v>24</v>
      </c>
    </row>
    <row r="6" spans="1:10" ht="26.25" thickBot="1" x14ac:dyDescent="0.3">
      <c r="A6" s="64"/>
      <c r="B6" s="6" t="s">
        <v>12</v>
      </c>
      <c r="C6" s="6" t="s">
        <v>13</v>
      </c>
      <c r="D6" s="6" t="s">
        <v>12</v>
      </c>
      <c r="E6" s="6" t="s">
        <v>13</v>
      </c>
      <c r="F6" s="6" t="s">
        <v>12</v>
      </c>
      <c r="G6" s="6" t="s">
        <v>13</v>
      </c>
      <c r="H6" s="6"/>
      <c r="I6" s="6"/>
      <c r="J6" s="64"/>
    </row>
    <row r="7" spans="1:10" ht="26.25" thickBot="1" x14ac:dyDescent="0.3">
      <c r="A7" s="7" t="s">
        <v>14</v>
      </c>
      <c r="B7" s="8"/>
      <c r="C7" s="8"/>
      <c r="D7" s="8"/>
      <c r="E7" s="8"/>
      <c r="F7" s="8"/>
      <c r="G7" s="8"/>
      <c r="H7" s="8"/>
      <c r="I7" s="8"/>
      <c r="J7" s="8"/>
    </row>
    <row r="8" spans="1:10" ht="39" thickBot="1" x14ac:dyDescent="0.3">
      <c r="A8" s="7" t="s">
        <v>15</v>
      </c>
      <c r="B8" s="8"/>
      <c r="C8" s="8"/>
      <c r="D8" s="9"/>
      <c r="E8" s="8"/>
      <c r="F8" s="8"/>
      <c r="G8" s="8"/>
      <c r="H8" s="8"/>
      <c r="I8" s="8"/>
      <c r="J8" s="8"/>
    </row>
    <row r="9" spans="1:10" ht="64.5" thickBot="1" x14ac:dyDescent="0.3">
      <c r="A9" s="7" t="s">
        <v>16</v>
      </c>
      <c r="B9" s="8"/>
      <c r="C9" s="8"/>
      <c r="D9" s="8"/>
      <c r="E9" s="8"/>
      <c r="F9" s="8"/>
      <c r="G9" s="8"/>
      <c r="H9" s="8"/>
      <c r="I9" s="8"/>
      <c r="J9" s="8"/>
    </row>
    <row r="10" spans="1:10" ht="26.25" thickBot="1" x14ac:dyDescent="0.3">
      <c r="A10" s="7" t="s">
        <v>17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5.75" thickBot="1" x14ac:dyDescent="0.3">
      <c r="A11" s="7" t="s">
        <v>18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39" thickBot="1" x14ac:dyDescent="0.3">
      <c r="A12" s="7" t="s">
        <v>19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39" thickBot="1" x14ac:dyDescent="0.3">
      <c r="A13" s="7" t="s">
        <v>20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26.25" thickBot="1" x14ac:dyDescent="0.3">
      <c r="A14" s="10" t="s">
        <v>21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39" thickBot="1" x14ac:dyDescent="0.3">
      <c r="A15" s="7" t="s">
        <v>22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5.75" thickBot="1" x14ac:dyDescent="0.3">
      <c r="A16" s="10" t="s">
        <v>11</v>
      </c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5"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637E2-2FDB-4A16-A3F4-A0E9269397E2}">
  <dimension ref="A1:K11"/>
  <sheetViews>
    <sheetView workbookViewId="0">
      <selection activeCell="I11" sqref="I11"/>
    </sheetView>
  </sheetViews>
  <sheetFormatPr defaultRowHeight="15" x14ac:dyDescent="0.25"/>
  <cols>
    <col min="1" max="1" width="23.28515625" customWidth="1"/>
    <col min="2" max="2" width="16.140625" customWidth="1"/>
    <col min="3" max="3" width="13.140625" customWidth="1"/>
    <col min="4" max="4" width="14.85546875" customWidth="1"/>
    <col min="5" max="5" width="15.140625" customWidth="1"/>
    <col min="6" max="7" width="14.85546875" customWidth="1"/>
    <col min="8" max="8" width="11.140625" customWidth="1"/>
    <col min="9" max="10" width="12.28515625" customWidth="1"/>
    <col min="11" max="11" width="11.5703125" customWidth="1"/>
    <col min="12" max="12" width="12.28515625" customWidth="1"/>
  </cols>
  <sheetData>
    <row r="1" spans="1:11" x14ac:dyDescent="0.25">
      <c r="A1" t="s">
        <v>41</v>
      </c>
      <c r="B1" t="s">
        <v>42</v>
      </c>
      <c r="C1" t="s">
        <v>49</v>
      </c>
      <c r="D1" t="s">
        <v>50</v>
      </c>
      <c r="E1" t="s">
        <v>56</v>
      </c>
      <c r="F1" t="s">
        <v>51</v>
      </c>
      <c r="G1" t="s">
        <v>54</v>
      </c>
      <c r="H1" t="s">
        <v>52</v>
      </c>
      <c r="I1" t="s">
        <v>53</v>
      </c>
      <c r="J1" t="s">
        <v>57</v>
      </c>
      <c r="K1" t="s">
        <v>55</v>
      </c>
    </row>
    <row r="2" spans="1:11" x14ac:dyDescent="0.25">
      <c r="A2" t="s">
        <v>43</v>
      </c>
      <c r="B2">
        <v>12724.21</v>
      </c>
      <c r="C2">
        <v>9512.83</v>
      </c>
      <c r="D2">
        <v>1580.3</v>
      </c>
      <c r="E2">
        <v>199.96</v>
      </c>
      <c r="F2">
        <v>872.1</v>
      </c>
      <c r="G2">
        <v>2107.19</v>
      </c>
      <c r="H2">
        <f>13479.32</f>
        <v>13479.32</v>
      </c>
      <c r="I2">
        <v>1044.24</v>
      </c>
      <c r="J2">
        <v>4694.6000000000004</v>
      </c>
      <c r="K2">
        <f>SUM(B2:J2)</f>
        <v>46214.749999999993</v>
      </c>
    </row>
    <row r="3" spans="1:11" x14ac:dyDescent="0.25">
      <c r="A3" t="s">
        <v>44</v>
      </c>
      <c r="B3">
        <v>13585.4</v>
      </c>
      <c r="C3">
        <v>0</v>
      </c>
      <c r="D3">
        <v>1006.13</v>
      </c>
      <c r="E3">
        <v>472.07</v>
      </c>
      <c r="F3">
        <v>0</v>
      </c>
      <c r="G3">
        <v>0</v>
      </c>
      <c r="H3">
        <v>0</v>
      </c>
      <c r="I3">
        <v>0</v>
      </c>
      <c r="K3">
        <f t="shared" ref="K3:K7" si="0">SUM(B3:I3)</f>
        <v>15063.599999999999</v>
      </c>
    </row>
    <row r="4" spans="1:11" x14ac:dyDescent="0.25">
      <c r="A4" t="s">
        <v>45</v>
      </c>
      <c r="B4" s="22">
        <v>13626.26</v>
      </c>
      <c r="C4">
        <v>0</v>
      </c>
      <c r="D4">
        <v>2790.67</v>
      </c>
      <c r="E4">
        <v>0</v>
      </c>
      <c r="F4">
        <v>0</v>
      </c>
      <c r="G4">
        <v>0</v>
      </c>
      <c r="H4">
        <v>0</v>
      </c>
      <c r="I4">
        <v>0</v>
      </c>
      <c r="K4">
        <f t="shared" si="0"/>
        <v>16416.93</v>
      </c>
    </row>
    <row r="5" spans="1:11" x14ac:dyDescent="0.25">
      <c r="A5" t="s">
        <v>46</v>
      </c>
      <c r="B5">
        <v>12614.43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K5">
        <f t="shared" si="0"/>
        <v>12614.43</v>
      </c>
    </row>
    <row r="6" spans="1:11" x14ac:dyDescent="0.25">
      <c r="A6" t="s">
        <v>47</v>
      </c>
      <c r="B6">
        <v>14260.62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K6">
        <f t="shared" si="0"/>
        <v>14260.62</v>
      </c>
    </row>
    <row r="7" spans="1:11" x14ac:dyDescent="0.25">
      <c r="A7" t="s">
        <v>48</v>
      </c>
      <c r="B7">
        <v>18043.099999999999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K7">
        <f t="shared" si="0"/>
        <v>18043.099999999999</v>
      </c>
    </row>
    <row r="8" spans="1:11" x14ac:dyDescent="0.25">
      <c r="B8">
        <f>SUM(B2:B7)</f>
        <v>84854.01999999999</v>
      </c>
      <c r="C8">
        <f t="shared" ref="C8:K8" si="1">SUM(C2:C7)</f>
        <v>9512.83</v>
      </c>
      <c r="D8">
        <f t="shared" si="1"/>
        <v>5377.1</v>
      </c>
      <c r="E8">
        <f t="shared" si="1"/>
        <v>672.03</v>
      </c>
      <c r="F8">
        <f t="shared" si="1"/>
        <v>872.1</v>
      </c>
      <c r="G8">
        <f t="shared" si="1"/>
        <v>2107.19</v>
      </c>
      <c r="H8">
        <f t="shared" si="1"/>
        <v>13479.32</v>
      </c>
      <c r="I8">
        <f t="shared" si="1"/>
        <v>1044.24</v>
      </c>
      <c r="K8">
        <f t="shared" si="1"/>
        <v>122613.43</v>
      </c>
    </row>
    <row r="9" spans="1:11" x14ac:dyDescent="0.25">
      <c r="K9">
        <v>116023</v>
      </c>
    </row>
    <row r="10" spans="1:11" x14ac:dyDescent="0.25">
      <c r="K10">
        <f>K8-K9</f>
        <v>6590.429999999993</v>
      </c>
    </row>
    <row r="11" spans="1:11" x14ac:dyDescent="0.25">
      <c r="I11">
        <f>H8+I8</f>
        <v>14523.56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6886407389164498010697193E5634" ma:contentTypeVersion="13" ma:contentTypeDescription="Create a new document." ma:contentTypeScope="" ma:versionID="5a7c1926b43ab2e2e0a1383f13f1c37a">
  <xsd:schema xmlns:xsd="http://www.w3.org/2001/XMLSchema" xmlns:xs="http://www.w3.org/2001/XMLSchema" xmlns:p="http://schemas.microsoft.com/office/2006/metadata/properties" xmlns:ns3="0aec5be6-05bb-44db-8af9-80fe8d325a00" xmlns:ns4="1f6edac4-6507-4523-a84e-7237a133070d" targetNamespace="http://schemas.microsoft.com/office/2006/metadata/properties" ma:root="true" ma:fieldsID="3ebc4479f556e44d093b70d0cee82285" ns3:_="" ns4:_="">
    <xsd:import namespace="0aec5be6-05bb-44db-8af9-80fe8d325a00"/>
    <xsd:import namespace="1f6edac4-6507-4523-a84e-7237a133070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c5be6-05bb-44db-8af9-80fe8d325a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edac4-6507-4523-a84e-7237a1330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D8ECAD-EF20-406D-AC17-5803F056D5E3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0aec5be6-05bb-44db-8af9-80fe8d325a00"/>
    <ds:schemaRef ds:uri="http://purl.org/dc/dcmitype/"/>
    <ds:schemaRef ds:uri="1f6edac4-6507-4523-a84e-7237a133070d"/>
  </ds:schemaRefs>
</ds:datastoreItem>
</file>

<file path=customXml/itemProps2.xml><?xml version="1.0" encoding="utf-8"?>
<ds:datastoreItem xmlns:ds="http://schemas.openxmlformats.org/officeDocument/2006/customXml" ds:itemID="{F74D43D2-AC85-4E79-B0B9-A7DDC9C480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80C6FE-3D7E-48BD-9BB6-A41ACC378D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c5be6-05bb-44db-8af9-80fe8d325a00"/>
    <ds:schemaRef ds:uri="1f6edac4-6507-4523-a84e-7237a1330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Ndella Faye Colley</cp:lastModifiedBy>
  <cp:lastPrinted>2019-11-15T11:19:20Z</cp:lastPrinted>
  <dcterms:created xsi:type="dcterms:W3CDTF">2017-11-15T21:17:43Z</dcterms:created>
  <dcterms:modified xsi:type="dcterms:W3CDTF">2020-11-20T13:22:58Z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0x0101002E6886407389164498010697193E5634</vt:lpwstr>
  </property>
</Properties>
</file>