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rfan.mahmood\Desktop\Electoral Support Programme\Reports\PBF\EDR Project\Report Due on 15 Nov 2020\"/>
    </mc:Choice>
  </mc:AlternateContent>
  <xr:revisionPtr revIDLastSave="0" documentId="13_ncr:1_{3CD90754-8413-431B-B6EF-8668E93D88B8}" xr6:coauthVersionLast="45" xr6:coauthVersionMax="45" xr10:uidLastSave="{00000000-0000-0000-0000-000000000000}"/>
  <bookViews>
    <workbookView xWindow="20370" yWindow="-120" windowWidth="29040" windowHeight="158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1" l="1"/>
  <c r="D17" i="5" l="1"/>
  <c r="D61" i="5"/>
  <c r="G61" i="5" s="1"/>
  <c r="E61" i="5"/>
  <c r="F61" i="5"/>
  <c r="G62" i="5"/>
  <c r="G63" i="5"/>
  <c r="G64" i="5"/>
  <c r="G65" i="5"/>
  <c r="G66" i="5"/>
  <c r="G67" i="5"/>
  <c r="G68" i="5"/>
  <c r="D69" i="5"/>
  <c r="G69" i="5" s="1"/>
  <c r="E69" i="5"/>
  <c r="F69" i="5"/>
  <c r="D72" i="5"/>
  <c r="G72" i="5" s="1"/>
  <c r="E72" i="5"/>
  <c r="F72" i="5"/>
  <c r="G73" i="5"/>
  <c r="G74" i="5"/>
  <c r="G75" i="5"/>
  <c r="G76" i="5"/>
  <c r="G77" i="5"/>
  <c r="G78" i="5"/>
  <c r="G79" i="5"/>
  <c r="D80" i="5"/>
  <c r="G80" i="5" s="1"/>
  <c r="E80" i="5"/>
  <c r="F80" i="5"/>
  <c r="D83" i="5"/>
  <c r="G83" i="5" s="1"/>
  <c r="E83" i="5"/>
  <c r="F83" i="5"/>
  <c r="G84" i="5"/>
  <c r="G85" i="5"/>
  <c r="G86" i="5"/>
  <c r="G87" i="5"/>
  <c r="G88" i="5"/>
  <c r="G89" i="5"/>
  <c r="G90" i="5"/>
  <c r="D91" i="5"/>
  <c r="E91" i="5"/>
  <c r="F91" i="5"/>
  <c r="D94" i="5"/>
  <c r="G94" i="5" s="1"/>
  <c r="E94" i="5"/>
  <c r="F94" i="5"/>
  <c r="G95" i="5"/>
  <c r="G96" i="5"/>
  <c r="G97" i="5"/>
  <c r="G98" i="5"/>
  <c r="G99" i="5"/>
  <c r="G100" i="5"/>
  <c r="G101" i="5"/>
  <c r="D102" i="5"/>
  <c r="E102" i="5"/>
  <c r="F102" i="5"/>
  <c r="D106" i="5"/>
  <c r="G106" i="5" s="1"/>
  <c r="E106" i="5"/>
  <c r="F106" i="5"/>
  <c r="G107" i="5"/>
  <c r="G108" i="5"/>
  <c r="G109" i="5"/>
  <c r="G110" i="5"/>
  <c r="G111" i="5"/>
  <c r="G112" i="5"/>
  <c r="G113" i="5"/>
  <c r="D114" i="5"/>
  <c r="E114" i="5"/>
  <c r="F114" i="5"/>
  <c r="D117" i="5"/>
  <c r="G117" i="5" s="1"/>
  <c r="E117" i="5"/>
  <c r="F117" i="5"/>
  <c r="G118" i="5"/>
  <c r="G119" i="5"/>
  <c r="G120" i="5"/>
  <c r="G121" i="5"/>
  <c r="G122" i="5"/>
  <c r="G123" i="5"/>
  <c r="G124" i="5"/>
  <c r="D125" i="5"/>
  <c r="E125" i="5"/>
  <c r="F125" i="5"/>
  <c r="D128" i="5"/>
  <c r="G128" i="5" s="1"/>
  <c r="E128" i="5"/>
  <c r="F128" i="5"/>
  <c r="G129" i="5"/>
  <c r="G130" i="5"/>
  <c r="G131" i="5"/>
  <c r="G132" i="5"/>
  <c r="G133" i="5"/>
  <c r="G134" i="5"/>
  <c r="G135" i="5"/>
  <c r="D136" i="5"/>
  <c r="E136" i="5"/>
  <c r="F136" i="5"/>
  <c r="D139" i="5"/>
  <c r="G139" i="5" s="1"/>
  <c r="E139" i="5"/>
  <c r="F139" i="5"/>
  <c r="G140" i="5"/>
  <c r="G141" i="5"/>
  <c r="G142" i="5"/>
  <c r="G143" i="5"/>
  <c r="G144" i="5"/>
  <c r="G145" i="5"/>
  <c r="G146" i="5"/>
  <c r="D147" i="5"/>
  <c r="E147" i="5"/>
  <c r="F147" i="5"/>
  <c r="D151" i="5"/>
  <c r="G151" i="5" s="1"/>
  <c r="E151" i="5"/>
  <c r="F151" i="5"/>
  <c r="G152" i="5"/>
  <c r="G153" i="5"/>
  <c r="G154" i="5"/>
  <c r="G155" i="5"/>
  <c r="G156" i="5"/>
  <c r="G157" i="5"/>
  <c r="G158" i="5"/>
  <c r="D159" i="5"/>
  <c r="G159" i="5" s="1"/>
  <c r="E159" i="5"/>
  <c r="F159" i="5"/>
  <c r="D162" i="5"/>
  <c r="G162" i="5" s="1"/>
  <c r="E162" i="5"/>
  <c r="F162" i="5"/>
  <c r="G163" i="5"/>
  <c r="G164" i="5"/>
  <c r="G165" i="5"/>
  <c r="G166" i="5"/>
  <c r="G167" i="5"/>
  <c r="G168" i="5"/>
  <c r="G169" i="5"/>
  <c r="D170" i="5"/>
  <c r="E170" i="5"/>
  <c r="G170" i="5" s="1"/>
  <c r="F170" i="5"/>
  <c r="D173" i="5"/>
  <c r="G173" i="5" s="1"/>
  <c r="E173" i="5"/>
  <c r="F173" i="5"/>
  <c r="G174" i="5"/>
  <c r="G175" i="5"/>
  <c r="G176" i="5"/>
  <c r="G177" i="5"/>
  <c r="G178" i="5"/>
  <c r="G179" i="5"/>
  <c r="G180" i="5"/>
  <c r="D181" i="5"/>
  <c r="E181" i="5"/>
  <c r="F181" i="5"/>
  <c r="G181" i="5"/>
  <c r="D184" i="5"/>
  <c r="G184" i="5" s="1"/>
  <c r="E184" i="5"/>
  <c r="F184" i="5"/>
  <c r="G185" i="5"/>
  <c r="G186" i="5"/>
  <c r="G187" i="5"/>
  <c r="G188" i="5"/>
  <c r="G189" i="5"/>
  <c r="G190" i="5"/>
  <c r="G191" i="5"/>
  <c r="D192" i="5"/>
  <c r="E192" i="5"/>
  <c r="F192" i="5"/>
  <c r="G192" i="5" s="1"/>
  <c r="G196" i="5"/>
  <c r="G197" i="5"/>
  <c r="G198" i="5"/>
  <c r="G199" i="5"/>
  <c r="G200" i="5"/>
  <c r="G201" i="5"/>
  <c r="G202" i="5"/>
  <c r="D203" i="5"/>
  <c r="E203" i="5"/>
  <c r="F203" i="5"/>
  <c r="G125" i="5" l="1"/>
  <c r="G102" i="5"/>
  <c r="G136" i="5"/>
  <c r="G203" i="5"/>
  <c r="G147" i="5"/>
  <c r="G114" i="5"/>
  <c r="G91" i="5"/>
  <c r="F24" i="4"/>
  <c r="F23" i="4"/>
  <c r="F22" i="4"/>
  <c r="I24" i="1" l="1"/>
  <c r="I30" i="1"/>
  <c r="I37" i="1"/>
  <c r="I61" i="1" s="1"/>
  <c r="D64" i="1" l="1"/>
  <c r="G33" i="1"/>
  <c r="H5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3" i="5" l="1"/>
  <c r="E55" i="1"/>
  <c r="F55" i="1"/>
  <c r="D55" i="1"/>
  <c r="E47" i="1"/>
  <c r="F47" i="1"/>
  <c r="D47" i="1"/>
  <c r="G34" i="1"/>
  <c r="G35" i="1"/>
  <c r="G36" i="1"/>
  <c r="G27" i="1"/>
  <c r="G28" i="1"/>
  <c r="G29" i="1"/>
  <c r="G26" i="1"/>
  <c r="H30" i="1" s="1"/>
  <c r="G17" i="1"/>
  <c r="G18" i="1"/>
  <c r="G19" i="1"/>
  <c r="G20" i="1"/>
  <c r="G21" i="1"/>
  <c r="G22" i="1"/>
  <c r="G23" i="1"/>
  <c r="G16" i="1"/>
  <c r="E37" i="1"/>
  <c r="F37" i="1"/>
  <c r="D37" i="1"/>
  <c r="D195" i="5" s="1"/>
  <c r="F195" i="5" l="1"/>
  <c r="E195" i="5"/>
  <c r="G37" i="1"/>
  <c r="H24" i="1"/>
  <c r="G30" i="1"/>
  <c r="H37" i="1"/>
  <c r="G24" i="1"/>
  <c r="D14" i="4"/>
  <c r="E14" i="4"/>
  <c r="E13" i="4"/>
  <c r="D12" i="4"/>
  <c r="E12" i="4"/>
  <c r="D11" i="4"/>
  <c r="E11" i="4"/>
  <c r="D10" i="4"/>
  <c r="E10" i="4"/>
  <c r="D9" i="4"/>
  <c r="E9" i="4"/>
  <c r="C14" i="4"/>
  <c r="C10" i="4"/>
  <c r="C11" i="4"/>
  <c r="C12" i="4"/>
  <c r="C13" i="4"/>
  <c r="C9" i="4"/>
  <c r="D8" i="4"/>
  <c r="E8" i="4"/>
  <c r="C8" i="4"/>
  <c r="F13" i="5"/>
  <c r="E13"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D61" i="1" l="1"/>
  <c r="G195" i="5"/>
  <c r="G213" i="5"/>
  <c r="G208" i="5"/>
  <c r="D13" i="4"/>
  <c r="F13" i="4" s="1"/>
  <c r="G211" i="5"/>
  <c r="G209" i="5"/>
  <c r="F10" i="4"/>
  <c r="C15" i="4"/>
  <c r="F14" i="4"/>
  <c r="F8" i="4"/>
  <c r="F11" i="4"/>
  <c r="F12" i="4"/>
  <c r="E15" i="4"/>
  <c r="F9" i="4"/>
  <c r="G214" i="5"/>
  <c r="G212" i="5"/>
  <c r="G210" i="5"/>
  <c r="F215" i="5"/>
  <c r="E215" i="5"/>
  <c r="G46" i="5"/>
  <c r="G35" i="5"/>
  <c r="G57" i="5"/>
  <c r="G24" i="5"/>
  <c r="E49" i="5"/>
  <c r="F49" i="5"/>
  <c r="F38" i="5"/>
  <c r="E30" i="1"/>
  <c r="F30" i="1"/>
  <c r="F27" i="5" s="1"/>
  <c r="D30" i="1"/>
  <c r="F24" i="1"/>
  <c r="E24" i="1"/>
  <c r="E27" i="5" l="1"/>
  <c r="E48" i="1"/>
  <c r="D27" i="5"/>
  <c r="E16" i="4"/>
  <c r="E17" i="4" s="1"/>
  <c r="C16" i="4"/>
  <c r="C17" i="4" s="1"/>
  <c r="E216" i="5"/>
  <c r="E217" i="5" s="1"/>
  <c r="F216" i="5"/>
  <c r="F217" i="5" s="1"/>
  <c r="E16" i="5"/>
  <c r="F16" i="5"/>
  <c r="D15" i="4"/>
  <c r="G215" i="5"/>
  <c r="G27" i="5"/>
  <c r="E38" i="5"/>
  <c r="E49" i="1" l="1"/>
  <c r="E50" i="1" s="1"/>
  <c r="F15" i="4"/>
  <c r="F16" i="4" s="1"/>
  <c r="F17" i="4" s="1"/>
  <c r="D16" i="4"/>
  <c r="D17" i="4" s="1"/>
  <c r="G216" i="5"/>
  <c r="G217" i="5" s="1"/>
  <c r="D49" i="5"/>
  <c r="G49" i="5" s="1"/>
  <c r="D24" i="1"/>
  <c r="D48" i="1" s="1"/>
  <c r="D16" i="5" l="1"/>
  <c r="G16" i="5" s="1"/>
  <c r="C29" i="6"/>
  <c r="C40" i="6"/>
  <c r="C18" i="6"/>
  <c r="D38" i="5"/>
  <c r="G38" i="5" s="1"/>
  <c r="C7" i="6"/>
  <c r="D10" i="6" s="1"/>
  <c r="F58" i="1" l="1"/>
  <c r="E24" i="4" s="1"/>
  <c r="F57" i="1"/>
  <c r="E23" i="4" s="1"/>
  <c r="F56" i="1"/>
  <c r="E58" i="1"/>
  <c r="D24" i="4" s="1"/>
  <c r="E57" i="1"/>
  <c r="D23" i="4" s="1"/>
  <c r="E56" i="1"/>
  <c r="G48" i="1"/>
  <c r="D45" i="6"/>
  <c r="D47" i="6"/>
  <c r="D46" i="6"/>
  <c r="D43" i="6"/>
  <c r="D44" i="6"/>
  <c r="D34" i="6"/>
  <c r="D36" i="6"/>
  <c r="D32" i="6"/>
  <c r="D33" i="6"/>
  <c r="D35" i="6"/>
  <c r="D24" i="6"/>
  <c r="D25" i="6"/>
  <c r="D21" i="6"/>
  <c r="D22" i="6"/>
  <c r="D23" i="6"/>
  <c r="D12" i="6"/>
  <c r="D11" i="6"/>
  <c r="D14" i="6"/>
  <c r="D13" i="6"/>
  <c r="D49" i="1"/>
  <c r="E59" i="1" l="1"/>
  <c r="F59" i="1"/>
  <c r="G49" i="1"/>
  <c r="G50" i="1" s="1"/>
  <c r="D65" i="1" s="1"/>
  <c r="I62" i="1"/>
  <c r="E22" i="4"/>
  <c r="D22" i="4"/>
  <c r="D50" i="1"/>
  <c r="C30" i="6"/>
  <c r="C41" i="6"/>
  <c r="C19" i="6"/>
  <c r="C8" i="6"/>
  <c r="D62" i="1" l="1"/>
  <c r="D58" i="1"/>
  <c r="D57" i="1"/>
  <c r="G57" i="1" s="1"/>
  <c r="D56" i="1"/>
  <c r="C22" i="4" s="1"/>
  <c r="G58" i="1" l="1"/>
  <c r="C24" i="4"/>
  <c r="D59" i="1"/>
  <c r="G56" i="1"/>
  <c r="C23" i="4"/>
  <c r="G59" i="1" l="1"/>
</calcChain>
</file>

<file path=xl/sharedStrings.xml><?xml version="1.0" encoding="utf-8"?>
<sst xmlns="http://schemas.openxmlformats.org/spreadsheetml/2006/main" count="667" uniqueCount="470">
  <si>
    <t xml:space="preserve">OUTCOME 1: </t>
  </si>
  <si>
    <t>Output 1.1:</t>
  </si>
  <si>
    <t>Activity 1.1.1:</t>
  </si>
  <si>
    <t>Activity 1.1.2:</t>
  </si>
  <si>
    <t>Activity 1.1.3:</t>
  </si>
  <si>
    <t>Output 1.2: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</si>
  <si>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</si>
  <si>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</si>
  <si>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</si>
  <si>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</si>
  <si>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</si>
  <si>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</si>
  <si>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</si>
  <si>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</si>
  <si>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</si>
  <si>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</si>
  <si>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</si>
  <si>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</si>
  <si>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</si>
  <si>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</si>
  <si>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</si>
  <si>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</si>
  <si>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</si>
  <si>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</si>
  <si>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</si>
  <si>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</si>
  <si>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</si>
  <si>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</si>
  <si>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</si>
  <si>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</si>
  <si>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</si>
  <si>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</si>
  <si>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</si>
  <si>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</si>
  <si>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</si>
  <si>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</si>
  <si>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1.2.1</t>
  </si>
  <si>
    <t>Sub-Total Project Budget</t>
  </si>
  <si>
    <t>Total</t>
  </si>
  <si>
    <t>For MPTFO Use</t>
  </si>
  <si>
    <t>Output 2.2</t>
  </si>
  <si>
    <t>Output 2.3</t>
  </si>
  <si>
    <t>Output 2.4</t>
  </si>
  <si>
    <t>Output 3.1</t>
  </si>
  <si>
    <t>Output 3.3</t>
  </si>
  <si>
    <t>Output 3.4</t>
  </si>
  <si>
    <t>Output 4.1</t>
  </si>
  <si>
    <t>Output 4.2</t>
  </si>
  <si>
    <t>Output 4.3</t>
  </si>
  <si>
    <t>Output 4.4</t>
  </si>
  <si>
    <t>Output Total</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</si>
  <si>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</si>
  <si>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</si>
  <si>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</si>
  <si>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</si>
  <si>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</si>
  <si>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</si>
  <si>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</si>
  <si>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</si>
  <si>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</si>
  <si>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</si>
  <si>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</si>
  <si>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</si>
  <si>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</si>
  <si>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</si>
  <si>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</si>
  <si>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</si>
  <si>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</si>
  <si>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</si>
  <si>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</si>
  <si>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</si>
  <si>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</si>
  <si>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</si>
  <si>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</si>
  <si>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</si>
  <si>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</si>
  <si>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</si>
  <si>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</si>
  <si>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</si>
  <si>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</si>
  <si>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</si>
  <si>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</si>
  <si>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</si>
  <si>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</si>
  <si>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</si>
  <si>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</si>
  <si>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</si>
  <si>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</si>
  <si>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</si>
  <si>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</si>
  <si>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</si>
  <si>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</si>
  <si>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</si>
  <si>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</si>
  <si>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</si>
  <si>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</si>
  <si>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</si>
  <si>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</si>
  <si>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</si>
  <si>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</si>
  <si>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</si>
  <si>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</si>
  <si>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</si>
  <si>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</si>
  <si>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</si>
  <si>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</si>
  <si>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</si>
  <si>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</si>
  <si>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</si>
  <si>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</si>
  <si>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</si>
  <si>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</si>
  <si>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</si>
  <si>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</si>
  <si>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</si>
  <si>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</si>
  <si>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</si>
  <si>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</si>
  <si>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</si>
  <si>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</si>
  <si>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</si>
  <si>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</si>
  <si>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</si>
  <si>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</si>
  <si>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</si>
  <si>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</si>
  <si>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</si>
  <si>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</si>
  <si>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</si>
  <si>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</si>
  <si>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</si>
  <si>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</si>
  <si>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</si>
  <si>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</si>
  <si>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</si>
  <si>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</si>
  <si>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</si>
  <si>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</si>
  <si>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</si>
  <si>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</si>
  <si>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</si>
  <si>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</si>
  <si>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</si>
  <si>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</si>
  <si>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</si>
  <si>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</si>
  <si>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</si>
  <si>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</si>
  <si>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</si>
  <si>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</si>
  <si>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</si>
  <si>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</si>
  <si>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</si>
  <si>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</si>
  <si>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</si>
  <si>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</si>
  <si>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</si>
  <si>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</si>
  <si>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</si>
  <si>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</si>
  <si>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</si>
  <si>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</si>
  <si>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</si>
  <si>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</si>
  <si>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</si>
  <si>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</si>
  <si>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</si>
  <si>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</si>
  <si>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</si>
  <si>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</si>
  <si>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</si>
  <si>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</si>
  <si>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</si>
  <si>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</si>
  <si>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</si>
  <si>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</si>
  <si>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</si>
  <si>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</si>
  <si>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</si>
  <si>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</si>
  <si>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</si>
  <si>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</si>
  <si>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</si>
  <si>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</si>
  <si>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</si>
  <si>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</si>
  <si>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</si>
  <si>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</si>
  <si>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</si>
  <si>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</si>
  <si>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</si>
  <si>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</si>
  <si>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</si>
  <si>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</si>
  <si>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</si>
  <si>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</si>
  <si>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</si>
  <si>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</si>
  <si>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</si>
  <si>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</si>
  <si>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</si>
  <si>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</si>
  <si>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</si>
  <si>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</si>
  <si>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</si>
  <si>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</si>
  <si>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</si>
  <si>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</si>
  <si>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</si>
  <si>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</si>
  <si>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</si>
  <si>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</si>
  <si>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</si>
  <si>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</si>
  <si>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</si>
  <si>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</si>
  <si>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</si>
  <si>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</si>
  <si>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</si>
  <si>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</si>
  <si>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</si>
  <si>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</si>
  <si>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</si>
  <si>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</si>
  <si>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</si>
  <si>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</si>
  <si>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</si>
  <si>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</si>
  <si>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</si>
  <si>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</si>
  <si>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</si>
  <si>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</si>
  <si>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</si>
  <si>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</si>
  <si>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</si>
  <si>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</si>
  <si>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</si>
  <si>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</si>
  <si>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</si>
  <si>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</si>
  <si>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</si>
  <si>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</si>
  <si>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</si>
  <si>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</si>
  <si>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</si>
  <si>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</si>
  <si>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</si>
  <si>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</si>
  <si>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</si>
  <si>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</si>
  <si>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</si>
  <si>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</si>
  <si>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</si>
  <si>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</si>
  <si>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</si>
  <si>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</si>
  <si>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</si>
  <si>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</si>
  <si>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</si>
  <si>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</si>
  <si>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</si>
  <si>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</si>
  <si>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</si>
  <si>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</si>
  <si>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</si>
  <si>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</si>
  <si>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</si>
  <si>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</si>
  <si>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</si>
  <si>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</si>
  <si>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</si>
  <si>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</si>
  <si>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</si>
  <si>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</si>
  <si>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</si>
  <si>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</si>
  <si>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</si>
  <si>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</si>
  <si>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</si>
  <si>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</si>
  <si>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</si>
  <si>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</si>
  <si>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</si>
  <si>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</si>
  <si>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</si>
  <si>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</si>
  <si>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</si>
  <si>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</si>
  <si>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</si>
  <si>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</si>
  <si>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</si>
  <si>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</si>
  <si>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</si>
  <si>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</si>
  <si>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</si>
  <si>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</si>
  <si>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</si>
  <si>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</si>
  <si>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</si>
  <si>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</si>
  <si>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</si>
  <si>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</si>
  <si>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</si>
  <si>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</si>
  <si>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</si>
  <si>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</si>
  <si>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</si>
  <si>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</si>
  <si>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</si>
  <si>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</si>
  <si>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</si>
  <si>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</si>
  <si>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</si>
  <si>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</si>
  <si>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</si>
  <si>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</si>
  <si>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</si>
  <si>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</si>
  <si>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</si>
  <si>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</si>
  <si>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</si>
  <si>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</si>
  <si>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</si>
  <si>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</si>
  <si>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</si>
  <si>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</si>
  <si>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</si>
  <si>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</si>
  <si>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</si>
  <si>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</si>
  <si>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</si>
  <si>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</si>
  <si>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</si>
  <si>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</si>
  <si>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</si>
  <si>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</si>
  <si>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</si>
  <si>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</si>
  <si>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</si>
  <si>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</si>
  <si>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</si>
  <si>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</si>
  <si>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</si>
  <si>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</si>
  <si>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</si>
  <si>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</si>
  <si>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</si>
  <si>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</si>
  <si>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</si>
  <si>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</si>
  <si>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</si>
  <si>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</si>
  <si>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</si>
  <si>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</si>
  <si>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</si>
  <si>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</si>
  <si>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</si>
  <si>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</si>
  <si>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</si>
  <si>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</si>
  <si>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</si>
  <si>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</si>
  <si>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</si>
  <si>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</si>
  <si>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</si>
  <si>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</si>
  <si>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</si>
  <si>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</si>
  <si>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</si>
  <si>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</si>
  <si>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</si>
  <si>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</si>
  <si>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</si>
  <si>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</si>
  <si>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</si>
  <si>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</si>
  <si>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</si>
  <si>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</si>
  <si>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</si>
  <si>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</si>
  <si>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</si>
  <si>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</si>
  <si>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</si>
  <si>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</si>
  <si>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</si>
  <si>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</si>
  <si>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</si>
  <si>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</si>
  <si>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</si>
  <si>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</si>
  <si>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</si>
  <si>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</si>
  <si>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</si>
  <si>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</si>
  <si>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</si>
  <si>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</si>
  <si>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</si>
  <si>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</si>
  <si>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</si>
  <si>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</si>
  <si>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</si>
  <si>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</si>
  <si>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</si>
  <si>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</si>
  <si>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</si>
  <si>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</si>
  <si>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</si>
  <si>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</si>
  <si>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</si>
  <si>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</si>
  <si>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</si>
  <si>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</si>
  <si>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</si>
  <si>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</si>
  <si>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</si>
  <si>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</si>
  <si>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</si>
  <si>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</si>
  <si>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</si>
  <si>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</si>
  <si>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</si>
  <si>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</si>
  <si>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</si>
  <si>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</si>
  <si>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</si>
  <si>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</si>
  <si>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</si>
  <si>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</si>
  <si>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</si>
  <si>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</si>
  <si>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</si>
  <si>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</si>
  <si>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</si>
  <si>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</si>
  <si>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</si>
  <si>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</si>
  <si>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</si>
  <si>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</si>
  <si>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</si>
  <si>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</si>
  <si>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</si>
  <si>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</si>
  <si>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</si>
  <si>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</si>
  <si>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</si>
  <si>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</si>
  <si>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</si>
  <si>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</si>
  <si>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</si>
  <si>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</si>
  <si>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</si>
  <si>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</si>
  <si>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UNDP</t>
  </si>
  <si>
    <t>Table 1 - PBF project budget by outcome, output and activity and EXPENDITURE</t>
  </si>
  <si>
    <t>UNOPS</t>
  </si>
  <si>
    <t xml:space="preserve"> EDR mechanism is effectively strengthened in its capacity to prevent the outbreak of electoral violence by mitigating and resolving electoral complaints through formal and informal dispute resolution </t>
  </si>
  <si>
    <t>EDRM mechanism established, resourced, implemented and understood by all electoral stakeholders</t>
  </si>
  <si>
    <t>Development of NIEC training programme on electoral dispute resolution and NIEC procedures and regulations for election operations</t>
  </si>
  <si>
    <t>Support to NIEC Master Trainers to roll-out cascade training for field trainers</t>
  </si>
  <si>
    <t>Support to NIEC field trainers to implement cascade training to electoral workers in the field</t>
  </si>
  <si>
    <t>Activity 2.2.2</t>
  </si>
  <si>
    <t>Activity 2.2.3</t>
  </si>
  <si>
    <t>Activity 2.2.4</t>
  </si>
  <si>
    <t>Organization of workshops and consultations on electoral dispute resolution by NIEC at national level with judges and other key stakeholders</t>
  </si>
  <si>
    <t>Outreach and consultations on electoral dispute resolution with judges and other electoral stakeholders in FMS</t>
  </si>
  <si>
    <t>Provision of IESG technical assistance and electoral expertise</t>
  </si>
  <si>
    <t>NIEC stakeholder outreach and EDR facilities are developed at NIEC HQ, including security enhancements (UNOPS)</t>
  </si>
  <si>
    <t>Construction of NIEC training and conference facilities at NIEC HQ</t>
  </si>
  <si>
    <t>Including Indirect Support Costs</t>
  </si>
  <si>
    <t xml:space="preserve">Financial Report - PBF Project  Support to NIEC Electoral Dispute Resolution Mechanisms  (Period 01 Dec 2019 to 15 Nov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</si>
</sst>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1"/>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1">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49" fontId="1" fillId="0" borderId="3" xfId="0" applyNumberFormat="1" applyFont="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0" fontId="22" fillId="0" borderId="3" xfId="0" applyFont="1" applyBorder="1" applyAlignment="1">
      <alignment vertical="center" wrapText="1"/>
    </xf>
    <xf numFmtId="0" fontId="1" fillId="2" borderId="3" xfId="0" applyFont="1" applyFill="1" applyBorder="1" applyAlignment="1" applyProtection="1">
      <alignment vertical="center" wrapText="1"/>
    </xf>
    <xf numFmtId="0" fontId="19" fillId="0" borderId="0" xfId="0" applyFont="1" applyBorder="1" applyAlignment="1">
      <alignment horizontal="left" vertical="top" wrapText="1"/>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80"/>
  <sheetViews>
    <sheetView showGridLines="0" showZeros="0" tabSelected="1" zoomScale="80" zoomScaleNormal="80" workbookViewId="0">
      <selection activeCell="F16" sqref="F16"/>
    </sheetView>
  </sheetViews>
  <sheetFormatPr defaultColWidth="9.140625" defaultRowHeight="15" x14ac:dyDescent="0.25"/>
  <cols>
    <col min="1" max="1" width="9.140625" style="44"/>
    <col min="2" max="2" width="30.7109375" style="44" customWidth="1"/>
    <col min="3" max="3" width="32.42578125" style="44" customWidth="1"/>
    <col min="4" max="7" width="23.140625" style="44" customWidth="1"/>
    <col min="8" max="8" width="22.42578125" style="44" customWidth="1"/>
    <col min="9" max="9" width="22.42578125" style="193" customWidth="1"/>
    <col min="10" max="10" width="30.28515625" style="44" customWidth="1"/>
    <col min="11" max="11" width="18.85546875" style="44" customWidth="1"/>
    <col min="12" max="12" width="9.140625" style="44"/>
    <col min="13" max="13" width="17.7109375" style="44" customWidth="1"/>
    <col min="14" max="14" width="26.42578125" style="44" customWidth="1"/>
    <col min="15" max="15" width="22.42578125" style="44" customWidth="1"/>
    <col min="16" max="16" width="29.7109375" style="44" customWidth="1"/>
    <col min="17" max="17" width="23.42578125" style="44" customWidth="1"/>
    <col min="18" max="18" width="18.42578125" style="44" customWidth="1"/>
    <col min="19" max="19" width="17.42578125" style="44" customWidth="1"/>
    <col min="20" max="20" width="25.140625" style="44" customWidth="1"/>
    <col min="21" max="16384" width="9.140625" style="44"/>
  </cols>
  <sheetData>
    <row r="2" spans="2:11" ht="93.75" customHeight="1" x14ac:dyDescent="0.25">
      <c r="B2" s="218" t="s">
        <v>469</v>
      </c>
      <c r="C2" s="218"/>
      <c r="D2" s="218"/>
      <c r="E2" s="218"/>
      <c r="F2" s="218"/>
      <c r="G2" s="218"/>
      <c r="H2" s="218"/>
      <c r="I2" s="218"/>
      <c r="J2" s="218"/>
    </row>
    <row r="3" spans="2:11" ht="15.75" x14ac:dyDescent="0.25">
      <c r="B3" s="47"/>
    </row>
    <row r="4" spans="2:11" ht="15.75" hidden="1" x14ac:dyDescent="0.25">
      <c r="B4" s="47"/>
    </row>
    <row r="5" spans="2:11" ht="36.75" hidden="1" customHeight="1" x14ac:dyDescent="0.55000000000000004">
      <c r="B5" s="134" t="s">
        <v>12</v>
      </c>
      <c r="C5" s="135"/>
      <c r="D5" s="135"/>
      <c r="E5" s="135"/>
      <c r="F5" s="135"/>
      <c r="G5" s="135"/>
      <c r="H5" s="136"/>
      <c r="I5" s="194"/>
      <c r="J5" s="137"/>
    </row>
    <row r="6" spans="2:11" ht="175.5" hidden="1" customHeight="1" thickBot="1" x14ac:dyDescent="0.4">
      <c r="B6" s="221" t="s">
        <v>442</v>
      </c>
      <c r="C6" s="222"/>
      <c r="D6" s="222"/>
      <c r="E6" s="222"/>
      <c r="F6" s="222"/>
      <c r="G6" s="222"/>
      <c r="H6" s="222"/>
      <c r="I6" s="223"/>
      <c r="J6" s="224"/>
    </row>
    <row r="7" spans="2:11" hidden="1" x14ac:dyDescent="0.25">
      <c r="B7" s="48"/>
    </row>
    <row r="8" spans="2:11" ht="15.75" thickBot="1" x14ac:dyDescent="0.3"/>
    <row r="9" spans="2:11" ht="27" customHeight="1" thickBot="1" x14ac:dyDescent="0.45">
      <c r="B9" s="228" t="s">
        <v>453</v>
      </c>
      <c r="C9" s="229"/>
      <c r="D9" s="229"/>
      <c r="E9" s="229"/>
      <c r="F9" s="229"/>
      <c r="G9" s="229"/>
      <c r="H9" s="230"/>
      <c r="I9" s="207"/>
    </row>
    <row r="11" spans="2:11" ht="25.5" customHeight="1" x14ac:dyDescent="0.25">
      <c r="D11" s="49"/>
      <c r="E11" s="49"/>
      <c r="F11" s="49"/>
      <c r="G11" s="49"/>
      <c r="H11" s="46"/>
      <c r="I11" s="195"/>
      <c r="J11" s="45"/>
      <c r="K11" s="45"/>
    </row>
    <row r="12" spans="2:11" ht="99.75" customHeight="1" x14ac:dyDescent="0.25">
      <c r="B12" s="56" t="s">
        <v>436</v>
      </c>
      <c r="C12" s="56" t="s">
        <v>437</v>
      </c>
      <c r="D12" s="56" t="s">
        <v>438</v>
      </c>
      <c r="E12" s="56" t="s">
        <v>439</v>
      </c>
      <c r="F12" s="56" t="s">
        <v>440</v>
      </c>
      <c r="G12" s="118" t="s">
        <v>38</v>
      </c>
      <c r="H12" s="56" t="s">
        <v>441</v>
      </c>
      <c r="I12" s="208" t="s">
        <v>446</v>
      </c>
      <c r="J12" s="56" t="s">
        <v>17</v>
      </c>
      <c r="K12" s="55"/>
    </row>
    <row r="13" spans="2:11" ht="18.75" customHeight="1" x14ac:dyDescent="0.25">
      <c r="B13" s="56"/>
      <c r="C13" s="56"/>
      <c r="D13" s="87" t="s">
        <v>452</v>
      </c>
      <c r="E13" s="87" t="s">
        <v>454</v>
      </c>
      <c r="F13" s="87"/>
      <c r="G13" s="118"/>
      <c r="H13" s="56"/>
      <c r="I13" s="196"/>
      <c r="J13" s="56"/>
      <c r="K13" s="55"/>
    </row>
    <row r="14" spans="2:11" ht="51" customHeight="1" x14ac:dyDescent="0.25">
      <c r="B14" s="115" t="s">
        <v>0</v>
      </c>
      <c r="C14" s="219" t="s">
        <v>455</v>
      </c>
      <c r="D14" s="219"/>
      <c r="E14" s="219"/>
      <c r="F14" s="219"/>
      <c r="G14" s="219"/>
      <c r="H14" s="219"/>
      <c r="I14" s="220"/>
      <c r="J14" s="219"/>
      <c r="K14" s="19"/>
    </row>
    <row r="15" spans="2:11" ht="51" customHeight="1" x14ac:dyDescent="0.25">
      <c r="B15" s="115" t="s">
        <v>1</v>
      </c>
      <c r="C15" s="231" t="s">
        <v>456</v>
      </c>
      <c r="D15" s="232"/>
      <c r="E15" s="232"/>
      <c r="F15" s="232"/>
      <c r="G15" s="232"/>
      <c r="H15" s="232"/>
      <c r="I15" s="233"/>
      <c r="J15" s="232"/>
      <c r="K15" s="58"/>
    </row>
    <row r="16" spans="2:11" ht="78.75" x14ac:dyDescent="0.25">
      <c r="B16" s="172" t="s">
        <v>2</v>
      </c>
      <c r="C16" s="213" t="s">
        <v>457</v>
      </c>
      <c r="D16" s="20">
        <v>50000</v>
      </c>
      <c r="E16" s="20"/>
      <c r="F16" s="20"/>
      <c r="G16" s="152">
        <f>SUM(D16:F16)</f>
        <v>50000</v>
      </c>
      <c r="H16" s="149"/>
      <c r="I16" s="197"/>
      <c r="J16" s="215"/>
      <c r="K16" s="59"/>
    </row>
    <row r="17" spans="1:11" ht="47.25" x14ac:dyDescent="0.25">
      <c r="B17" s="172" t="s">
        <v>3</v>
      </c>
      <c r="C17" s="213" t="s">
        <v>458</v>
      </c>
      <c r="D17" s="20">
        <v>150000</v>
      </c>
      <c r="E17" s="20"/>
      <c r="F17" s="20"/>
      <c r="G17" s="152">
        <f t="shared" ref="G17:G23" si="0">SUM(D17:F17)</f>
        <v>150000</v>
      </c>
      <c r="H17" s="149"/>
      <c r="I17" s="197"/>
      <c r="J17" s="215"/>
      <c r="K17" s="59"/>
    </row>
    <row r="18" spans="1:11" ht="47.25" x14ac:dyDescent="0.25">
      <c r="B18" s="172" t="s">
        <v>4</v>
      </c>
      <c r="C18" s="213" t="s">
        <v>459</v>
      </c>
      <c r="D18" s="20">
        <v>348298.4</v>
      </c>
      <c r="E18" s="20"/>
      <c r="F18" s="20"/>
      <c r="G18" s="152">
        <f t="shared" si="0"/>
        <v>348298.4</v>
      </c>
      <c r="H18" s="149"/>
      <c r="I18" s="197"/>
      <c r="J18" s="215"/>
      <c r="K18" s="59"/>
    </row>
    <row r="19" spans="1:11" ht="78.75" x14ac:dyDescent="0.25">
      <c r="B19" s="172" t="s">
        <v>31</v>
      </c>
      <c r="C19" s="213" t="s">
        <v>463</v>
      </c>
      <c r="D19" s="20">
        <v>50000</v>
      </c>
      <c r="E19" s="20"/>
      <c r="F19" s="20"/>
      <c r="G19" s="152">
        <f t="shared" si="0"/>
        <v>50000</v>
      </c>
      <c r="H19" s="149"/>
      <c r="I19" s="197"/>
      <c r="J19" s="132"/>
      <c r="K19" s="59"/>
    </row>
    <row r="20" spans="1:11" ht="63" x14ac:dyDescent="0.25">
      <c r="B20" s="172" t="s">
        <v>32</v>
      </c>
      <c r="C20" s="213" t="s">
        <v>464</v>
      </c>
      <c r="D20" s="20">
        <v>125000</v>
      </c>
      <c r="E20" s="20"/>
      <c r="F20" s="20"/>
      <c r="G20" s="152">
        <f t="shared" si="0"/>
        <v>125000</v>
      </c>
      <c r="H20" s="149"/>
      <c r="I20" s="197"/>
      <c r="J20" s="132"/>
      <c r="K20" s="59"/>
    </row>
    <row r="21" spans="1:11" ht="47.25" x14ac:dyDescent="0.25">
      <c r="B21" s="172" t="s">
        <v>33</v>
      </c>
      <c r="C21" s="213" t="s">
        <v>465</v>
      </c>
      <c r="D21" s="20">
        <v>600000</v>
      </c>
      <c r="E21" s="20"/>
      <c r="F21" s="20"/>
      <c r="G21" s="152">
        <f t="shared" si="0"/>
        <v>600000</v>
      </c>
      <c r="H21" s="149"/>
      <c r="I21" s="197"/>
      <c r="J21" s="132"/>
      <c r="K21" s="59"/>
    </row>
    <row r="22" spans="1:11" ht="15.75" x14ac:dyDescent="0.25">
      <c r="B22" s="172" t="s">
        <v>34</v>
      </c>
      <c r="C22" s="54"/>
      <c r="D22" s="21"/>
      <c r="E22" s="21"/>
      <c r="F22" s="21"/>
      <c r="G22" s="152">
        <f t="shared" si="0"/>
        <v>0</v>
      </c>
      <c r="H22" s="150"/>
      <c r="I22" s="198"/>
      <c r="J22" s="133"/>
      <c r="K22" s="59"/>
    </row>
    <row r="23" spans="1:11" ht="15.75" x14ac:dyDescent="0.25">
      <c r="A23" s="45"/>
      <c r="B23" s="172" t="s">
        <v>35</v>
      </c>
      <c r="C23" s="54"/>
      <c r="D23" s="21"/>
      <c r="E23" s="21"/>
      <c r="F23" s="21"/>
      <c r="G23" s="152">
        <f t="shared" si="0"/>
        <v>0</v>
      </c>
      <c r="H23" s="150"/>
      <c r="I23" s="198"/>
      <c r="J23" s="133"/>
      <c r="K23" s="46"/>
    </row>
    <row r="24" spans="1:11" ht="15.75" x14ac:dyDescent="0.25">
      <c r="A24" s="45"/>
      <c r="C24" s="115" t="s">
        <v>50</v>
      </c>
      <c r="D24" s="22">
        <f>SUM(D16:D23)</f>
        <v>1323298.3999999999</v>
      </c>
      <c r="E24" s="22">
        <f>SUM(E16:E23)</f>
        <v>0</v>
      </c>
      <c r="F24" s="22">
        <f>SUM(F16:F23)</f>
        <v>0</v>
      </c>
      <c r="G24" s="22">
        <f>SUM(G16:G23)</f>
        <v>1323298.3999999999</v>
      </c>
      <c r="H24" s="138">
        <f>(H16*G16)+(H17*G17)+(H18*G18)+(H19*G19)+(H20*G20)+(H21*G21)+(H22*G22)+(H23*G23)</f>
        <v>0</v>
      </c>
      <c r="I24" s="138">
        <f>SUM(I16:I23)</f>
        <v>0</v>
      </c>
      <c r="J24" s="133"/>
      <c r="K24" s="61"/>
    </row>
    <row r="25" spans="1:11" ht="51" customHeight="1" x14ac:dyDescent="0.25">
      <c r="A25" s="45"/>
      <c r="B25" s="115" t="s">
        <v>5</v>
      </c>
      <c r="C25" s="219" t="s">
        <v>466</v>
      </c>
      <c r="D25" s="219"/>
      <c r="E25" s="219"/>
      <c r="F25" s="219"/>
      <c r="G25" s="219"/>
      <c r="H25" s="219"/>
      <c r="I25" s="220"/>
      <c r="J25" s="219"/>
      <c r="K25" s="58"/>
    </row>
    <row r="26" spans="1:11" ht="47.25" x14ac:dyDescent="0.25">
      <c r="A26" s="45"/>
      <c r="B26" s="217" t="s">
        <v>36</v>
      </c>
      <c r="C26" s="213" t="s">
        <v>467</v>
      </c>
      <c r="D26" s="20"/>
      <c r="E26" s="20">
        <v>704979.5</v>
      </c>
      <c r="F26" s="20"/>
      <c r="G26" s="152">
        <f>SUM(D26:F26)</f>
        <v>704979.5</v>
      </c>
      <c r="H26" s="149"/>
      <c r="I26" s="197">
        <v>305830</v>
      </c>
      <c r="J26" s="216"/>
      <c r="K26" s="59"/>
    </row>
    <row r="27" spans="1:11" ht="15.75" x14ac:dyDescent="0.25">
      <c r="A27" s="45"/>
      <c r="B27" s="217" t="s">
        <v>460</v>
      </c>
      <c r="C27" s="213"/>
      <c r="D27" s="20"/>
      <c r="E27" s="20"/>
      <c r="F27" s="20"/>
      <c r="G27" s="152">
        <f t="shared" ref="G27:G29" si="1">SUM(D27:F27)</f>
        <v>0</v>
      </c>
      <c r="H27" s="149"/>
      <c r="I27" s="197"/>
      <c r="J27" s="216"/>
      <c r="K27" s="59"/>
    </row>
    <row r="28" spans="1:11" ht="15.75" x14ac:dyDescent="0.25">
      <c r="A28" s="45"/>
      <c r="B28" s="217" t="s">
        <v>461</v>
      </c>
      <c r="C28" s="213"/>
      <c r="D28" s="20"/>
      <c r="E28" s="20"/>
      <c r="F28" s="20"/>
      <c r="G28" s="152">
        <f t="shared" si="1"/>
        <v>0</v>
      </c>
      <c r="H28" s="149"/>
      <c r="I28" s="197"/>
      <c r="J28" s="216"/>
      <c r="K28" s="59"/>
    </row>
    <row r="29" spans="1:11" ht="15.75" x14ac:dyDescent="0.25">
      <c r="A29" s="45"/>
      <c r="B29" s="217" t="s">
        <v>462</v>
      </c>
      <c r="C29" s="213"/>
      <c r="D29" s="20"/>
      <c r="E29" s="20"/>
      <c r="F29" s="20"/>
      <c r="G29" s="152">
        <f t="shared" si="1"/>
        <v>0</v>
      </c>
      <c r="H29" s="149">
        <v>1</v>
      </c>
      <c r="I29" s="197"/>
      <c r="J29" s="132"/>
      <c r="K29" s="59"/>
    </row>
    <row r="30" spans="1:11" ht="15.75" x14ac:dyDescent="0.25">
      <c r="A30" s="45"/>
      <c r="C30" s="115" t="s">
        <v>50</v>
      </c>
      <c r="D30" s="25">
        <f>SUM(D26:D29)</f>
        <v>0</v>
      </c>
      <c r="E30" s="25">
        <f>SUM(E26:E29)</f>
        <v>704979.5</v>
      </c>
      <c r="F30" s="25">
        <f>SUM(F26:F29)</f>
        <v>0</v>
      </c>
      <c r="G30" s="25">
        <f>SUM(G26:G29)</f>
        <v>704979.5</v>
      </c>
      <c r="H30" s="138">
        <f>(H26*G26)+(H27*G27)+(H28*G28)+(H29*G29)</f>
        <v>0</v>
      </c>
      <c r="I30" s="138">
        <f>SUM(I26:I29)</f>
        <v>305830</v>
      </c>
      <c r="J30" s="133"/>
      <c r="K30" s="61"/>
    </row>
    <row r="31" spans="1:11" ht="15.75" x14ac:dyDescent="0.25">
      <c r="B31" s="13"/>
      <c r="C31" s="14"/>
      <c r="D31" s="12"/>
      <c r="E31" s="12"/>
      <c r="F31" s="12"/>
      <c r="G31" s="12"/>
      <c r="H31" s="12"/>
      <c r="I31" s="12"/>
      <c r="J31" s="12"/>
      <c r="K31" s="60"/>
    </row>
    <row r="32" spans="1:11" ht="15.75" customHeight="1" x14ac:dyDescent="0.25">
      <c r="B32" s="7"/>
      <c r="C32" s="13"/>
      <c r="D32" s="27"/>
      <c r="E32" s="27"/>
      <c r="F32" s="27"/>
      <c r="G32" s="27"/>
      <c r="H32" s="27"/>
      <c r="I32" s="27"/>
      <c r="J32" s="13"/>
      <c r="K32" s="4"/>
    </row>
    <row r="33" spans="2:11" ht="63.75" customHeight="1" x14ac:dyDescent="0.25">
      <c r="B33" s="115" t="s">
        <v>426</v>
      </c>
      <c r="C33" s="18"/>
      <c r="D33" s="35"/>
      <c r="E33" s="35"/>
      <c r="F33" s="35"/>
      <c r="G33" s="139">
        <f>SUM(D33:F33)</f>
        <v>0</v>
      </c>
      <c r="H33" s="151"/>
      <c r="I33" s="35"/>
      <c r="J33" s="143"/>
      <c r="K33" s="61"/>
    </row>
    <row r="34" spans="2:11" ht="69.75" customHeight="1" x14ac:dyDescent="0.25">
      <c r="B34" s="115" t="s">
        <v>424</v>
      </c>
      <c r="C34" s="18"/>
      <c r="D34" s="35">
        <v>162028.81</v>
      </c>
      <c r="E34" s="35">
        <v>88750</v>
      </c>
      <c r="F34" s="35"/>
      <c r="G34" s="139">
        <f>SUM(D34:F34)</f>
        <v>250778.81</v>
      </c>
      <c r="H34" s="151"/>
      <c r="I34" s="35">
        <f>184070.78+171412</f>
        <v>355482.78</v>
      </c>
      <c r="J34" s="214" t="s">
        <v>468</v>
      </c>
      <c r="K34" s="61"/>
    </row>
    <row r="35" spans="2:11" ht="57" customHeight="1" x14ac:dyDescent="0.25">
      <c r="B35" s="115" t="s">
        <v>427</v>
      </c>
      <c r="C35" s="144"/>
      <c r="D35" s="35">
        <v>10000</v>
      </c>
      <c r="E35" s="35">
        <v>47392</v>
      </c>
      <c r="F35" s="35"/>
      <c r="G35" s="139">
        <f>SUM(D35:F35)</f>
        <v>57392</v>
      </c>
      <c r="H35" s="151"/>
      <c r="I35" s="35"/>
      <c r="J35" s="143"/>
      <c r="K35" s="61"/>
    </row>
    <row r="36" spans="2:11" ht="65.25" customHeight="1" x14ac:dyDescent="0.25">
      <c r="B36" s="145" t="s">
        <v>431</v>
      </c>
      <c r="C36" s="18"/>
      <c r="D36" s="35"/>
      <c r="E36" s="35"/>
      <c r="F36" s="35"/>
      <c r="G36" s="139">
        <f>SUM(D36:F36)</f>
        <v>0</v>
      </c>
      <c r="H36" s="151"/>
      <c r="I36" s="35"/>
      <c r="J36" s="143"/>
      <c r="K36" s="61"/>
    </row>
    <row r="37" spans="2:11" ht="21.75" customHeight="1" x14ac:dyDescent="0.25">
      <c r="B37" s="7"/>
      <c r="C37" s="146" t="s">
        <v>425</v>
      </c>
      <c r="D37" s="153">
        <f>SUM(D33:D36)</f>
        <v>172028.81</v>
      </c>
      <c r="E37" s="153">
        <f>SUM(E33:E36)</f>
        <v>136142</v>
      </c>
      <c r="F37" s="153">
        <f>SUM(F33:F36)</f>
        <v>0</v>
      </c>
      <c r="G37" s="153">
        <f>SUM(G33:G36)</f>
        <v>308170.81</v>
      </c>
      <c r="H37" s="138">
        <f>(H33*G33)+(H34*G34)+(H35*G35)+(H36*G36)</f>
        <v>0</v>
      </c>
      <c r="I37" s="204">
        <f>SUM(I33:I36)</f>
        <v>355482.78</v>
      </c>
      <c r="J37" s="18"/>
      <c r="K37" s="16"/>
    </row>
    <row r="38" spans="2:11" ht="15.75" customHeight="1" x14ac:dyDescent="0.25">
      <c r="B38" s="7"/>
      <c r="C38" s="13"/>
      <c r="D38" s="27"/>
      <c r="E38" s="27"/>
      <c r="F38" s="27"/>
      <c r="G38" s="27"/>
      <c r="H38" s="27"/>
      <c r="I38" s="27"/>
      <c r="J38" s="13"/>
      <c r="K38" s="16"/>
    </row>
    <row r="39" spans="2:11" ht="15.75" customHeight="1" x14ac:dyDescent="0.25">
      <c r="B39" s="7"/>
      <c r="C39" s="13"/>
      <c r="D39" s="27"/>
      <c r="E39" s="27"/>
      <c r="F39" s="27"/>
      <c r="G39" s="27"/>
      <c r="H39" s="27"/>
      <c r="I39" s="27"/>
      <c r="J39" s="13"/>
      <c r="K39" s="16"/>
    </row>
    <row r="40" spans="2:11" ht="15.75" customHeight="1" x14ac:dyDescent="0.25">
      <c r="B40" s="7"/>
      <c r="C40" s="13"/>
      <c r="D40" s="27"/>
      <c r="E40" s="27"/>
      <c r="F40" s="27"/>
      <c r="G40" s="27"/>
      <c r="H40" s="27"/>
      <c r="I40" s="27"/>
      <c r="J40" s="13"/>
      <c r="K40" s="16"/>
    </row>
    <row r="41" spans="2:11" ht="15.75" customHeight="1" x14ac:dyDescent="0.25">
      <c r="B41" s="7"/>
      <c r="C41" s="13"/>
      <c r="D41" s="27"/>
      <c r="E41" s="27"/>
      <c r="F41" s="27"/>
      <c r="G41" s="27"/>
      <c r="H41" s="27"/>
      <c r="I41" s="27"/>
      <c r="J41" s="13"/>
      <c r="K41" s="16"/>
    </row>
    <row r="42" spans="2:11" ht="15.75" customHeight="1" x14ac:dyDescent="0.25">
      <c r="B42" s="7"/>
      <c r="C42" s="13"/>
      <c r="D42" s="27"/>
      <c r="E42" s="27"/>
      <c r="F42" s="27"/>
      <c r="G42" s="27"/>
      <c r="H42" s="27"/>
      <c r="I42" s="27"/>
      <c r="J42" s="13"/>
      <c r="K42" s="16"/>
    </row>
    <row r="43" spans="2:11" ht="15.75" customHeight="1" x14ac:dyDescent="0.25">
      <c r="B43" s="7"/>
      <c r="C43" s="13"/>
      <c r="D43" s="27"/>
      <c r="E43" s="27"/>
      <c r="F43" s="27"/>
      <c r="G43" s="27"/>
      <c r="H43" s="27"/>
      <c r="I43" s="27"/>
      <c r="J43" s="13"/>
      <c r="K43" s="16"/>
    </row>
    <row r="44" spans="2:11" ht="15.75" customHeight="1" thickBot="1" x14ac:dyDescent="0.3">
      <c r="B44" s="7"/>
      <c r="C44" s="13"/>
      <c r="D44" s="27"/>
      <c r="E44" s="27"/>
      <c r="F44" s="27"/>
      <c r="G44" s="27"/>
      <c r="H44" s="27"/>
      <c r="I44" s="27"/>
      <c r="J44" s="13"/>
      <c r="K44" s="16"/>
    </row>
    <row r="45" spans="2:11" ht="15.75" x14ac:dyDescent="0.25">
      <c r="B45" s="7"/>
      <c r="C45" s="225" t="s">
        <v>16</v>
      </c>
      <c r="D45" s="226"/>
      <c r="E45" s="226"/>
      <c r="F45" s="226"/>
      <c r="G45" s="227"/>
      <c r="H45" s="16"/>
      <c r="I45" s="27"/>
      <c r="J45" s="16"/>
    </row>
    <row r="46" spans="2:11" ht="40.5" customHeight="1" x14ac:dyDescent="0.25">
      <c r="B46" s="7"/>
      <c r="C46" s="241"/>
      <c r="D46" s="138" t="s">
        <v>421</v>
      </c>
      <c r="E46" s="138" t="s">
        <v>422</v>
      </c>
      <c r="F46" s="138" t="s">
        <v>423</v>
      </c>
      <c r="G46" s="243" t="s">
        <v>38</v>
      </c>
      <c r="H46" s="13"/>
      <c r="I46" s="27"/>
      <c r="J46" s="16"/>
    </row>
    <row r="47" spans="2:11" ht="24.75" customHeight="1" x14ac:dyDescent="0.25">
      <c r="B47" s="7"/>
      <c r="C47" s="242"/>
      <c r="D47" s="128" t="str">
        <f>D13</f>
        <v>UNDP</v>
      </c>
      <c r="E47" s="128" t="str">
        <f>E13</f>
        <v>UNOPS</v>
      </c>
      <c r="F47" s="128">
        <f>F13</f>
        <v>0</v>
      </c>
      <c r="G47" s="244"/>
      <c r="H47" s="13"/>
      <c r="I47" s="27"/>
      <c r="J47" s="16"/>
    </row>
    <row r="48" spans="2:11" ht="41.25" customHeight="1" x14ac:dyDescent="0.25">
      <c r="B48" s="28"/>
      <c r="C48" s="140" t="s">
        <v>37</v>
      </c>
      <c r="D48" s="116">
        <f>SUM(D24,D30,,I48,D33,D34,D35,D36)</f>
        <v>1495327.21</v>
      </c>
      <c r="E48" s="116">
        <f>SUM(E24,E30,,J48,E33,E34,E35,E36)</f>
        <v>841121.5</v>
      </c>
      <c r="F48" s="116"/>
      <c r="G48" s="141">
        <f>SUM(D48:F48)</f>
        <v>2336448.71</v>
      </c>
      <c r="H48" s="13"/>
      <c r="I48" s="200"/>
      <c r="J48" s="17"/>
    </row>
    <row r="49" spans="2:11" ht="51.75" customHeight="1" x14ac:dyDescent="0.25">
      <c r="B49" s="5"/>
      <c r="C49" s="140" t="s">
        <v>6</v>
      </c>
      <c r="D49" s="116">
        <f>D48*0.07</f>
        <v>104672.90470000001</v>
      </c>
      <c r="E49" s="116">
        <f>E48*0.07</f>
        <v>58878.505000000005</v>
      </c>
      <c r="F49" s="116"/>
      <c r="G49" s="141">
        <f>G48*0.07</f>
        <v>163551.40970000002</v>
      </c>
      <c r="H49" s="5"/>
      <c r="I49" s="200"/>
      <c r="J49" s="2"/>
    </row>
    <row r="50" spans="2:11" ht="51.75" customHeight="1" thickBot="1" x14ac:dyDescent="0.3">
      <c r="B50" s="5"/>
      <c r="C50" s="37" t="s">
        <v>38</v>
      </c>
      <c r="D50" s="121">
        <f>SUM(D48:D49)</f>
        <v>1600000.1147</v>
      </c>
      <c r="E50" s="121">
        <f>SUM(E48:E49)</f>
        <v>900000.005</v>
      </c>
      <c r="F50" s="116"/>
      <c r="G50" s="142">
        <f>SUM(G48:G49)</f>
        <v>2500000.1197000002</v>
      </c>
      <c r="H50" s="5"/>
      <c r="J50" s="2"/>
    </row>
    <row r="51" spans="2:11" ht="42" customHeight="1" x14ac:dyDescent="0.25">
      <c r="B51" s="5"/>
      <c r="I51" s="201"/>
      <c r="J51" s="4"/>
      <c r="K51" s="2"/>
    </row>
    <row r="52" spans="2:11" s="45" customFormat="1" ht="29.25" customHeight="1" thickBot="1" x14ac:dyDescent="0.3">
      <c r="B52" s="13"/>
      <c r="C52" s="39"/>
      <c r="D52" s="40"/>
      <c r="E52" s="40"/>
      <c r="F52" s="40"/>
      <c r="G52" s="40"/>
      <c r="H52" s="40"/>
      <c r="I52" s="205"/>
      <c r="J52" s="16"/>
      <c r="K52" s="17"/>
    </row>
    <row r="53" spans="2:11" ht="23.25" customHeight="1" x14ac:dyDescent="0.25">
      <c r="B53" s="2"/>
      <c r="C53" s="235" t="s">
        <v>26</v>
      </c>
      <c r="D53" s="236"/>
      <c r="E53" s="237"/>
      <c r="F53" s="237"/>
      <c r="G53" s="237"/>
      <c r="H53" s="238"/>
      <c r="I53" s="205"/>
      <c r="J53" s="2"/>
      <c r="K53" s="46"/>
    </row>
    <row r="54" spans="2:11" ht="41.25" customHeight="1" x14ac:dyDescent="0.25">
      <c r="B54" s="2"/>
      <c r="C54" s="117"/>
      <c r="D54" s="118" t="s">
        <v>421</v>
      </c>
      <c r="E54" s="118" t="s">
        <v>422</v>
      </c>
      <c r="F54" s="118" t="s">
        <v>423</v>
      </c>
      <c r="G54" s="245" t="s">
        <v>38</v>
      </c>
      <c r="H54" s="247" t="s">
        <v>28</v>
      </c>
      <c r="I54" s="205"/>
      <c r="J54" s="2"/>
      <c r="K54" s="46"/>
    </row>
    <row r="55" spans="2:11" ht="27.75" customHeight="1" x14ac:dyDescent="0.25">
      <c r="B55" s="2"/>
      <c r="C55" s="117"/>
      <c r="D55" s="118" t="str">
        <f>D13</f>
        <v>UNDP</v>
      </c>
      <c r="E55" s="118" t="str">
        <f>E13</f>
        <v>UNOPS</v>
      </c>
      <c r="F55" s="118">
        <f>F13</f>
        <v>0</v>
      </c>
      <c r="G55" s="246"/>
      <c r="H55" s="248"/>
      <c r="I55" s="199"/>
      <c r="J55" s="2"/>
      <c r="K55" s="46"/>
    </row>
    <row r="56" spans="2:11" ht="55.5" customHeight="1" x14ac:dyDescent="0.25">
      <c r="B56" s="2"/>
      <c r="C56" s="36" t="s">
        <v>27</v>
      </c>
      <c r="D56" s="119">
        <f>$D$50*H56</f>
        <v>1120000.08029</v>
      </c>
      <c r="E56" s="120">
        <f>$E$50*H56</f>
        <v>630000.00349999999</v>
      </c>
      <c r="F56" s="120">
        <f>$F$50*H56</f>
        <v>0</v>
      </c>
      <c r="G56" s="120">
        <f>SUM(D56:F56)</f>
        <v>1750000.0837900001</v>
      </c>
      <c r="H56" s="164">
        <v>0.7</v>
      </c>
      <c r="I56" s="199"/>
      <c r="J56" s="2"/>
      <c r="K56" s="46"/>
    </row>
    <row r="57" spans="2:11" ht="57.75" customHeight="1" x14ac:dyDescent="0.25">
      <c r="B57" s="234"/>
      <c r="C57" s="147" t="s">
        <v>29</v>
      </c>
      <c r="D57" s="119">
        <f>$D$50*H57</f>
        <v>480000.03440999996</v>
      </c>
      <c r="E57" s="120">
        <f>$E$50*H57</f>
        <v>270000.00150000001</v>
      </c>
      <c r="F57" s="120">
        <f>$F$50*H57</f>
        <v>0</v>
      </c>
      <c r="G57" s="148">
        <f>SUM(D57:F57)</f>
        <v>750000.03590999998</v>
      </c>
      <c r="H57" s="165">
        <v>0.3</v>
      </c>
      <c r="I57" s="202"/>
      <c r="J57" s="46"/>
      <c r="K57" s="46"/>
    </row>
    <row r="58" spans="2:11" ht="57.75" customHeight="1" x14ac:dyDescent="0.25">
      <c r="B58" s="234"/>
      <c r="C58" s="147" t="s">
        <v>435</v>
      </c>
      <c r="D58" s="119">
        <f>$D$50*H58</f>
        <v>0</v>
      </c>
      <c r="E58" s="120">
        <f>$E$50*H58</f>
        <v>0</v>
      </c>
      <c r="F58" s="120">
        <f>$F$50*H58</f>
        <v>0</v>
      </c>
      <c r="G58" s="148">
        <f>SUM(D58:F58)</f>
        <v>0</v>
      </c>
      <c r="H58" s="166">
        <v>0</v>
      </c>
      <c r="I58" s="206"/>
      <c r="J58" s="46"/>
      <c r="K58" s="46"/>
    </row>
    <row r="59" spans="2:11" ht="38.25" customHeight="1" thickBot="1" x14ac:dyDescent="0.3">
      <c r="B59" s="234"/>
      <c r="C59" s="37" t="s">
        <v>430</v>
      </c>
      <c r="D59" s="121">
        <f>SUM(D56:D58)</f>
        <v>1600000.1146999998</v>
      </c>
      <c r="E59" s="121">
        <f>SUM(E56:E58)</f>
        <v>900000.005</v>
      </c>
      <c r="F59" s="121">
        <f>SUM(F56:F58)</f>
        <v>0</v>
      </c>
      <c r="G59" s="121">
        <f>SUM(G56:G58)</f>
        <v>2500000.1197000002</v>
      </c>
      <c r="H59" s="122">
        <f>SUM(H56:H58)</f>
        <v>1</v>
      </c>
      <c r="I59" s="203"/>
      <c r="J59" s="46"/>
      <c r="K59" s="46"/>
    </row>
    <row r="60" spans="2:11" ht="21.75" customHeight="1" thickBot="1" x14ac:dyDescent="0.3">
      <c r="B60" s="234"/>
      <c r="C60" s="3"/>
      <c r="D60" s="8"/>
      <c r="E60" s="8"/>
      <c r="F60" s="8"/>
      <c r="G60" s="8"/>
      <c r="H60" s="8"/>
      <c r="I60" s="203"/>
      <c r="J60" s="46"/>
      <c r="K60" s="46"/>
    </row>
    <row r="61" spans="2:11" ht="49.5" customHeight="1" x14ac:dyDescent="0.25">
      <c r="B61" s="234"/>
      <c r="C61" s="123" t="s">
        <v>447</v>
      </c>
      <c r="D61" s="124">
        <f>SUM(H24,H30,H37)*1.07</f>
        <v>0</v>
      </c>
      <c r="E61" s="40"/>
      <c r="F61" s="40"/>
      <c r="G61" s="40"/>
      <c r="H61" s="209" t="s">
        <v>449</v>
      </c>
      <c r="I61" s="210">
        <f>SUM(I37,,I30,I24)</f>
        <v>661312.78</v>
      </c>
      <c r="J61" s="46"/>
      <c r="K61" s="46"/>
    </row>
    <row r="62" spans="2:11" ht="28.5" customHeight="1" thickBot="1" x14ac:dyDescent="0.3">
      <c r="B62" s="234"/>
      <c r="C62" s="125" t="s">
        <v>13</v>
      </c>
      <c r="D62" s="192">
        <f>D61/G50</f>
        <v>0</v>
      </c>
      <c r="E62" s="51"/>
      <c r="F62" s="51"/>
      <c r="G62" s="51"/>
      <c r="H62" s="211" t="s">
        <v>450</v>
      </c>
      <c r="I62" s="212">
        <f>I61/G48</f>
        <v>0.28304185628795592</v>
      </c>
      <c r="J62" s="46"/>
      <c r="K62" s="46"/>
    </row>
    <row r="63" spans="2:11" ht="28.5" customHeight="1" x14ac:dyDescent="0.25">
      <c r="B63" s="234"/>
      <c r="C63" s="249"/>
      <c r="D63" s="250"/>
      <c r="E63" s="52"/>
      <c r="F63" s="52"/>
      <c r="G63" s="52"/>
      <c r="J63" s="46"/>
      <c r="K63" s="46"/>
    </row>
    <row r="64" spans="2:11" ht="32.25" customHeight="1" x14ac:dyDescent="0.25">
      <c r="B64" s="234"/>
      <c r="C64" s="125" t="s">
        <v>448</v>
      </c>
      <c r="D64" s="126">
        <f>SUM(D35:F36)*1.07</f>
        <v>61409.440000000002</v>
      </c>
      <c r="E64" s="53"/>
      <c r="F64" s="53"/>
      <c r="G64" s="53"/>
      <c r="J64" s="46"/>
      <c r="K64" s="46"/>
    </row>
    <row r="65" spans="1:11" ht="23.25" customHeight="1" x14ac:dyDescent="0.25">
      <c r="B65" s="234"/>
      <c r="C65" s="125" t="s">
        <v>14</v>
      </c>
      <c r="D65" s="192">
        <f>D64/G50</f>
        <v>2.4563774823886463E-2</v>
      </c>
      <c r="E65" s="53"/>
      <c r="F65" s="53"/>
      <c r="G65" s="53"/>
      <c r="I65" s="195"/>
      <c r="J65" s="46"/>
      <c r="K65" s="46"/>
    </row>
    <row r="66" spans="1:11" ht="66.75" customHeight="1" thickBot="1" x14ac:dyDescent="0.3">
      <c r="B66" s="234"/>
      <c r="C66" s="239" t="s">
        <v>444</v>
      </c>
      <c r="D66" s="240"/>
      <c r="E66" s="41"/>
      <c r="F66" s="41"/>
      <c r="G66" s="41"/>
      <c r="H66" s="46"/>
      <c r="J66" s="46"/>
      <c r="K66" s="46"/>
    </row>
    <row r="67" spans="1:11" ht="55.5" customHeight="1" x14ac:dyDescent="0.25">
      <c r="B67" s="234"/>
      <c r="K67" s="45"/>
    </row>
    <row r="68" spans="1:11" ht="42.75" customHeight="1" x14ac:dyDescent="0.25">
      <c r="B68" s="234"/>
      <c r="J68" s="46"/>
    </row>
    <row r="69" spans="1:11" ht="21.75" customHeight="1" x14ac:dyDescent="0.25">
      <c r="B69" s="234"/>
      <c r="J69" s="46"/>
    </row>
    <row r="70" spans="1:11" ht="21.75" customHeight="1" x14ac:dyDescent="0.25">
      <c r="A70" s="46"/>
      <c r="B70" s="234"/>
    </row>
    <row r="71" spans="1:11" s="46" customFormat="1" ht="23.25" customHeight="1" x14ac:dyDescent="0.25">
      <c r="A71" s="44"/>
      <c r="B71" s="234"/>
      <c r="C71" s="44"/>
      <c r="D71" s="44"/>
      <c r="E71" s="44"/>
      <c r="F71" s="44"/>
      <c r="G71" s="44"/>
      <c r="H71" s="44"/>
      <c r="I71" s="193"/>
      <c r="J71" s="44"/>
      <c r="K71" s="44"/>
    </row>
    <row r="72" spans="1:11" ht="23.25" customHeight="1" x14ac:dyDescent="0.25"/>
    <row r="73" spans="1:11" ht="21.75" customHeight="1" x14ac:dyDescent="0.25"/>
    <row r="74" spans="1:11" ht="16.5" customHeight="1" x14ac:dyDescent="0.25"/>
    <row r="75" spans="1:11" ht="29.25" customHeight="1" x14ac:dyDescent="0.25"/>
    <row r="76" spans="1:11" ht="24.75" customHeight="1" x14ac:dyDescent="0.25"/>
    <row r="77" spans="1:11" ht="33" customHeight="1" x14ac:dyDescent="0.25"/>
    <row r="79" spans="1:11" ht="15" customHeight="1" x14ac:dyDescent="0.25"/>
    <row r="80" spans="1:11" ht="25.5" customHeight="1" x14ac:dyDescent="0.25"/>
  </sheetData>
  <sheetProtection formatCells="0" formatColumns="0" formatRows="0"/>
  <mergeCells count="15">
    <mergeCell ref="B57:B71"/>
    <mergeCell ref="C53:H53"/>
    <mergeCell ref="C66:D66"/>
    <mergeCell ref="C46:C47"/>
    <mergeCell ref="G46:G47"/>
    <mergeCell ref="G54:G55"/>
    <mergeCell ref="H54:H55"/>
    <mergeCell ref="C63:D63"/>
    <mergeCell ref="B2:J2"/>
    <mergeCell ref="C14:J14"/>
    <mergeCell ref="B6:J6"/>
    <mergeCell ref="C45:G45"/>
    <mergeCell ref="B9:H9"/>
    <mergeCell ref="C25:J25"/>
    <mergeCell ref="C15:J15"/>
  </mergeCells>
  <conditionalFormatting sqref="D62">
    <cfRule type="cellIs" dxfId="26" priority="46" operator="lessThan">
      <formula>0.15</formula>
    </cfRule>
  </conditionalFormatting>
  <conditionalFormatting sqref="D65">
    <cfRule type="cellIs" dxfId="25" priority="44" operator="lessThan">
      <formula>0.05</formula>
    </cfRule>
  </conditionalFormatting>
  <conditionalFormatting sqref="H59 I5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62:G62" xr:uid="{E72508C7-C8DD-46A5-878C-E4FA07CAB6AF}"/>
    <dataValidation allowBlank="1" showInputMessage="1" showErrorMessage="1" prompt="M&amp;E Budget Cannot be Less than 5%_x000a_" sqref="D65:G65" xr:uid="{53928C0A-D548-4B6B-97FC-07D38B0E5FA7}"/>
    <dataValidation allowBlank="1" showInputMessage="1" showErrorMessage="1" prompt="Insert *text* description of Outcome here" sqref="C14:J14 C25:J25" xr:uid="{89ACADD6-F982-42D9-AC8D-CCF9750605B2}"/>
    <dataValidation allowBlank="1" showInputMessage="1" showErrorMessage="1" prompt="Insert *text* description of Output here" sqref="C15" xr:uid="{31AC9CA6-D499-4711-A99F-BECD0A64F3A8}"/>
    <dataValidation allowBlank="1" showInputMessage="1" showErrorMessage="1" prompt="Insert *text* description of Activity here" sqref="C16 C26"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64:G64" xr:uid="{8C6643DA-1D03-44FB-AC1F-C4CB706ED3AA}"/>
  </dataValidation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60" zoomScaleNormal="60" workbookViewId="0">
      <selection activeCell="E19" sqref="E19"/>
    </sheetView>
  </sheetViews>
  <sheetFormatPr defaultColWidth="9.140625" defaultRowHeight="15.75" x14ac:dyDescent="0.25"/>
  <cols>
    <col min="1" max="1" width="4.42578125" style="64" customWidth="1"/>
    <col min="2" max="2" width="3.28515625" style="64" customWidth="1"/>
    <col min="3" max="3" width="51.42578125" style="64" customWidth="1"/>
    <col min="4" max="4" width="34.28515625" style="66" customWidth="1"/>
    <col min="5" max="5" width="35" style="66" customWidth="1"/>
    <col min="6" max="6" width="34" style="66" customWidth="1"/>
    <col min="7" max="7" width="25.7109375" style="64" customWidth="1"/>
    <col min="8" max="8" width="21.42578125" style="64" customWidth="1"/>
    <col min="9" max="9" width="16.85546875" style="64" customWidth="1"/>
    <col min="10" max="10" width="19.42578125" style="64" customWidth="1"/>
    <col min="11" max="11" width="19" style="64" customWidth="1"/>
    <col min="12" max="12" width="26" style="64" customWidth="1"/>
    <col min="13" max="13" width="21.140625" style="64" customWidth="1"/>
    <col min="14" max="14" width="7" style="68" customWidth="1"/>
    <col min="15" max="15" width="24.28515625" style="64" customWidth="1"/>
    <col min="16" max="16" width="26.42578125" style="64" customWidth="1"/>
    <col min="17" max="17" width="30.140625" style="64" customWidth="1"/>
    <col min="18" max="18" width="33" style="64" customWidth="1"/>
    <col min="19" max="20" width="22.7109375" style="64" customWidth="1"/>
    <col min="21" max="21" width="23.42578125" style="64" customWidth="1"/>
    <col min="22" max="22" width="32.140625" style="64" customWidth="1"/>
    <col min="23" max="23" width="9.140625" style="64"/>
    <col min="24" max="24" width="17.7109375" style="64" customWidth="1"/>
    <col min="25" max="25" width="26.42578125" style="64" customWidth="1"/>
    <col min="26" max="26" width="22.42578125" style="64" customWidth="1"/>
    <col min="27" max="27" width="29.7109375" style="64" customWidth="1"/>
    <col min="28" max="28" width="23.42578125" style="64" customWidth="1"/>
    <col min="29" max="29" width="18.42578125" style="64" customWidth="1"/>
    <col min="30" max="30" width="17.42578125" style="64" customWidth="1"/>
    <col min="31" max="31" width="25.140625" style="64" customWidth="1"/>
    <col min="32" max="16384" width="9.140625" style="64"/>
  </cols>
  <sheetData>
    <row r="1" spans="2:14" ht="24" customHeight="1" x14ac:dyDescent="0.25">
      <c r="L1" s="24"/>
      <c r="M1" s="6"/>
      <c r="N1" s="64"/>
    </row>
    <row r="2" spans="2:14" ht="46.5" x14ac:dyDescent="0.7">
      <c r="C2" s="218" t="s">
        <v>419</v>
      </c>
      <c r="D2" s="218"/>
      <c r="E2" s="218"/>
      <c r="F2" s="218"/>
      <c r="G2" s="42"/>
      <c r="H2" s="43"/>
      <c r="I2" s="43"/>
      <c r="L2" s="24"/>
      <c r="M2" s="6"/>
      <c r="N2" s="64"/>
    </row>
    <row r="3" spans="2:14" ht="24" customHeight="1" x14ac:dyDescent="0.25">
      <c r="C3" s="47"/>
      <c r="D3" s="44"/>
      <c r="E3" s="44"/>
      <c r="F3" s="44"/>
      <c r="G3" s="44"/>
      <c r="H3" s="44"/>
      <c r="I3" s="44"/>
      <c r="L3" s="24"/>
      <c r="M3" s="6"/>
      <c r="N3" s="64"/>
    </row>
    <row r="4" spans="2:14" ht="24" customHeight="1" thickBot="1" x14ac:dyDescent="0.3">
      <c r="C4" s="47"/>
      <c r="D4" s="44"/>
      <c r="E4" s="44"/>
      <c r="F4" s="44"/>
      <c r="G4" s="44"/>
      <c r="H4" s="44"/>
      <c r="I4" s="44"/>
      <c r="L4" s="24"/>
      <c r="M4" s="6"/>
      <c r="N4" s="64"/>
    </row>
    <row r="5" spans="2:14" ht="30" customHeight="1" x14ac:dyDescent="0.55000000000000004">
      <c r="C5" s="259" t="s">
        <v>12</v>
      </c>
      <c r="D5" s="260"/>
      <c r="E5" s="260"/>
      <c r="F5" s="260"/>
      <c r="G5" s="261"/>
      <c r="J5" s="24"/>
      <c r="K5" s="6"/>
      <c r="N5" s="64"/>
    </row>
    <row r="6" spans="2:14" ht="24" customHeight="1" x14ac:dyDescent="0.25">
      <c r="C6" s="264" t="s">
        <v>420</v>
      </c>
      <c r="D6" s="265"/>
      <c r="E6" s="265"/>
      <c r="F6" s="265"/>
      <c r="G6" s="266"/>
      <c r="J6" s="24"/>
      <c r="K6" s="6"/>
      <c r="N6" s="64"/>
    </row>
    <row r="7" spans="2:14" ht="24" customHeight="1" x14ac:dyDescent="0.25">
      <c r="C7" s="264"/>
      <c r="D7" s="265"/>
      <c r="E7" s="265"/>
      <c r="F7" s="265"/>
      <c r="G7" s="266"/>
      <c r="J7" s="24"/>
      <c r="K7" s="6"/>
      <c r="N7" s="64"/>
    </row>
    <row r="8" spans="2:14" ht="24" customHeight="1" thickBot="1" x14ac:dyDescent="0.3">
      <c r="C8" s="267"/>
      <c r="D8" s="268"/>
      <c r="E8" s="268"/>
      <c r="F8" s="268"/>
      <c r="G8" s="269"/>
      <c r="J8" s="24"/>
      <c r="K8" s="6"/>
      <c r="N8" s="64"/>
    </row>
    <row r="9" spans="2:14" ht="24" customHeight="1" thickBot="1" x14ac:dyDescent="0.3">
      <c r="C9" s="57"/>
      <c r="D9" s="57"/>
      <c r="E9" s="57"/>
      <c r="F9" s="57"/>
      <c r="L9" s="24"/>
      <c r="M9" s="6"/>
      <c r="N9" s="64"/>
    </row>
    <row r="10" spans="2:14" ht="24" customHeight="1" thickBot="1" x14ac:dyDescent="0.3">
      <c r="C10" s="254" t="s">
        <v>51</v>
      </c>
      <c r="D10" s="255"/>
      <c r="E10" s="255"/>
      <c r="F10" s="256"/>
      <c r="L10" s="24"/>
      <c r="M10" s="6"/>
      <c r="N10" s="64"/>
    </row>
    <row r="11" spans="2:14" ht="24" customHeight="1" x14ac:dyDescent="0.25">
      <c r="C11" s="57"/>
      <c r="D11" s="57"/>
      <c r="E11" s="57"/>
      <c r="F11" s="57"/>
      <c r="L11" s="24"/>
      <c r="M11" s="6"/>
      <c r="N11" s="64"/>
    </row>
    <row r="12" spans="2:14" ht="24" customHeight="1" x14ac:dyDescent="0.25">
      <c r="C12" s="57"/>
      <c r="D12" s="127" t="s">
        <v>30</v>
      </c>
      <c r="E12" s="127" t="s">
        <v>52</v>
      </c>
      <c r="F12" s="127" t="s">
        <v>53</v>
      </c>
      <c r="G12" s="257" t="s">
        <v>38</v>
      </c>
      <c r="L12" s="24"/>
      <c r="M12" s="6"/>
      <c r="N12" s="64"/>
    </row>
    <row r="13" spans="2:14" ht="24" customHeight="1" x14ac:dyDescent="0.25">
      <c r="C13" s="57"/>
      <c r="D13" s="128" t="str">
        <f>'1) Budget Table'!D13</f>
        <v>UNDP</v>
      </c>
      <c r="E13" s="128" t="str">
        <f>'1) Budget Table'!E13</f>
        <v>UNOPS</v>
      </c>
      <c r="F13" s="128">
        <f>'1) Budget Table'!F13</f>
        <v>0</v>
      </c>
      <c r="G13" s="258"/>
      <c r="L13" s="24"/>
      <c r="M13" s="6"/>
      <c r="N13" s="64"/>
    </row>
    <row r="14" spans="2:14" ht="24" customHeight="1" x14ac:dyDescent="0.25">
      <c r="B14" s="251" t="s">
        <v>62</v>
      </c>
      <c r="C14" s="252"/>
      <c r="D14" s="252"/>
      <c r="E14" s="252"/>
      <c r="F14" s="252"/>
      <c r="G14" s="253"/>
      <c r="L14" s="24"/>
      <c r="M14" s="6"/>
      <c r="N14" s="64"/>
    </row>
    <row r="15" spans="2:14" ht="22.5" customHeight="1" x14ac:dyDescent="0.25">
      <c r="C15" s="251" t="s">
        <v>59</v>
      </c>
      <c r="D15" s="252"/>
      <c r="E15" s="252"/>
      <c r="F15" s="252"/>
      <c r="G15" s="253"/>
      <c r="L15" s="24"/>
      <c r="M15" s="6"/>
      <c r="N15" s="64"/>
    </row>
    <row r="16" spans="2:14" ht="24.75" customHeight="1" thickBot="1" x14ac:dyDescent="0.3">
      <c r="C16" s="76" t="s">
        <v>58</v>
      </c>
      <c r="D16" s="77">
        <f>'1) Budget Table'!D24</f>
        <v>1323298.3999999999</v>
      </c>
      <c r="E16" s="77">
        <f>'1) Budget Table'!E24</f>
        <v>0</v>
      </c>
      <c r="F16" s="77">
        <f>'1) Budget Table'!F24</f>
        <v>0</v>
      </c>
      <c r="G16" s="78">
        <f>SUM(D16:F16)</f>
        <v>1323298.3999999999</v>
      </c>
      <c r="L16" s="24"/>
      <c r="M16" s="6"/>
      <c r="N16" s="64"/>
    </row>
    <row r="17" spans="3:14" ht="21.75" customHeight="1" x14ac:dyDescent="0.25">
      <c r="C17" s="74" t="s">
        <v>7</v>
      </c>
      <c r="D17" s="112">
        <f>115500+800000</f>
        <v>915500</v>
      </c>
      <c r="E17" s="113"/>
      <c r="F17" s="113"/>
      <c r="G17" s="75">
        <f t="shared" ref="G17:G24" si="0">SUM(D17:F17)</f>
        <v>915500</v>
      </c>
      <c r="N17" s="64"/>
    </row>
    <row r="18" spans="3:14" x14ac:dyDescent="0.25">
      <c r="C18" s="62" t="s">
        <v>8</v>
      </c>
      <c r="D18" s="114"/>
      <c r="E18" s="21"/>
      <c r="F18" s="21"/>
      <c r="G18" s="73">
        <f t="shared" si="0"/>
        <v>0</v>
      </c>
      <c r="N18" s="64"/>
    </row>
    <row r="19" spans="3:14" ht="15.75" customHeight="1" x14ac:dyDescent="0.25">
      <c r="C19" s="62" t="s">
        <v>9</v>
      </c>
      <c r="D19" s="114"/>
      <c r="E19" s="114"/>
      <c r="F19" s="114"/>
      <c r="G19" s="73">
        <f t="shared" si="0"/>
        <v>0</v>
      </c>
      <c r="N19" s="64"/>
    </row>
    <row r="20" spans="3:14" x14ac:dyDescent="0.25">
      <c r="C20" s="63" t="s">
        <v>10</v>
      </c>
      <c r="D20" s="114">
        <v>10000</v>
      </c>
      <c r="E20" s="114"/>
      <c r="F20" s="114"/>
      <c r="G20" s="73">
        <f t="shared" si="0"/>
        <v>10000</v>
      </c>
      <c r="N20" s="64"/>
    </row>
    <row r="21" spans="3:14" x14ac:dyDescent="0.25">
      <c r="C21" s="62" t="s">
        <v>15</v>
      </c>
      <c r="D21" s="114">
        <v>58406</v>
      </c>
      <c r="E21" s="114"/>
      <c r="F21" s="114"/>
      <c r="G21" s="73">
        <f t="shared" si="0"/>
        <v>58406</v>
      </c>
      <c r="N21" s="64"/>
    </row>
    <row r="22" spans="3:14" ht="21.75" customHeight="1" x14ac:dyDescent="0.25">
      <c r="C22" s="62" t="s">
        <v>11</v>
      </c>
      <c r="D22" s="114"/>
      <c r="E22" s="114"/>
      <c r="F22" s="114"/>
      <c r="G22" s="73">
        <f t="shared" si="0"/>
        <v>0</v>
      </c>
      <c r="N22" s="64"/>
    </row>
    <row r="23" spans="3:14" ht="21.75" customHeight="1" x14ac:dyDescent="0.25">
      <c r="C23" s="62" t="s">
        <v>57</v>
      </c>
      <c r="D23" s="114">
        <v>268796</v>
      </c>
      <c r="E23" s="114"/>
      <c r="F23" s="114"/>
      <c r="G23" s="73">
        <f t="shared" si="0"/>
        <v>268796</v>
      </c>
      <c r="N23" s="64"/>
    </row>
    <row r="24" spans="3:14" ht="15.75" customHeight="1" x14ac:dyDescent="0.25">
      <c r="C24" s="67" t="s">
        <v>60</v>
      </c>
      <c r="D24" s="79">
        <f>SUM(D17:D23)</f>
        <v>1252702</v>
      </c>
      <c r="E24" s="79">
        <f>SUM(E17:E23)</f>
        <v>0</v>
      </c>
      <c r="F24" s="79">
        <f>SUM(F17:F23)</f>
        <v>0</v>
      </c>
      <c r="G24" s="154">
        <f t="shared" si="0"/>
        <v>1252702</v>
      </c>
      <c r="N24" s="64"/>
    </row>
    <row r="25" spans="3:14" s="66" customFormat="1" x14ac:dyDescent="0.25">
      <c r="C25" s="83"/>
      <c r="D25" s="84"/>
      <c r="E25" s="84"/>
      <c r="F25" s="84"/>
      <c r="G25" s="155"/>
    </row>
    <row r="26" spans="3:14" x14ac:dyDescent="0.25">
      <c r="C26" s="251" t="s">
        <v>63</v>
      </c>
      <c r="D26" s="252"/>
      <c r="E26" s="252"/>
      <c r="F26" s="252"/>
      <c r="G26" s="253"/>
      <c r="N26" s="64"/>
    </row>
    <row r="27" spans="3:14" ht="27" customHeight="1" thickBot="1" x14ac:dyDescent="0.3">
      <c r="C27" s="76" t="s">
        <v>58</v>
      </c>
      <c r="D27" s="77">
        <f>'1) Budget Table'!D30</f>
        <v>0</v>
      </c>
      <c r="E27" s="77">
        <f>'1) Budget Table'!E30</f>
        <v>704979.5</v>
      </c>
      <c r="F27" s="77">
        <f>'1) Budget Table'!F30</f>
        <v>0</v>
      </c>
      <c r="G27" s="78">
        <f t="shared" ref="G27:G35" si="1">SUM(D27:F27)</f>
        <v>704979.5</v>
      </c>
      <c r="N27" s="64"/>
    </row>
    <row r="28" spans="3:14" x14ac:dyDescent="0.25">
      <c r="C28" s="74" t="s">
        <v>7</v>
      </c>
      <c r="D28" s="112"/>
      <c r="E28" s="113"/>
      <c r="F28" s="113"/>
      <c r="G28" s="75">
        <f t="shared" si="1"/>
        <v>0</v>
      </c>
      <c r="N28" s="64"/>
    </row>
    <row r="29" spans="3:14" x14ac:dyDescent="0.25">
      <c r="C29" s="62" t="s">
        <v>8</v>
      </c>
      <c r="D29" s="114"/>
      <c r="E29" s="21"/>
      <c r="F29" s="21"/>
      <c r="G29" s="73">
        <f t="shared" si="1"/>
        <v>0</v>
      </c>
      <c r="N29" s="64"/>
    </row>
    <row r="30" spans="3:14" ht="31.5" x14ac:dyDescent="0.25">
      <c r="C30" s="62" t="s">
        <v>9</v>
      </c>
      <c r="D30" s="114">
        <v>70000</v>
      </c>
      <c r="E30" s="114"/>
      <c r="F30" s="114"/>
      <c r="G30" s="73">
        <f t="shared" si="1"/>
        <v>70000</v>
      </c>
      <c r="N30" s="64"/>
    </row>
    <row r="31" spans="3:14" x14ac:dyDescent="0.25">
      <c r="C31" s="63" t="s">
        <v>10</v>
      </c>
      <c r="D31" s="114">
        <v>25000</v>
      </c>
      <c r="E31" s="114"/>
      <c r="F31" s="114"/>
      <c r="G31" s="73">
        <f t="shared" si="1"/>
        <v>25000</v>
      </c>
      <c r="N31" s="64"/>
    </row>
    <row r="32" spans="3:14" x14ac:dyDescent="0.25">
      <c r="C32" s="62" t="s">
        <v>15</v>
      </c>
      <c r="D32" s="114"/>
      <c r="E32" s="114"/>
      <c r="F32" s="114"/>
      <c r="G32" s="73">
        <f t="shared" si="1"/>
        <v>0</v>
      </c>
      <c r="N32" s="64"/>
    </row>
    <row r="33" spans="3:14" x14ac:dyDescent="0.25">
      <c r="C33" s="62" t="s">
        <v>11</v>
      </c>
      <c r="D33" s="114"/>
      <c r="E33" s="114"/>
      <c r="F33" s="114"/>
      <c r="G33" s="73">
        <f t="shared" si="1"/>
        <v>0</v>
      </c>
      <c r="N33" s="64"/>
    </row>
    <row r="34" spans="3:14" x14ac:dyDescent="0.25">
      <c r="C34" s="62" t="s">
        <v>57</v>
      </c>
      <c r="D34" s="114"/>
      <c r="E34" s="114"/>
      <c r="F34" s="114"/>
      <c r="G34" s="73">
        <f t="shared" si="1"/>
        <v>0</v>
      </c>
      <c r="N34" s="64"/>
    </row>
    <row r="35" spans="3:14" x14ac:dyDescent="0.25">
      <c r="C35" s="67" t="s">
        <v>60</v>
      </c>
      <c r="D35" s="79">
        <f>SUM(D28:D34)</f>
        <v>95000</v>
      </c>
      <c r="E35" s="79">
        <f>SUM(E28:E34)</f>
        <v>0</v>
      </c>
      <c r="F35" s="79">
        <f>SUM(F28:F34)</f>
        <v>0</v>
      </c>
      <c r="G35" s="73">
        <f t="shared" si="1"/>
        <v>95000</v>
      </c>
      <c r="N35" s="64"/>
    </row>
    <row r="36" spans="3:14" s="66" customFormat="1" x14ac:dyDescent="0.25">
      <c r="C36" s="83"/>
      <c r="D36" s="84"/>
      <c r="E36" s="84"/>
      <c r="F36" s="84"/>
      <c r="G36" s="85"/>
    </row>
    <row r="37" spans="3:14" x14ac:dyDescent="0.25">
      <c r="C37" s="251" t="s">
        <v>64</v>
      </c>
      <c r="D37" s="252"/>
      <c r="E37" s="252"/>
      <c r="F37" s="252"/>
      <c r="G37" s="253"/>
      <c r="N37" s="64"/>
    </row>
    <row r="38" spans="3:14" ht="21.75" customHeight="1" thickBot="1" x14ac:dyDescent="0.3">
      <c r="C38" s="76" t="s">
        <v>58</v>
      </c>
      <c r="D38" s="77" t="e">
        <f>'1) Budget Table'!#REF!</f>
        <v>#REF!</v>
      </c>
      <c r="E38" s="77" t="e">
        <f>'1) Budget Table'!#REF!</f>
        <v>#REF!</v>
      </c>
      <c r="F38" s="77" t="e">
        <f>'1) Budget Table'!#REF!</f>
        <v>#REF!</v>
      </c>
      <c r="G38" s="78" t="e">
        <f t="shared" ref="G38:G46" si="2">SUM(D38:F38)</f>
        <v>#REF!</v>
      </c>
      <c r="N38" s="64"/>
    </row>
    <row r="39" spans="3:14" x14ac:dyDescent="0.25">
      <c r="C39" s="74" t="s">
        <v>7</v>
      </c>
      <c r="D39" s="112"/>
      <c r="E39" s="113"/>
      <c r="F39" s="113"/>
      <c r="G39" s="75">
        <f t="shared" si="2"/>
        <v>0</v>
      </c>
      <c r="N39" s="64"/>
    </row>
    <row r="40" spans="3:14" s="66" customFormat="1" ht="15.75" customHeight="1" x14ac:dyDescent="0.25">
      <c r="C40" s="62" t="s">
        <v>8</v>
      </c>
      <c r="D40" s="114"/>
      <c r="E40" s="21"/>
      <c r="F40" s="21"/>
      <c r="G40" s="73">
        <f t="shared" si="2"/>
        <v>0</v>
      </c>
    </row>
    <row r="41" spans="3:14" s="66" customFormat="1" ht="31.5" x14ac:dyDescent="0.25">
      <c r="C41" s="62" t="s">
        <v>9</v>
      </c>
      <c r="D41" s="114">
        <v>234000</v>
      </c>
      <c r="E41" s="114"/>
      <c r="F41" s="114"/>
      <c r="G41" s="73">
        <f t="shared" si="2"/>
        <v>234000</v>
      </c>
    </row>
    <row r="42" spans="3:14" s="66" customFormat="1" x14ac:dyDescent="0.25">
      <c r="C42" s="63" t="s">
        <v>10</v>
      </c>
      <c r="D42" s="114">
        <v>85000</v>
      </c>
      <c r="E42" s="114"/>
      <c r="F42" s="114"/>
      <c r="G42" s="73">
        <f t="shared" si="2"/>
        <v>85000</v>
      </c>
    </row>
    <row r="43" spans="3:14" x14ac:dyDescent="0.25">
      <c r="C43" s="62" t="s">
        <v>15</v>
      </c>
      <c r="D43" s="114">
        <v>0</v>
      </c>
      <c r="E43" s="114"/>
      <c r="F43" s="114"/>
      <c r="G43" s="73">
        <f t="shared" si="2"/>
        <v>0</v>
      </c>
      <c r="N43" s="64"/>
    </row>
    <row r="44" spans="3:14" x14ac:dyDescent="0.25">
      <c r="C44" s="62" t="s">
        <v>11</v>
      </c>
      <c r="D44" s="114"/>
      <c r="E44" s="114"/>
      <c r="F44" s="114"/>
      <c r="G44" s="73">
        <f t="shared" si="2"/>
        <v>0</v>
      </c>
      <c r="N44" s="64"/>
    </row>
    <row r="45" spans="3:14" x14ac:dyDescent="0.25">
      <c r="C45" s="62" t="s">
        <v>57</v>
      </c>
      <c r="D45" s="114"/>
      <c r="E45" s="114"/>
      <c r="F45" s="114"/>
      <c r="G45" s="73">
        <f t="shared" si="2"/>
        <v>0</v>
      </c>
      <c r="N45" s="64"/>
    </row>
    <row r="46" spans="3:14" x14ac:dyDescent="0.25">
      <c r="C46" s="67" t="s">
        <v>60</v>
      </c>
      <c r="D46" s="79">
        <f>SUM(D39:D45)</f>
        <v>319000</v>
      </c>
      <c r="E46" s="79">
        <f>SUM(E39:E45)</f>
        <v>0</v>
      </c>
      <c r="F46" s="79">
        <f>SUM(F39:F45)</f>
        <v>0</v>
      </c>
      <c r="G46" s="73">
        <f t="shared" si="2"/>
        <v>319000</v>
      </c>
      <c r="N46" s="64"/>
    </row>
    <row r="47" spans="3:14" x14ac:dyDescent="0.25">
      <c r="C47" s="251" t="s">
        <v>65</v>
      </c>
      <c r="D47" s="252"/>
      <c r="E47" s="252"/>
      <c r="F47" s="252"/>
      <c r="G47" s="253"/>
      <c r="N47" s="64"/>
    </row>
    <row r="48" spans="3:14" s="66" customFormat="1" x14ac:dyDescent="0.25">
      <c r="C48" s="80"/>
      <c r="D48" s="81"/>
      <c r="E48" s="81"/>
      <c r="F48" s="81"/>
      <c r="G48" s="82"/>
    </row>
    <row r="49" spans="2:14" ht="20.25" customHeight="1" thickBot="1" x14ac:dyDescent="0.3">
      <c r="C49" s="76" t="s">
        <v>58</v>
      </c>
      <c r="D49" s="77" t="e">
        <f>'1) Budget Table'!#REF!</f>
        <v>#REF!</v>
      </c>
      <c r="E49" s="77" t="e">
        <f>'1) Budget Table'!#REF!</f>
        <v>#REF!</v>
      </c>
      <c r="F49" s="77" t="e">
        <f>'1) Budget Table'!#REF!</f>
        <v>#REF!</v>
      </c>
      <c r="G49" s="78" t="e">
        <f t="shared" ref="G49:G57" si="3">SUM(D49:F49)</f>
        <v>#REF!</v>
      </c>
      <c r="N49" s="64"/>
    </row>
    <row r="50" spans="2:14" x14ac:dyDescent="0.25">
      <c r="C50" s="74" t="s">
        <v>7</v>
      </c>
      <c r="D50" s="112"/>
      <c r="E50" s="113"/>
      <c r="F50" s="113"/>
      <c r="G50" s="75">
        <f t="shared" si="3"/>
        <v>0</v>
      </c>
      <c r="N50" s="64"/>
    </row>
    <row r="51" spans="2:14" ht="15.75" customHeight="1" x14ac:dyDescent="0.25">
      <c r="C51" s="62" t="s">
        <v>8</v>
      </c>
      <c r="D51" s="114"/>
      <c r="E51" s="21"/>
      <c r="F51" s="21"/>
      <c r="G51" s="73">
        <f t="shared" si="3"/>
        <v>0</v>
      </c>
      <c r="N51" s="64"/>
    </row>
    <row r="52" spans="2:14" ht="32.25" customHeight="1" x14ac:dyDescent="0.25">
      <c r="C52" s="62" t="s">
        <v>9</v>
      </c>
      <c r="D52" s="114">
        <v>484747</v>
      </c>
      <c r="E52" s="114"/>
      <c r="F52" s="114"/>
      <c r="G52" s="73">
        <f t="shared" si="3"/>
        <v>484747</v>
      </c>
      <c r="N52" s="64"/>
    </row>
    <row r="53" spans="2:14" s="66" customFormat="1" x14ac:dyDescent="0.25">
      <c r="C53" s="63" t="s">
        <v>10</v>
      </c>
      <c r="D53" s="114">
        <v>185000</v>
      </c>
      <c r="E53" s="114"/>
      <c r="F53" s="114"/>
      <c r="G53" s="73">
        <f t="shared" si="3"/>
        <v>185000</v>
      </c>
    </row>
    <row r="54" spans="2:14" x14ac:dyDescent="0.25">
      <c r="C54" s="62" t="s">
        <v>15</v>
      </c>
      <c r="D54" s="114"/>
      <c r="E54" s="114"/>
      <c r="F54" s="114"/>
      <c r="G54" s="73">
        <f t="shared" si="3"/>
        <v>0</v>
      </c>
      <c r="N54" s="64"/>
    </row>
    <row r="55" spans="2:14" x14ac:dyDescent="0.25">
      <c r="C55" s="62" t="s">
        <v>11</v>
      </c>
      <c r="D55" s="114"/>
      <c r="E55" s="114"/>
      <c r="F55" s="114"/>
      <c r="G55" s="73">
        <f t="shared" si="3"/>
        <v>0</v>
      </c>
      <c r="N55" s="64"/>
    </row>
    <row r="56" spans="2:14" x14ac:dyDescent="0.25">
      <c r="C56" s="62" t="s">
        <v>57</v>
      </c>
      <c r="D56" s="114"/>
      <c r="E56" s="114"/>
      <c r="F56" s="114"/>
      <c r="G56" s="73">
        <f t="shared" si="3"/>
        <v>0</v>
      </c>
      <c r="N56" s="64"/>
    </row>
    <row r="57" spans="2:14" ht="21" customHeight="1" x14ac:dyDescent="0.25">
      <c r="C57" s="67" t="s">
        <v>60</v>
      </c>
      <c r="D57" s="79">
        <f>SUM(D50:D56)</f>
        <v>669747</v>
      </c>
      <c r="E57" s="79">
        <f>SUM(E50:E56)</f>
        <v>0</v>
      </c>
      <c r="F57" s="79">
        <f>SUM(F50:F56)</f>
        <v>0</v>
      </c>
      <c r="G57" s="73">
        <f t="shared" si="3"/>
        <v>669747</v>
      </c>
      <c r="N57" s="64"/>
    </row>
    <row r="58" spans="2:14" s="66" customFormat="1" ht="22.5" customHeight="1" x14ac:dyDescent="0.25">
      <c r="C58" s="86"/>
      <c r="D58" s="84"/>
      <c r="E58" s="84"/>
      <c r="F58" s="84"/>
      <c r="G58" s="85"/>
    </row>
    <row r="59" spans="2:14" x14ac:dyDescent="0.25">
      <c r="B59" s="251" t="s">
        <v>66</v>
      </c>
      <c r="C59" s="252"/>
      <c r="D59" s="252"/>
      <c r="E59" s="252"/>
      <c r="F59" s="252"/>
      <c r="G59" s="253"/>
      <c r="N59" s="64"/>
    </row>
    <row r="60" spans="2:14" x14ac:dyDescent="0.25">
      <c r="C60" s="251" t="s">
        <v>67</v>
      </c>
      <c r="D60" s="252"/>
      <c r="E60" s="252"/>
      <c r="F60" s="252"/>
      <c r="G60" s="253"/>
      <c r="N60" s="64"/>
    </row>
    <row r="61" spans="2:14" ht="24" customHeight="1" thickBot="1" x14ac:dyDescent="0.3">
      <c r="C61" s="76" t="s">
        <v>58</v>
      </c>
      <c r="D61" s="77" t="e">
        <f>'1) Budget Table'!#REF!</f>
        <v>#REF!</v>
      </c>
      <c r="E61" s="77" t="e">
        <f>'1) Budget Table'!#REF!</f>
        <v>#REF!</v>
      </c>
      <c r="F61" s="77" t="e">
        <f>'1) Budget Table'!#REF!</f>
        <v>#REF!</v>
      </c>
      <c r="G61" s="78" t="e">
        <f>SUM(D61:F61)</f>
        <v>#REF!</v>
      </c>
      <c r="N61" s="64"/>
    </row>
    <row r="62" spans="2:14" ht="15.75" customHeight="1" x14ac:dyDescent="0.25">
      <c r="C62" s="74" t="s">
        <v>7</v>
      </c>
      <c r="D62" s="112"/>
      <c r="E62" s="113"/>
      <c r="F62" s="113"/>
      <c r="G62" s="75">
        <f t="shared" ref="G62:G69" si="4">SUM(D62:F62)</f>
        <v>0</v>
      </c>
      <c r="N62" s="64"/>
    </row>
    <row r="63" spans="2:14" ht="15.75" customHeight="1" x14ac:dyDescent="0.25">
      <c r="C63" s="62" t="s">
        <v>8</v>
      </c>
      <c r="D63" s="114"/>
      <c r="E63" s="21"/>
      <c r="F63" s="21"/>
      <c r="G63" s="73">
        <f t="shared" si="4"/>
        <v>0</v>
      </c>
      <c r="N63" s="64"/>
    </row>
    <row r="64" spans="2:14" ht="15.75" customHeight="1" x14ac:dyDescent="0.25">
      <c r="C64" s="62" t="s">
        <v>9</v>
      </c>
      <c r="D64" s="114"/>
      <c r="E64" s="114"/>
      <c r="F64" s="114"/>
      <c r="G64" s="73">
        <f t="shared" si="4"/>
        <v>0</v>
      </c>
      <c r="N64" s="64"/>
    </row>
    <row r="65" spans="2:14" ht="18.75" customHeight="1" x14ac:dyDescent="0.25">
      <c r="C65" s="63" t="s">
        <v>10</v>
      </c>
      <c r="D65" s="114"/>
      <c r="E65" s="114"/>
      <c r="F65" s="114"/>
      <c r="G65" s="73">
        <f t="shared" si="4"/>
        <v>0</v>
      </c>
      <c r="N65" s="64"/>
    </row>
    <row r="66" spans="2:14" x14ac:dyDescent="0.25">
      <c r="C66" s="62" t="s">
        <v>15</v>
      </c>
      <c r="D66" s="114"/>
      <c r="E66" s="114"/>
      <c r="F66" s="114"/>
      <c r="G66" s="73">
        <f t="shared" si="4"/>
        <v>0</v>
      </c>
      <c r="N66" s="64"/>
    </row>
    <row r="67" spans="2:14" s="66" customFormat="1" ht="21.75" customHeight="1" x14ac:dyDescent="0.25">
      <c r="B67" s="64"/>
      <c r="C67" s="62" t="s">
        <v>11</v>
      </c>
      <c r="D67" s="114"/>
      <c r="E67" s="114"/>
      <c r="F67" s="114"/>
      <c r="G67" s="73">
        <f t="shared" si="4"/>
        <v>0</v>
      </c>
    </row>
    <row r="68" spans="2:14" s="66" customFormat="1" x14ac:dyDescent="0.25">
      <c r="B68" s="64"/>
      <c r="C68" s="62" t="s">
        <v>57</v>
      </c>
      <c r="D68" s="114"/>
      <c r="E68" s="114"/>
      <c r="F68" s="114"/>
      <c r="G68" s="73">
        <f t="shared" si="4"/>
        <v>0</v>
      </c>
    </row>
    <row r="69" spans="2:14" x14ac:dyDescent="0.25">
      <c r="C69" s="67" t="s">
        <v>60</v>
      </c>
      <c r="D69" s="79">
        <f>SUM(D62:D68)</f>
        <v>0</v>
      </c>
      <c r="E69" s="79">
        <f>SUM(E62:E68)</f>
        <v>0</v>
      </c>
      <c r="F69" s="79">
        <f>SUM(F62:F68)</f>
        <v>0</v>
      </c>
      <c r="G69" s="73">
        <f t="shared" si="4"/>
        <v>0</v>
      </c>
      <c r="N69" s="64"/>
    </row>
    <row r="70" spans="2:14" s="66" customFormat="1" x14ac:dyDescent="0.25">
      <c r="C70" s="83"/>
      <c r="D70" s="84"/>
      <c r="E70" s="84"/>
      <c r="F70" s="84"/>
      <c r="G70" s="85"/>
    </row>
    <row r="71" spans="2:14" x14ac:dyDescent="0.25">
      <c r="B71" s="66"/>
      <c r="C71" s="251" t="s">
        <v>40</v>
      </c>
      <c r="D71" s="252"/>
      <c r="E71" s="252"/>
      <c r="F71" s="252"/>
      <c r="G71" s="253"/>
      <c r="N71" s="64"/>
    </row>
    <row r="72" spans="2:14" ht="21.75" customHeight="1" thickBot="1" x14ac:dyDescent="0.3">
      <c r="C72" s="76" t="s">
        <v>58</v>
      </c>
      <c r="D72" s="77" t="e">
        <f>'1) Budget Table'!#REF!</f>
        <v>#REF!</v>
      </c>
      <c r="E72" s="77" t="e">
        <f>'1) Budget Table'!#REF!</f>
        <v>#REF!</v>
      </c>
      <c r="F72" s="77" t="e">
        <f>'1) Budget Table'!#REF!</f>
        <v>#REF!</v>
      </c>
      <c r="G72" s="78" t="e">
        <f t="shared" ref="G72:G80" si="5">SUM(D72:F72)</f>
        <v>#REF!</v>
      </c>
      <c r="N72" s="64"/>
    </row>
    <row r="73" spans="2:14" ht="15.75" customHeight="1" x14ac:dyDescent="0.25">
      <c r="C73" s="74" t="s">
        <v>7</v>
      </c>
      <c r="D73" s="112"/>
      <c r="E73" s="113"/>
      <c r="F73" s="113"/>
      <c r="G73" s="75">
        <f t="shared" si="5"/>
        <v>0</v>
      </c>
      <c r="N73" s="64"/>
    </row>
    <row r="74" spans="2:14" ht="15.75" customHeight="1" x14ac:dyDescent="0.25">
      <c r="C74" s="62" t="s">
        <v>8</v>
      </c>
      <c r="D74" s="114"/>
      <c r="E74" s="21"/>
      <c r="F74" s="21"/>
      <c r="G74" s="73">
        <f t="shared" si="5"/>
        <v>0</v>
      </c>
      <c r="N74" s="64"/>
    </row>
    <row r="75" spans="2:14" ht="15.75" customHeight="1" x14ac:dyDescent="0.25">
      <c r="C75" s="62" t="s">
        <v>9</v>
      </c>
      <c r="D75" s="114"/>
      <c r="E75" s="114"/>
      <c r="F75" s="114"/>
      <c r="G75" s="73">
        <f t="shared" si="5"/>
        <v>0</v>
      </c>
      <c r="N75" s="64"/>
    </row>
    <row r="76" spans="2:14" x14ac:dyDescent="0.25">
      <c r="C76" s="63" t="s">
        <v>10</v>
      </c>
      <c r="D76" s="114"/>
      <c r="E76" s="114"/>
      <c r="F76" s="114"/>
      <c r="G76" s="73">
        <f t="shared" si="5"/>
        <v>0</v>
      </c>
      <c r="N76" s="64"/>
    </row>
    <row r="77" spans="2:14" x14ac:dyDescent="0.25">
      <c r="C77" s="62" t="s">
        <v>15</v>
      </c>
      <c r="D77" s="114"/>
      <c r="E77" s="114"/>
      <c r="F77" s="114"/>
      <c r="G77" s="73">
        <f t="shared" si="5"/>
        <v>0</v>
      </c>
      <c r="N77" s="64"/>
    </row>
    <row r="78" spans="2:14" x14ac:dyDescent="0.25">
      <c r="C78" s="62" t="s">
        <v>11</v>
      </c>
      <c r="D78" s="114"/>
      <c r="E78" s="114"/>
      <c r="F78" s="114"/>
      <c r="G78" s="73">
        <f t="shared" si="5"/>
        <v>0</v>
      </c>
      <c r="N78" s="64"/>
    </row>
    <row r="79" spans="2:14" x14ac:dyDescent="0.25">
      <c r="C79" s="62" t="s">
        <v>57</v>
      </c>
      <c r="D79" s="114"/>
      <c r="E79" s="114"/>
      <c r="F79" s="114"/>
      <c r="G79" s="73">
        <f t="shared" si="5"/>
        <v>0</v>
      </c>
      <c r="N79" s="64"/>
    </row>
    <row r="80" spans="2:14" x14ac:dyDescent="0.25">
      <c r="C80" s="67" t="s">
        <v>60</v>
      </c>
      <c r="D80" s="79">
        <f>SUM(D73:D79)</f>
        <v>0</v>
      </c>
      <c r="E80" s="79">
        <f>SUM(E73:E79)</f>
        <v>0</v>
      </c>
      <c r="F80" s="79">
        <f>SUM(F73:F79)</f>
        <v>0</v>
      </c>
      <c r="G80" s="73">
        <f t="shared" si="5"/>
        <v>0</v>
      </c>
      <c r="N80" s="64"/>
    </row>
    <row r="81" spans="2:14" s="66" customFormat="1" x14ac:dyDescent="0.25">
      <c r="C81" s="83"/>
      <c r="D81" s="84"/>
      <c r="E81" s="84"/>
      <c r="F81" s="84"/>
      <c r="G81" s="85"/>
    </row>
    <row r="82" spans="2:14" x14ac:dyDescent="0.25">
      <c r="C82" s="251" t="s">
        <v>41</v>
      </c>
      <c r="D82" s="252"/>
      <c r="E82" s="252"/>
      <c r="F82" s="252"/>
      <c r="G82" s="253"/>
      <c r="N82" s="64"/>
    </row>
    <row r="83" spans="2:14" ht="21.75" customHeight="1" thickBot="1" x14ac:dyDescent="0.3">
      <c r="B83" s="66"/>
      <c r="C83" s="76" t="s">
        <v>58</v>
      </c>
      <c r="D83" s="77" t="e">
        <f>'1) Budget Table'!#REF!</f>
        <v>#REF!</v>
      </c>
      <c r="E83" s="77" t="e">
        <f>'1) Budget Table'!#REF!</f>
        <v>#REF!</v>
      </c>
      <c r="F83" s="77" t="e">
        <f>'1) Budget Table'!#REF!</f>
        <v>#REF!</v>
      </c>
      <c r="G83" s="78" t="e">
        <f t="shared" ref="G83:G91" si="6">SUM(D83:F83)</f>
        <v>#REF!</v>
      </c>
      <c r="N83" s="64"/>
    </row>
    <row r="84" spans="2:14" ht="18" customHeight="1" x14ac:dyDescent="0.25">
      <c r="C84" s="74" t="s">
        <v>7</v>
      </c>
      <c r="D84" s="112"/>
      <c r="E84" s="113"/>
      <c r="F84" s="113"/>
      <c r="G84" s="75">
        <f t="shared" si="6"/>
        <v>0</v>
      </c>
      <c r="N84" s="64"/>
    </row>
    <row r="85" spans="2:14" ht="15.75" customHeight="1" x14ac:dyDescent="0.25">
      <c r="C85" s="62" t="s">
        <v>8</v>
      </c>
      <c r="D85" s="114"/>
      <c r="E85" s="21"/>
      <c r="F85" s="21"/>
      <c r="G85" s="73">
        <f t="shared" si="6"/>
        <v>0</v>
      </c>
      <c r="N85" s="64"/>
    </row>
    <row r="86" spans="2:14" s="66" customFormat="1" ht="15.75" customHeight="1" x14ac:dyDescent="0.25">
      <c r="B86" s="64"/>
      <c r="C86" s="62" t="s">
        <v>9</v>
      </c>
      <c r="D86" s="114"/>
      <c r="E86" s="114"/>
      <c r="F86" s="114"/>
      <c r="G86" s="73">
        <f t="shared" si="6"/>
        <v>0</v>
      </c>
    </row>
    <row r="87" spans="2:14" x14ac:dyDescent="0.25">
      <c r="B87" s="66"/>
      <c r="C87" s="63" t="s">
        <v>10</v>
      </c>
      <c r="D87" s="114"/>
      <c r="E87" s="114"/>
      <c r="F87" s="114"/>
      <c r="G87" s="73">
        <f t="shared" si="6"/>
        <v>0</v>
      </c>
      <c r="N87" s="64"/>
    </row>
    <row r="88" spans="2:14" x14ac:dyDescent="0.25">
      <c r="B88" s="66"/>
      <c r="C88" s="62" t="s">
        <v>15</v>
      </c>
      <c r="D88" s="114"/>
      <c r="E88" s="114"/>
      <c r="F88" s="114"/>
      <c r="G88" s="73">
        <f t="shared" si="6"/>
        <v>0</v>
      </c>
      <c r="N88" s="64"/>
    </row>
    <row r="89" spans="2:14" x14ac:dyDescent="0.25">
      <c r="B89" s="66"/>
      <c r="C89" s="62" t="s">
        <v>11</v>
      </c>
      <c r="D89" s="114"/>
      <c r="E89" s="114"/>
      <c r="F89" s="114"/>
      <c r="G89" s="73">
        <f t="shared" si="6"/>
        <v>0</v>
      </c>
      <c r="N89" s="64"/>
    </row>
    <row r="90" spans="2:14" x14ac:dyDescent="0.25">
      <c r="C90" s="62" t="s">
        <v>57</v>
      </c>
      <c r="D90" s="114"/>
      <c r="E90" s="114"/>
      <c r="F90" s="114"/>
      <c r="G90" s="73">
        <f t="shared" si="6"/>
        <v>0</v>
      </c>
      <c r="N90" s="64"/>
    </row>
    <row r="91" spans="2:14" x14ac:dyDescent="0.25">
      <c r="C91" s="67" t="s">
        <v>60</v>
      </c>
      <c r="D91" s="79">
        <f>SUM(D84:D90)</f>
        <v>0</v>
      </c>
      <c r="E91" s="79">
        <f>SUM(E84:E90)</f>
        <v>0</v>
      </c>
      <c r="F91" s="79">
        <f>SUM(F84:F90)</f>
        <v>0</v>
      </c>
      <c r="G91" s="73">
        <f t="shared" si="6"/>
        <v>0</v>
      </c>
      <c r="N91" s="64"/>
    </row>
    <row r="92" spans="2:14" s="66" customFormat="1" x14ac:dyDescent="0.25">
      <c r="C92" s="83"/>
      <c r="D92" s="84"/>
      <c r="E92" s="84"/>
      <c r="F92" s="84"/>
      <c r="G92" s="85"/>
    </row>
    <row r="93" spans="2:14" x14ac:dyDescent="0.25">
      <c r="C93" s="251" t="s">
        <v>42</v>
      </c>
      <c r="D93" s="252"/>
      <c r="E93" s="252"/>
      <c r="F93" s="252"/>
      <c r="G93" s="253"/>
      <c r="N93" s="64"/>
    </row>
    <row r="94" spans="2:14" ht="21.75" customHeight="1" thickBot="1" x14ac:dyDescent="0.3">
      <c r="C94" s="76" t="s">
        <v>58</v>
      </c>
      <c r="D94" s="77" t="e">
        <f>'1) Budget Table'!#REF!</f>
        <v>#REF!</v>
      </c>
      <c r="E94" s="77" t="e">
        <f>'1) Budget Table'!#REF!</f>
        <v>#REF!</v>
      </c>
      <c r="F94" s="77" t="e">
        <f>'1) Budget Table'!#REF!</f>
        <v>#REF!</v>
      </c>
      <c r="G94" s="78" t="e">
        <f t="shared" ref="G94:G102" si="7">SUM(D94:F94)</f>
        <v>#REF!</v>
      </c>
      <c r="N94" s="64"/>
    </row>
    <row r="95" spans="2:14" ht="15.75" customHeight="1" x14ac:dyDescent="0.25">
      <c r="C95" s="74" t="s">
        <v>7</v>
      </c>
      <c r="D95" s="112"/>
      <c r="E95" s="113"/>
      <c r="F95" s="113"/>
      <c r="G95" s="75">
        <f t="shared" si="7"/>
        <v>0</v>
      </c>
      <c r="N95" s="64"/>
    </row>
    <row r="96" spans="2:14" ht="15.75" customHeight="1" x14ac:dyDescent="0.25">
      <c r="B96" s="66"/>
      <c r="C96" s="62" t="s">
        <v>8</v>
      </c>
      <c r="D96" s="114"/>
      <c r="E96" s="21"/>
      <c r="F96" s="21"/>
      <c r="G96" s="73">
        <f t="shared" si="7"/>
        <v>0</v>
      </c>
      <c r="N96" s="64"/>
    </row>
    <row r="97" spans="2:14" ht="15.75" customHeight="1" x14ac:dyDescent="0.25">
      <c r="C97" s="62" t="s">
        <v>9</v>
      </c>
      <c r="D97" s="114"/>
      <c r="E97" s="114"/>
      <c r="F97" s="114"/>
      <c r="G97" s="73">
        <f t="shared" si="7"/>
        <v>0</v>
      </c>
      <c r="N97" s="64"/>
    </row>
    <row r="98" spans="2:14" x14ac:dyDescent="0.25">
      <c r="C98" s="63" t="s">
        <v>10</v>
      </c>
      <c r="D98" s="114"/>
      <c r="E98" s="114"/>
      <c r="F98" s="114"/>
      <c r="G98" s="73">
        <f t="shared" si="7"/>
        <v>0</v>
      </c>
      <c r="N98" s="64"/>
    </row>
    <row r="99" spans="2:14" x14ac:dyDescent="0.25">
      <c r="C99" s="62" t="s">
        <v>15</v>
      </c>
      <c r="D99" s="114"/>
      <c r="E99" s="114"/>
      <c r="F99" s="114"/>
      <c r="G99" s="73">
        <f t="shared" si="7"/>
        <v>0</v>
      </c>
      <c r="N99" s="64"/>
    </row>
    <row r="100" spans="2:14" ht="25.5" customHeight="1" x14ac:dyDescent="0.25">
      <c r="C100" s="62" t="s">
        <v>11</v>
      </c>
      <c r="D100" s="114"/>
      <c r="E100" s="114"/>
      <c r="F100" s="114"/>
      <c r="G100" s="73">
        <f t="shared" si="7"/>
        <v>0</v>
      </c>
      <c r="N100" s="64"/>
    </row>
    <row r="101" spans="2:14" x14ac:dyDescent="0.25">
      <c r="B101" s="66"/>
      <c r="C101" s="62" t="s">
        <v>57</v>
      </c>
      <c r="D101" s="114"/>
      <c r="E101" s="114"/>
      <c r="F101" s="114"/>
      <c r="G101" s="73">
        <f t="shared" si="7"/>
        <v>0</v>
      </c>
      <c r="N101" s="64"/>
    </row>
    <row r="102" spans="2:14" ht="15.75" customHeight="1" x14ac:dyDescent="0.25">
      <c r="C102" s="67" t="s">
        <v>60</v>
      </c>
      <c r="D102" s="79">
        <f>SUM(D95:D101)</f>
        <v>0</v>
      </c>
      <c r="E102" s="79">
        <f>SUM(E95:E101)</f>
        <v>0</v>
      </c>
      <c r="F102" s="79">
        <f>SUM(F95:F101)</f>
        <v>0</v>
      </c>
      <c r="G102" s="73">
        <f t="shared" si="7"/>
        <v>0</v>
      </c>
      <c r="N102" s="64"/>
    </row>
    <row r="103" spans="2:14" ht="25.5" customHeight="1" x14ac:dyDescent="0.25">
      <c r="D103" s="68"/>
      <c r="E103" s="68"/>
      <c r="F103" s="68"/>
      <c r="G103" s="68"/>
      <c r="N103" s="64"/>
    </row>
    <row r="104" spans="2:14" x14ac:dyDescent="0.25">
      <c r="B104" s="251" t="s">
        <v>68</v>
      </c>
      <c r="C104" s="252"/>
      <c r="D104" s="252"/>
      <c r="E104" s="252"/>
      <c r="F104" s="252"/>
      <c r="G104" s="253"/>
      <c r="N104" s="64"/>
    </row>
    <row r="105" spans="2:14" x14ac:dyDescent="0.25">
      <c r="C105" s="251" t="s">
        <v>43</v>
      </c>
      <c r="D105" s="252"/>
      <c r="E105" s="252"/>
      <c r="F105" s="252"/>
      <c r="G105" s="253"/>
      <c r="N105" s="64"/>
    </row>
    <row r="106" spans="2:14" ht="22.5" customHeight="1" thickBot="1" x14ac:dyDescent="0.3">
      <c r="C106" s="76" t="s">
        <v>58</v>
      </c>
      <c r="D106" s="77" t="e">
        <f>'1) Budget Table'!#REF!</f>
        <v>#REF!</v>
      </c>
      <c r="E106" s="77" t="e">
        <f>'1) Budget Table'!#REF!</f>
        <v>#REF!</v>
      </c>
      <c r="F106" s="77" t="e">
        <f>'1) Budget Table'!#REF!</f>
        <v>#REF!</v>
      </c>
      <c r="G106" s="78" t="e">
        <f>SUM(D106:F106)</f>
        <v>#REF!</v>
      </c>
      <c r="N106" s="64"/>
    </row>
    <row r="107" spans="2:14" x14ac:dyDescent="0.25">
      <c r="C107" s="74" t="s">
        <v>7</v>
      </c>
      <c r="D107" s="112"/>
      <c r="E107" s="113"/>
      <c r="F107" s="113"/>
      <c r="G107" s="75">
        <f t="shared" ref="G107:G114" si="8">SUM(D107:F107)</f>
        <v>0</v>
      </c>
      <c r="N107" s="64"/>
    </row>
    <row r="108" spans="2:14" x14ac:dyDescent="0.25">
      <c r="C108" s="62" t="s">
        <v>8</v>
      </c>
      <c r="D108" s="114"/>
      <c r="E108" s="21"/>
      <c r="F108" s="21"/>
      <c r="G108" s="73">
        <f t="shared" si="8"/>
        <v>0</v>
      </c>
      <c r="N108" s="64"/>
    </row>
    <row r="109" spans="2:14" ht="15.75" customHeight="1" x14ac:dyDescent="0.25">
      <c r="C109" s="62" t="s">
        <v>9</v>
      </c>
      <c r="D109" s="114"/>
      <c r="E109" s="114"/>
      <c r="F109" s="114"/>
      <c r="G109" s="73">
        <f t="shared" si="8"/>
        <v>0</v>
      </c>
      <c r="N109" s="64"/>
    </row>
    <row r="110" spans="2:14" x14ac:dyDescent="0.25">
      <c r="C110" s="63" t="s">
        <v>10</v>
      </c>
      <c r="D110" s="114"/>
      <c r="E110" s="114"/>
      <c r="F110" s="114"/>
      <c r="G110" s="73">
        <f t="shared" si="8"/>
        <v>0</v>
      </c>
      <c r="N110" s="64"/>
    </row>
    <row r="111" spans="2:14" x14ac:dyDescent="0.25">
      <c r="C111" s="62" t="s">
        <v>15</v>
      </c>
      <c r="D111" s="114"/>
      <c r="E111" s="114"/>
      <c r="F111" s="114"/>
      <c r="G111" s="73">
        <f t="shared" si="8"/>
        <v>0</v>
      </c>
      <c r="N111" s="64"/>
    </row>
    <row r="112" spans="2:14" x14ac:dyDescent="0.25">
      <c r="C112" s="62" t="s">
        <v>11</v>
      </c>
      <c r="D112" s="114"/>
      <c r="E112" s="114"/>
      <c r="F112" s="114"/>
      <c r="G112" s="73">
        <f t="shared" si="8"/>
        <v>0</v>
      </c>
      <c r="N112" s="64"/>
    </row>
    <row r="113" spans="3:14" x14ac:dyDescent="0.25">
      <c r="C113" s="62" t="s">
        <v>57</v>
      </c>
      <c r="D113" s="114"/>
      <c r="E113" s="114"/>
      <c r="F113" s="114"/>
      <c r="G113" s="73">
        <f t="shared" si="8"/>
        <v>0</v>
      </c>
      <c r="N113" s="64"/>
    </row>
    <row r="114" spans="3:14" x14ac:dyDescent="0.25">
      <c r="C114" s="67" t="s">
        <v>60</v>
      </c>
      <c r="D114" s="79">
        <f>SUM(D107:D113)</f>
        <v>0</v>
      </c>
      <c r="E114" s="79">
        <f>SUM(E107:E113)</f>
        <v>0</v>
      </c>
      <c r="F114" s="79">
        <f>SUM(F107:F113)</f>
        <v>0</v>
      </c>
      <c r="G114" s="73">
        <f t="shared" si="8"/>
        <v>0</v>
      </c>
      <c r="N114" s="64"/>
    </row>
    <row r="115" spans="3:14" s="66" customFormat="1" x14ac:dyDescent="0.25">
      <c r="C115" s="83"/>
      <c r="D115" s="84"/>
      <c r="E115" s="84"/>
      <c r="F115" s="84"/>
      <c r="G115" s="85"/>
    </row>
    <row r="116" spans="3:14" ht="15.75" customHeight="1" x14ac:dyDescent="0.25">
      <c r="C116" s="251" t="s">
        <v>69</v>
      </c>
      <c r="D116" s="252"/>
      <c r="E116" s="252"/>
      <c r="F116" s="252"/>
      <c r="G116" s="253"/>
      <c r="N116" s="64"/>
    </row>
    <row r="117" spans="3:14" ht="21.75" customHeight="1" thickBot="1" x14ac:dyDescent="0.3">
      <c r="C117" s="76" t="s">
        <v>58</v>
      </c>
      <c r="D117" s="77" t="e">
        <f>'1) Budget Table'!#REF!</f>
        <v>#REF!</v>
      </c>
      <c r="E117" s="77" t="e">
        <f>'1) Budget Table'!#REF!</f>
        <v>#REF!</v>
      </c>
      <c r="F117" s="77" t="e">
        <f>'1) Budget Table'!#REF!</f>
        <v>#REF!</v>
      </c>
      <c r="G117" s="78" t="e">
        <f t="shared" ref="G117:G125" si="9">SUM(D117:F117)</f>
        <v>#REF!</v>
      </c>
      <c r="N117" s="64"/>
    </row>
    <row r="118" spans="3:14" x14ac:dyDescent="0.25">
      <c r="C118" s="74" t="s">
        <v>7</v>
      </c>
      <c r="D118" s="112"/>
      <c r="E118" s="113"/>
      <c r="F118" s="113"/>
      <c r="G118" s="75">
        <f t="shared" si="9"/>
        <v>0</v>
      </c>
      <c r="N118" s="64"/>
    </row>
    <row r="119" spans="3:14" x14ac:dyDescent="0.25">
      <c r="C119" s="62" t="s">
        <v>8</v>
      </c>
      <c r="D119" s="114"/>
      <c r="E119" s="21"/>
      <c r="F119" s="21"/>
      <c r="G119" s="73">
        <f t="shared" si="9"/>
        <v>0</v>
      </c>
      <c r="N119" s="64"/>
    </row>
    <row r="120" spans="3:14" ht="31.5" x14ac:dyDescent="0.25">
      <c r="C120" s="62" t="s">
        <v>9</v>
      </c>
      <c r="D120" s="114"/>
      <c r="E120" s="114"/>
      <c r="F120" s="114"/>
      <c r="G120" s="73">
        <f t="shared" si="9"/>
        <v>0</v>
      </c>
      <c r="N120" s="64"/>
    </row>
    <row r="121" spans="3:14" x14ac:dyDescent="0.25">
      <c r="C121" s="63" t="s">
        <v>10</v>
      </c>
      <c r="D121" s="114"/>
      <c r="E121" s="114"/>
      <c r="F121" s="114"/>
      <c r="G121" s="73">
        <f t="shared" si="9"/>
        <v>0</v>
      </c>
      <c r="N121" s="64"/>
    </row>
    <row r="122" spans="3:14" x14ac:dyDescent="0.25">
      <c r="C122" s="62" t="s">
        <v>15</v>
      </c>
      <c r="D122" s="114"/>
      <c r="E122" s="114"/>
      <c r="F122" s="114"/>
      <c r="G122" s="73">
        <f t="shared" si="9"/>
        <v>0</v>
      </c>
      <c r="N122" s="64"/>
    </row>
    <row r="123" spans="3:14" x14ac:dyDescent="0.25">
      <c r="C123" s="62" t="s">
        <v>11</v>
      </c>
      <c r="D123" s="114"/>
      <c r="E123" s="114"/>
      <c r="F123" s="114"/>
      <c r="G123" s="73">
        <f t="shared" si="9"/>
        <v>0</v>
      </c>
      <c r="N123" s="64"/>
    </row>
    <row r="124" spans="3:14" x14ac:dyDescent="0.25">
      <c r="C124" s="62" t="s">
        <v>57</v>
      </c>
      <c r="D124" s="114"/>
      <c r="E124" s="114"/>
      <c r="F124" s="114"/>
      <c r="G124" s="73">
        <f t="shared" si="9"/>
        <v>0</v>
      </c>
      <c r="N124" s="64"/>
    </row>
    <row r="125" spans="3:14" x14ac:dyDescent="0.25">
      <c r="C125" s="67" t="s">
        <v>60</v>
      </c>
      <c r="D125" s="79">
        <f>SUM(D118:D124)</f>
        <v>0</v>
      </c>
      <c r="E125" s="79">
        <f>SUM(E118:E124)</f>
        <v>0</v>
      </c>
      <c r="F125" s="79">
        <f>SUM(F118:F124)</f>
        <v>0</v>
      </c>
      <c r="G125" s="73">
        <f t="shared" si="9"/>
        <v>0</v>
      </c>
      <c r="N125" s="64"/>
    </row>
    <row r="126" spans="3:14" s="66" customFormat="1" x14ac:dyDescent="0.25">
      <c r="C126" s="83"/>
      <c r="D126" s="84"/>
      <c r="E126" s="84"/>
      <c r="F126" s="84"/>
      <c r="G126" s="85"/>
    </row>
    <row r="127" spans="3:14" x14ac:dyDescent="0.25">
      <c r="C127" s="251" t="s">
        <v>44</v>
      </c>
      <c r="D127" s="252"/>
      <c r="E127" s="252"/>
      <c r="F127" s="252"/>
      <c r="G127" s="253"/>
      <c r="N127" s="64"/>
    </row>
    <row r="128" spans="3:14" ht="21" customHeight="1" thickBot="1" x14ac:dyDescent="0.3">
      <c r="C128" s="76" t="s">
        <v>58</v>
      </c>
      <c r="D128" s="77" t="e">
        <f>'1) Budget Table'!#REF!</f>
        <v>#REF!</v>
      </c>
      <c r="E128" s="77" t="e">
        <f>'1) Budget Table'!#REF!</f>
        <v>#REF!</v>
      </c>
      <c r="F128" s="77" t="e">
        <f>'1) Budget Table'!#REF!</f>
        <v>#REF!</v>
      </c>
      <c r="G128" s="78" t="e">
        <f t="shared" ref="G128:G136" si="10">SUM(D128:F128)</f>
        <v>#REF!</v>
      </c>
      <c r="N128" s="64"/>
    </row>
    <row r="129" spans="3:14" x14ac:dyDescent="0.25">
      <c r="C129" s="74" t="s">
        <v>7</v>
      </c>
      <c r="D129" s="112"/>
      <c r="E129" s="113"/>
      <c r="F129" s="113"/>
      <c r="G129" s="75">
        <f t="shared" si="10"/>
        <v>0</v>
      </c>
      <c r="N129" s="64"/>
    </row>
    <row r="130" spans="3:14" x14ac:dyDescent="0.25">
      <c r="C130" s="62" t="s">
        <v>8</v>
      </c>
      <c r="D130" s="114"/>
      <c r="E130" s="21"/>
      <c r="F130" s="21"/>
      <c r="G130" s="73">
        <f t="shared" si="10"/>
        <v>0</v>
      </c>
      <c r="N130" s="64"/>
    </row>
    <row r="131" spans="3:14" ht="31.5" x14ac:dyDescent="0.25">
      <c r="C131" s="62" t="s">
        <v>9</v>
      </c>
      <c r="D131" s="114"/>
      <c r="E131" s="114"/>
      <c r="F131" s="114"/>
      <c r="G131" s="73">
        <f t="shared" si="10"/>
        <v>0</v>
      </c>
      <c r="N131" s="64"/>
    </row>
    <row r="132" spans="3:14" x14ac:dyDescent="0.25">
      <c r="C132" s="63" t="s">
        <v>10</v>
      </c>
      <c r="D132" s="114"/>
      <c r="E132" s="114"/>
      <c r="F132" s="114"/>
      <c r="G132" s="73">
        <f t="shared" si="10"/>
        <v>0</v>
      </c>
      <c r="N132" s="64"/>
    </row>
    <row r="133" spans="3:14" x14ac:dyDescent="0.25">
      <c r="C133" s="62" t="s">
        <v>15</v>
      </c>
      <c r="D133" s="114"/>
      <c r="E133" s="114"/>
      <c r="F133" s="114"/>
      <c r="G133" s="73">
        <f t="shared" si="10"/>
        <v>0</v>
      </c>
      <c r="N133" s="64"/>
    </row>
    <row r="134" spans="3:14" x14ac:dyDescent="0.25">
      <c r="C134" s="62" t="s">
        <v>11</v>
      </c>
      <c r="D134" s="114"/>
      <c r="E134" s="114"/>
      <c r="F134" s="114"/>
      <c r="G134" s="73">
        <f t="shared" si="10"/>
        <v>0</v>
      </c>
      <c r="N134" s="64"/>
    </row>
    <row r="135" spans="3:14" x14ac:dyDescent="0.25">
      <c r="C135" s="62" t="s">
        <v>57</v>
      </c>
      <c r="D135" s="114"/>
      <c r="E135" s="114"/>
      <c r="F135" s="114"/>
      <c r="G135" s="73">
        <f t="shared" si="10"/>
        <v>0</v>
      </c>
      <c r="N135" s="64"/>
    </row>
    <row r="136" spans="3:14" x14ac:dyDescent="0.25">
      <c r="C136" s="67" t="s">
        <v>60</v>
      </c>
      <c r="D136" s="79">
        <f>SUM(D129:D135)</f>
        <v>0</v>
      </c>
      <c r="E136" s="79">
        <f>SUM(E129:E135)</f>
        <v>0</v>
      </c>
      <c r="F136" s="79">
        <f>SUM(F129:F135)</f>
        <v>0</v>
      </c>
      <c r="G136" s="73">
        <f t="shared" si="10"/>
        <v>0</v>
      </c>
      <c r="N136" s="64"/>
    </row>
    <row r="137" spans="3:14" s="66" customFormat="1" x14ac:dyDescent="0.25">
      <c r="C137" s="83"/>
      <c r="D137" s="84"/>
      <c r="E137" s="84"/>
      <c r="F137" s="84"/>
      <c r="G137" s="85"/>
    </row>
    <row r="138" spans="3:14" x14ac:dyDescent="0.25">
      <c r="C138" s="251" t="s">
        <v>45</v>
      </c>
      <c r="D138" s="252"/>
      <c r="E138" s="252"/>
      <c r="F138" s="252"/>
      <c r="G138" s="253"/>
      <c r="N138" s="64"/>
    </row>
    <row r="139" spans="3:14" ht="24" customHeight="1" thickBot="1" x14ac:dyDescent="0.3">
      <c r="C139" s="76" t="s">
        <v>58</v>
      </c>
      <c r="D139" s="77" t="e">
        <f>'1) Budget Table'!#REF!</f>
        <v>#REF!</v>
      </c>
      <c r="E139" s="77" t="e">
        <f>'1) Budget Table'!#REF!</f>
        <v>#REF!</v>
      </c>
      <c r="F139" s="77" t="e">
        <f>'1) Budget Table'!#REF!</f>
        <v>#REF!</v>
      </c>
      <c r="G139" s="78" t="e">
        <f t="shared" ref="G139:G147" si="11">SUM(D139:F139)</f>
        <v>#REF!</v>
      </c>
      <c r="N139" s="64"/>
    </row>
    <row r="140" spans="3:14" ht="15.75" customHeight="1" x14ac:dyDescent="0.25">
      <c r="C140" s="74" t="s">
        <v>7</v>
      </c>
      <c r="D140" s="112"/>
      <c r="E140" s="113"/>
      <c r="F140" s="113"/>
      <c r="G140" s="75">
        <f t="shared" si="11"/>
        <v>0</v>
      </c>
      <c r="N140" s="64"/>
    </row>
    <row r="141" spans="3:14" s="68" customFormat="1" x14ac:dyDescent="0.25">
      <c r="C141" s="62" t="s">
        <v>8</v>
      </c>
      <c r="D141" s="114"/>
      <c r="E141" s="21"/>
      <c r="F141" s="21"/>
      <c r="G141" s="73">
        <f t="shared" si="11"/>
        <v>0</v>
      </c>
    </row>
    <row r="142" spans="3:14" s="68" customFormat="1" ht="15.75" customHeight="1" x14ac:dyDescent="0.25">
      <c r="C142" s="62" t="s">
        <v>9</v>
      </c>
      <c r="D142" s="114"/>
      <c r="E142" s="114"/>
      <c r="F142" s="114"/>
      <c r="G142" s="73">
        <f t="shared" si="11"/>
        <v>0</v>
      </c>
    </row>
    <row r="143" spans="3:14" s="68" customFormat="1" x14ac:dyDescent="0.25">
      <c r="C143" s="63" t="s">
        <v>10</v>
      </c>
      <c r="D143" s="114"/>
      <c r="E143" s="114"/>
      <c r="F143" s="114"/>
      <c r="G143" s="73">
        <f t="shared" si="11"/>
        <v>0</v>
      </c>
    </row>
    <row r="144" spans="3:14" s="68" customFormat="1" x14ac:dyDescent="0.25">
      <c r="C144" s="62" t="s">
        <v>15</v>
      </c>
      <c r="D144" s="114"/>
      <c r="E144" s="114"/>
      <c r="F144" s="114"/>
      <c r="G144" s="73">
        <f t="shared" si="11"/>
        <v>0</v>
      </c>
    </row>
    <row r="145" spans="2:7" s="68" customFormat="1" ht="15.75" customHeight="1" x14ac:dyDescent="0.25">
      <c r="C145" s="62" t="s">
        <v>11</v>
      </c>
      <c r="D145" s="114"/>
      <c r="E145" s="114"/>
      <c r="F145" s="114"/>
      <c r="G145" s="73">
        <f t="shared" si="11"/>
        <v>0</v>
      </c>
    </row>
    <row r="146" spans="2:7" s="68" customFormat="1" x14ac:dyDescent="0.25">
      <c r="C146" s="62" t="s">
        <v>57</v>
      </c>
      <c r="D146" s="114"/>
      <c r="E146" s="114"/>
      <c r="F146" s="114"/>
      <c r="G146" s="73">
        <f t="shared" si="11"/>
        <v>0</v>
      </c>
    </row>
    <row r="147" spans="2:7" s="68" customFormat="1" x14ac:dyDescent="0.25">
      <c r="C147" s="67" t="s">
        <v>60</v>
      </c>
      <c r="D147" s="79">
        <f>SUM(D140:D146)</f>
        <v>0</v>
      </c>
      <c r="E147" s="79">
        <f>SUM(E140:E146)</f>
        <v>0</v>
      </c>
      <c r="F147" s="79">
        <f>SUM(F140:F146)</f>
        <v>0</v>
      </c>
      <c r="G147" s="73">
        <f t="shared" si="11"/>
        <v>0</v>
      </c>
    </row>
    <row r="148" spans="2:7" s="68" customFormat="1" x14ac:dyDescent="0.25">
      <c r="C148" s="64"/>
      <c r="D148" s="66"/>
      <c r="E148" s="66"/>
      <c r="F148" s="66"/>
      <c r="G148" s="64"/>
    </row>
    <row r="149" spans="2:7" s="68" customFormat="1" x14ac:dyDescent="0.25">
      <c r="B149" s="251" t="s">
        <v>70</v>
      </c>
      <c r="C149" s="252"/>
      <c r="D149" s="252"/>
      <c r="E149" s="252"/>
      <c r="F149" s="252"/>
      <c r="G149" s="253"/>
    </row>
    <row r="150" spans="2:7" s="68" customFormat="1" x14ac:dyDescent="0.25">
      <c r="B150" s="64"/>
      <c r="C150" s="251" t="s">
        <v>46</v>
      </c>
      <c r="D150" s="252"/>
      <c r="E150" s="252"/>
      <c r="F150" s="252"/>
      <c r="G150" s="253"/>
    </row>
    <row r="151" spans="2:7" s="68" customFormat="1" ht="24" customHeight="1" thickBot="1" x14ac:dyDescent="0.3">
      <c r="B151" s="64"/>
      <c r="C151" s="76" t="s">
        <v>58</v>
      </c>
      <c r="D151" s="77" t="e">
        <f>'1) Budget Table'!#REF!</f>
        <v>#REF!</v>
      </c>
      <c r="E151" s="77" t="e">
        <f>'1) Budget Table'!#REF!</f>
        <v>#REF!</v>
      </c>
      <c r="F151" s="77" t="e">
        <f>'1) Budget Table'!#REF!</f>
        <v>#REF!</v>
      </c>
      <c r="G151" s="78" t="e">
        <f>SUM(D151:F151)</f>
        <v>#REF!</v>
      </c>
    </row>
    <row r="152" spans="2:7" s="68" customFormat="1" ht="24.75" customHeight="1" x14ac:dyDescent="0.25">
      <c r="B152" s="64"/>
      <c r="C152" s="74" t="s">
        <v>7</v>
      </c>
      <c r="D152" s="112"/>
      <c r="E152" s="113"/>
      <c r="F152" s="113"/>
      <c r="G152" s="75">
        <f t="shared" ref="G152:G159" si="12">SUM(D152:F152)</f>
        <v>0</v>
      </c>
    </row>
    <row r="153" spans="2:7" s="68" customFormat="1" ht="15.75" customHeight="1" x14ac:dyDescent="0.25">
      <c r="B153" s="64"/>
      <c r="C153" s="62" t="s">
        <v>8</v>
      </c>
      <c r="D153" s="114"/>
      <c r="E153" s="21"/>
      <c r="F153" s="21"/>
      <c r="G153" s="73">
        <f t="shared" si="12"/>
        <v>0</v>
      </c>
    </row>
    <row r="154" spans="2:7" s="68" customFormat="1" ht="15.75" customHeight="1" x14ac:dyDescent="0.25">
      <c r="B154" s="64"/>
      <c r="C154" s="62" t="s">
        <v>9</v>
      </c>
      <c r="D154" s="114"/>
      <c r="E154" s="114"/>
      <c r="F154" s="114"/>
      <c r="G154" s="73">
        <f t="shared" si="12"/>
        <v>0</v>
      </c>
    </row>
    <row r="155" spans="2:7" s="68" customFormat="1" ht="15.75" customHeight="1" x14ac:dyDescent="0.25">
      <c r="B155" s="64"/>
      <c r="C155" s="63" t="s">
        <v>10</v>
      </c>
      <c r="D155" s="114"/>
      <c r="E155" s="114"/>
      <c r="F155" s="114"/>
      <c r="G155" s="73">
        <f t="shared" si="12"/>
        <v>0</v>
      </c>
    </row>
    <row r="156" spans="2:7" s="68" customFormat="1" ht="15.75" customHeight="1" x14ac:dyDescent="0.25">
      <c r="B156" s="64"/>
      <c r="C156" s="62" t="s">
        <v>15</v>
      </c>
      <c r="D156" s="114"/>
      <c r="E156" s="114"/>
      <c r="F156" s="114"/>
      <c r="G156" s="73">
        <f t="shared" si="12"/>
        <v>0</v>
      </c>
    </row>
    <row r="157" spans="2:7" s="68" customFormat="1" ht="15.75" customHeight="1" x14ac:dyDescent="0.25">
      <c r="B157" s="64"/>
      <c r="C157" s="62" t="s">
        <v>11</v>
      </c>
      <c r="D157" s="114"/>
      <c r="E157" s="114"/>
      <c r="F157" s="114"/>
      <c r="G157" s="73">
        <f t="shared" si="12"/>
        <v>0</v>
      </c>
    </row>
    <row r="158" spans="2:7" s="68" customFormat="1" ht="15.75" customHeight="1" x14ac:dyDescent="0.25">
      <c r="B158" s="64"/>
      <c r="C158" s="62" t="s">
        <v>57</v>
      </c>
      <c r="D158" s="114"/>
      <c r="E158" s="114"/>
      <c r="F158" s="114"/>
      <c r="G158" s="73">
        <f t="shared" si="12"/>
        <v>0</v>
      </c>
    </row>
    <row r="159" spans="2:7" s="68" customFormat="1" ht="15.75" customHeight="1" x14ac:dyDescent="0.25">
      <c r="B159" s="64"/>
      <c r="C159" s="67" t="s">
        <v>60</v>
      </c>
      <c r="D159" s="79">
        <f>SUM(D152:D158)</f>
        <v>0</v>
      </c>
      <c r="E159" s="79">
        <f>SUM(E152:E158)</f>
        <v>0</v>
      </c>
      <c r="F159" s="79">
        <f>SUM(F152:F158)</f>
        <v>0</v>
      </c>
      <c r="G159" s="73">
        <f t="shared" si="12"/>
        <v>0</v>
      </c>
    </row>
    <row r="160" spans="2:7" s="66" customFormat="1" ht="15.75" customHeight="1" x14ac:dyDescent="0.25">
      <c r="C160" s="83"/>
      <c r="D160" s="84"/>
      <c r="E160" s="84"/>
      <c r="F160" s="84"/>
      <c r="G160" s="85"/>
    </row>
    <row r="161" spans="3:7" s="68" customFormat="1" ht="15.75" customHeight="1" x14ac:dyDescent="0.25">
      <c r="C161" s="251" t="s">
        <v>47</v>
      </c>
      <c r="D161" s="252"/>
      <c r="E161" s="252"/>
      <c r="F161" s="252"/>
      <c r="G161" s="253"/>
    </row>
    <row r="162" spans="3:7" s="68" customFormat="1" ht="21" customHeight="1" thickBot="1" x14ac:dyDescent="0.3">
      <c r="C162" s="76" t="s">
        <v>58</v>
      </c>
      <c r="D162" s="77" t="e">
        <f>'1) Budget Table'!#REF!</f>
        <v>#REF!</v>
      </c>
      <c r="E162" s="77" t="e">
        <f>'1) Budget Table'!#REF!</f>
        <v>#REF!</v>
      </c>
      <c r="F162" s="77" t="e">
        <f>'1) Budget Table'!#REF!</f>
        <v>#REF!</v>
      </c>
      <c r="G162" s="78" t="e">
        <f t="shared" ref="G162:G170" si="13">SUM(D162:F162)</f>
        <v>#REF!</v>
      </c>
    </row>
    <row r="163" spans="3:7" s="68" customFormat="1" ht="15.75" customHeight="1" x14ac:dyDescent="0.25">
      <c r="C163" s="74" t="s">
        <v>7</v>
      </c>
      <c r="D163" s="112"/>
      <c r="E163" s="113"/>
      <c r="F163" s="113"/>
      <c r="G163" s="75">
        <f t="shared" si="13"/>
        <v>0</v>
      </c>
    </row>
    <row r="164" spans="3:7" s="68" customFormat="1" ht="15.75" customHeight="1" x14ac:dyDescent="0.25">
      <c r="C164" s="62" t="s">
        <v>8</v>
      </c>
      <c r="D164" s="114"/>
      <c r="E164" s="21"/>
      <c r="F164" s="21"/>
      <c r="G164" s="73">
        <f t="shared" si="13"/>
        <v>0</v>
      </c>
    </row>
    <row r="165" spans="3:7" s="68" customFormat="1" ht="15.75" customHeight="1" x14ac:dyDescent="0.25">
      <c r="C165" s="62" t="s">
        <v>9</v>
      </c>
      <c r="D165" s="114"/>
      <c r="E165" s="114"/>
      <c r="F165" s="114"/>
      <c r="G165" s="73">
        <f t="shared" si="13"/>
        <v>0</v>
      </c>
    </row>
    <row r="166" spans="3:7" s="68" customFormat="1" ht="15.75" customHeight="1" x14ac:dyDescent="0.25">
      <c r="C166" s="63" t="s">
        <v>10</v>
      </c>
      <c r="D166" s="114"/>
      <c r="E166" s="114"/>
      <c r="F166" s="114"/>
      <c r="G166" s="73">
        <f t="shared" si="13"/>
        <v>0</v>
      </c>
    </row>
    <row r="167" spans="3:7" s="68" customFormat="1" ht="15.75" customHeight="1" x14ac:dyDescent="0.25">
      <c r="C167" s="62" t="s">
        <v>15</v>
      </c>
      <c r="D167" s="114"/>
      <c r="E167" s="114"/>
      <c r="F167" s="114"/>
      <c r="G167" s="73">
        <f t="shared" si="13"/>
        <v>0</v>
      </c>
    </row>
    <row r="168" spans="3:7" s="68" customFormat="1" ht="15.75" customHeight="1" x14ac:dyDescent="0.25">
      <c r="C168" s="62" t="s">
        <v>11</v>
      </c>
      <c r="D168" s="114"/>
      <c r="E168" s="114"/>
      <c r="F168" s="114"/>
      <c r="G168" s="73">
        <f t="shared" si="13"/>
        <v>0</v>
      </c>
    </row>
    <row r="169" spans="3:7" s="68" customFormat="1" ht="15.75" customHeight="1" x14ac:dyDescent="0.25">
      <c r="C169" s="62" t="s">
        <v>57</v>
      </c>
      <c r="D169" s="114"/>
      <c r="E169" s="114"/>
      <c r="F169" s="114"/>
      <c r="G169" s="73">
        <f t="shared" si="13"/>
        <v>0</v>
      </c>
    </row>
    <row r="170" spans="3:7" s="68" customFormat="1" ht="15.75" customHeight="1" x14ac:dyDescent="0.25">
      <c r="C170" s="67" t="s">
        <v>60</v>
      </c>
      <c r="D170" s="79">
        <f>SUM(D163:D169)</f>
        <v>0</v>
      </c>
      <c r="E170" s="79">
        <f>SUM(E163:E169)</f>
        <v>0</v>
      </c>
      <c r="F170" s="79">
        <f>SUM(F163:F169)</f>
        <v>0</v>
      </c>
      <c r="G170" s="73">
        <f t="shared" si="13"/>
        <v>0</v>
      </c>
    </row>
    <row r="171" spans="3:7" s="66" customFormat="1" ht="15.75" customHeight="1" x14ac:dyDescent="0.25">
      <c r="C171" s="83"/>
      <c r="D171" s="84"/>
      <c r="E171" s="84"/>
      <c r="F171" s="84"/>
      <c r="G171" s="85"/>
    </row>
    <row r="172" spans="3:7" s="68" customFormat="1" ht="15.75" customHeight="1" x14ac:dyDescent="0.25">
      <c r="C172" s="251" t="s">
        <v>48</v>
      </c>
      <c r="D172" s="252"/>
      <c r="E172" s="252"/>
      <c r="F172" s="252"/>
      <c r="G172" s="253"/>
    </row>
    <row r="173" spans="3:7" s="68" customFormat="1" ht="19.5" customHeight="1" thickBot="1" x14ac:dyDescent="0.3">
      <c r="C173" s="76" t="s">
        <v>58</v>
      </c>
      <c r="D173" s="77" t="e">
        <f>'1) Budget Table'!#REF!</f>
        <v>#REF!</v>
      </c>
      <c r="E173" s="77" t="e">
        <f>'1) Budget Table'!#REF!</f>
        <v>#REF!</v>
      </c>
      <c r="F173" s="77" t="e">
        <f>'1) Budget Table'!#REF!</f>
        <v>#REF!</v>
      </c>
      <c r="G173" s="78" t="e">
        <f t="shared" ref="G173:G181" si="14">SUM(D173:F173)</f>
        <v>#REF!</v>
      </c>
    </row>
    <row r="174" spans="3:7" s="68" customFormat="1" ht="15.75" customHeight="1" x14ac:dyDescent="0.25">
      <c r="C174" s="74" t="s">
        <v>7</v>
      </c>
      <c r="D174" s="112"/>
      <c r="E174" s="113"/>
      <c r="F174" s="113"/>
      <c r="G174" s="75">
        <f t="shared" si="14"/>
        <v>0</v>
      </c>
    </row>
    <row r="175" spans="3:7" s="68" customFormat="1" ht="15.75" customHeight="1" x14ac:dyDescent="0.25">
      <c r="C175" s="62" t="s">
        <v>8</v>
      </c>
      <c r="D175" s="114"/>
      <c r="E175" s="21"/>
      <c r="F175" s="21"/>
      <c r="G175" s="73">
        <f t="shared" si="14"/>
        <v>0</v>
      </c>
    </row>
    <row r="176" spans="3:7" s="68" customFormat="1" ht="15.75" customHeight="1" x14ac:dyDescent="0.25">
      <c r="C176" s="62" t="s">
        <v>9</v>
      </c>
      <c r="D176" s="114"/>
      <c r="E176" s="114"/>
      <c r="F176" s="114"/>
      <c r="G176" s="73">
        <f t="shared" si="14"/>
        <v>0</v>
      </c>
    </row>
    <row r="177" spans="3:7" s="68" customFormat="1" ht="15.75" customHeight="1" x14ac:dyDescent="0.25">
      <c r="C177" s="63" t="s">
        <v>10</v>
      </c>
      <c r="D177" s="114"/>
      <c r="E177" s="114"/>
      <c r="F177" s="114"/>
      <c r="G177" s="73">
        <f t="shared" si="14"/>
        <v>0</v>
      </c>
    </row>
    <row r="178" spans="3:7" s="68" customFormat="1" ht="15.75" customHeight="1" x14ac:dyDescent="0.25">
      <c r="C178" s="62" t="s">
        <v>15</v>
      </c>
      <c r="D178" s="114"/>
      <c r="E178" s="114"/>
      <c r="F178" s="114"/>
      <c r="G178" s="73">
        <f t="shared" si="14"/>
        <v>0</v>
      </c>
    </row>
    <row r="179" spans="3:7" s="68" customFormat="1" ht="15.75" customHeight="1" x14ac:dyDescent="0.25">
      <c r="C179" s="62" t="s">
        <v>11</v>
      </c>
      <c r="D179" s="114"/>
      <c r="E179" s="114"/>
      <c r="F179" s="114"/>
      <c r="G179" s="73">
        <f t="shared" si="14"/>
        <v>0</v>
      </c>
    </row>
    <row r="180" spans="3:7" s="68" customFormat="1" ht="15.75" customHeight="1" x14ac:dyDescent="0.25">
      <c r="C180" s="62" t="s">
        <v>57</v>
      </c>
      <c r="D180" s="114"/>
      <c r="E180" s="114"/>
      <c r="F180" s="114"/>
      <c r="G180" s="73">
        <f t="shared" si="14"/>
        <v>0</v>
      </c>
    </row>
    <row r="181" spans="3:7" s="68" customFormat="1" ht="15.75" customHeight="1" x14ac:dyDescent="0.25">
      <c r="C181" s="67" t="s">
        <v>60</v>
      </c>
      <c r="D181" s="79">
        <f>SUM(D174:D180)</f>
        <v>0</v>
      </c>
      <c r="E181" s="79">
        <f>SUM(E174:E180)</f>
        <v>0</v>
      </c>
      <c r="F181" s="79">
        <f>SUM(F174:F180)</f>
        <v>0</v>
      </c>
      <c r="G181" s="73">
        <f t="shared" si="14"/>
        <v>0</v>
      </c>
    </row>
    <row r="182" spans="3:7" s="66" customFormat="1" ht="15.75" customHeight="1" x14ac:dyDescent="0.25">
      <c r="C182" s="83"/>
      <c r="D182" s="84"/>
      <c r="E182" s="84"/>
      <c r="F182" s="84"/>
      <c r="G182" s="85"/>
    </row>
    <row r="183" spans="3:7" s="68" customFormat="1" ht="15.75" customHeight="1" x14ac:dyDescent="0.25">
      <c r="C183" s="251" t="s">
        <v>49</v>
      </c>
      <c r="D183" s="252"/>
      <c r="E183" s="252"/>
      <c r="F183" s="252"/>
      <c r="G183" s="253"/>
    </row>
    <row r="184" spans="3:7" s="68" customFormat="1" ht="22.5" customHeight="1" thickBot="1" x14ac:dyDescent="0.3">
      <c r="C184" s="76" t="s">
        <v>58</v>
      </c>
      <c r="D184" s="77" t="e">
        <f>'1) Budget Table'!#REF!</f>
        <v>#REF!</v>
      </c>
      <c r="E184" s="77" t="e">
        <f>'1) Budget Table'!#REF!</f>
        <v>#REF!</v>
      </c>
      <c r="F184" s="77" t="e">
        <f>'1) Budget Table'!#REF!</f>
        <v>#REF!</v>
      </c>
      <c r="G184" s="78" t="e">
        <f t="shared" ref="G184:G192" si="15">SUM(D184:F184)</f>
        <v>#REF!</v>
      </c>
    </row>
    <row r="185" spans="3:7" s="68" customFormat="1" ht="15.75" customHeight="1" x14ac:dyDescent="0.25">
      <c r="C185" s="74" t="s">
        <v>7</v>
      </c>
      <c r="D185" s="112"/>
      <c r="E185" s="113"/>
      <c r="F185" s="113"/>
      <c r="G185" s="75">
        <f t="shared" si="15"/>
        <v>0</v>
      </c>
    </row>
    <row r="186" spans="3:7" s="68" customFormat="1" ht="15.75" customHeight="1" x14ac:dyDescent="0.25">
      <c r="C186" s="62" t="s">
        <v>8</v>
      </c>
      <c r="D186" s="114"/>
      <c r="E186" s="21"/>
      <c r="F186" s="21"/>
      <c r="G186" s="73">
        <f t="shared" si="15"/>
        <v>0</v>
      </c>
    </row>
    <row r="187" spans="3:7" s="68" customFormat="1" ht="15.75" customHeight="1" x14ac:dyDescent="0.25">
      <c r="C187" s="62" t="s">
        <v>9</v>
      </c>
      <c r="D187" s="114"/>
      <c r="E187" s="114"/>
      <c r="F187" s="114"/>
      <c r="G187" s="73">
        <f t="shared" si="15"/>
        <v>0</v>
      </c>
    </row>
    <row r="188" spans="3:7" s="68" customFormat="1" ht="15.75" customHeight="1" x14ac:dyDescent="0.25">
      <c r="C188" s="63" t="s">
        <v>10</v>
      </c>
      <c r="D188" s="114"/>
      <c r="E188" s="114"/>
      <c r="F188" s="114"/>
      <c r="G188" s="73">
        <f t="shared" si="15"/>
        <v>0</v>
      </c>
    </row>
    <row r="189" spans="3:7" s="68" customFormat="1" ht="15.75" customHeight="1" x14ac:dyDescent="0.25">
      <c r="C189" s="62" t="s">
        <v>15</v>
      </c>
      <c r="D189" s="114"/>
      <c r="E189" s="114"/>
      <c r="F189" s="114"/>
      <c r="G189" s="73">
        <f t="shared" si="15"/>
        <v>0</v>
      </c>
    </row>
    <row r="190" spans="3:7" s="68" customFormat="1" ht="15.75" customHeight="1" x14ac:dyDescent="0.25">
      <c r="C190" s="62" t="s">
        <v>11</v>
      </c>
      <c r="D190" s="114"/>
      <c r="E190" s="114"/>
      <c r="F190" s="114"/>
      <c r="G190" s="73">
        <f t="shared" si="15"/>
        <v>0</v>
      </c>
    </row>
    <row r="191" spans="3:7" s="68" customFormat="1" ht="15.75" customHeight="1" x14ac:dyDescent="0.25">
      <c r="C191" s="62" t="s">
        <v>57</v>
      </c>
      <c r="D191" s="114"/>
      <c r="E191" s="114"/>
      <c r="F191" s="114"/>
      <c r="G191" s="73">
        <f t="shared" si="15"/>
        <v>0</v>
      </c>
    </row>
    <row r="192" spans="3:7" s="68" customFormat="1" ht="15.75" customHeight="1" x14ac:dyDescent="0.25">
      <c r="C192" s="67" t="s">
        <v>60</v>
      </c>
      <c r="D192" s="79">
        <f>SUM(D185:D191)</f>
        <v>0</v>
      </c>
      <c r="E192" s="79">
        <f>SUM(E185:E191)</f>
        <v>0</v>
      </c>
      <c r="F192" s="79">
        <f>SUM(F185:F191)</f>
        <v>0</v>
      </c>
      <c r="G192" s="73">
        <f t="shared" si="15"/>
        <v>0</v>
      </c>
    </row>
    <row r="193" spans="3:7" s="68" customFormat="1" ht="15.75" customHeight="1" x14ac:dyDescent="0.25">
      <c r="C193" s="64"/>
      <c r="D193" s="66"/>
      <c r="E193" s="66"/>
      <c r="F193" s="66"/>
      <c r="G193" s="64"/>
    </row>
    <row r="194" spans="3:7" s="68" customFormat="1" ht="15.75" customHeight="1" x14ac:dyDescent="0.25">
      <c r="C194" s="251" t="s">
        <v>428</v>
      </c>
      <c r="D194" s="252"/>
      <c r="E194" s="252"/>
      <c r="F194" s="252"/>
      <c r="G194" s="253"/>
    </row>
    <row r="195" spans="3:7" s="68" customFormat="1" ht="19.5" customHeight="1" thickBot="1" x14ac:dyDescent="0.3">
      <c r="C195" s="76" t="s">
        <v>429</v>
      </c>
      <c r="D195" s="77">
        <f>'1) Budget Table'!D37</f>
        <v>172028.81</v>
      </c>
      <c r="E195" s="77">
        <f>'1) Budget Table'!E37</f>
        <v>136142</v>
      </c>
      <c r="F195" s="77">
        <f>'1) Budget Table'!F37</f>
        <v>0</v>
      </c>
      <c r="G195" s="78">
        <f t="shared" ref="G195:G203" si="16">SUM(D195:F195)</f>
        <v>308170.81</v>
      </c>
    </row>
    <row r="196" spans="3:7" s="68" customFormat="1" ht="15.75" customHeight="1" x14ac:dyDescent="0.25">
      <c r="C196" s="74" t="s">
        <v>7</v>
      </c>
      <c r="D196" s="112"/>
      <c r="E196" s="113"/>
      <c r="F196" s="113"/>
      <c r="G196" s="75">
        <f t="shared" si="16"/>
        <v>0</v>
      </c>
    </row>
    <row r="197" spans="3:7" s="68" customFormat="1" ht="15.75" customHeight="1" x14ac:dyDescent="0.25">
      <c r="C197" s="62" t="s">
        <v>8</v>
      </c>
      <c r="D197" s="114"/>
      <c r="E197" s="21"/>
      <c r="F197" s="21"/>
      <c r="G197" s="73">
        <f t="shared" si="16"/>
        <v>0</v>
      </c>
    </row>
    <row r="198" spans="3:7" s="68" customFormat="1" ht="15.75" customHeight="1" x14ac:dyDescent="0.25">
      <c r="C198" s="62" t="s">
        <v>9</v>
      </c>
      <c r="D198" s="114"/>
      <c r="E198" s="114"/>
      <c r="F198" s="114"/>
      <c r="G198" s="73">
        <f t="shared" si="16"/>
        <v>0</v>
      </c>
    </row>
    <row r="199" spans="3:7" s="68" customFormat="1" ht="15.75" customHeight="1" x14ac:dyDescent="0.25">
      <c r="C199" s="63" t="s">
        <v>10</v>
      </c>
      <c r="D199" s="114"/>
      <c r="E199" s="114"/>
      <c r="F199" s="114"/>
      <c r="G199" s="73">
        <f t="shared" si="16"/>
        <v>0</v>
      </c>
    </row>
    <row r="200" spans="3:7" s="68" customFormat="1" ht="15.75" customHeight="1" x14ac:dyDescent="0.25">
      <c r="C200" s="62" t="s">
        <v>15</v>
      </c>
      <c r="D200" s="114"/>
      <c r="E200" s="114"/>
      <c r="F200" s="114"/>
      <c r="G200" s="73">
        <f t="shared" si="16"/>
        <v>0</v>
      </c>
    </row>
    <row r="201" spans="3:7" s="68" customFormat="1" ht="15.75" customHeight="1" x14ac:dyDescent="0.25">
      <c r="C201" s="62" t="s">
        <v>11</v>
      </c>
      <c r="D201" s="114"/>
      <c r="E201" s="114"/>
      <c r="F201" s="114"/>
      <c r="G201" s="73">
        <f t="shared" si="16"/>
        <v>0</v>
      </c>
    </row>
    <row r="202" spans="3:7" s="68" customFormat="1" ht="15.75" customHeight="1" x14ac:dyDescent="0.25">
      <c r="C202" s="62" t="s">
        <v>57</v>
      </c>
      <c r="D202" s="114"/>
      <c r="E202" s="114"/>
      <c r="F202" s="114"/>
      <c r="G202" s="73">
        <f t="shared" si="16"/>
        <v>0</v>
      </c>
    </row>
    <row r="203" spans="3:7" s="68" customFormat="1" ht="15.75" customHeight="1" x14ac:dyDescent="0.25">
      <c r="C203" s="67" t="s">
        <v>60</v>
      </c>
      <c r="D203" s="79">
        <f>SUM(D196:D202)</f>
        <v>0</v>
      </c>
      <c r="E203" s="79">
        <f>SUM(E196:E202)</f>
        <v>0</v>
      </c>
      <c r="F203" s="79">
        <f>SUM(F196:F202)</f>
        <v>0</v>
      </c>
      <c r="G203" s="73">
        <f t="shared" si="16"/>
        <v>0</v>
      </c>
    </row>
    <row r="204" spans="3:7" s="68" customFormat="1" ht="15.75" customHeight="1" thickBot="1" x14ac:dyDescent="0.3">
      <c r="C204" s="64"/>
      <c r="D204" s="66"/>
      <c r="E204" s="66"/>
      <c r="F204" s="66"/>
      <c r="G204" s="64"/>
    </row>
    <row r="205" spans="3:7" s="68" customFormat="1" ht="19.5" customHeight="1" thickBot="1" x14ac:dyDescent="0.3">
      <c r="C205" s="270" t="s">
        <v>16</v>
      </c>
      <c r="D205" s="271"/>
      <c r="E205" s="271"/>
      <c r="F205" s="271"/>
      <c r="G205" s="272"/>
    </row>
    <row r="206" spans="3:7" s="68" customFormat="1" ht="19.5" customHeight="1" x14ac:dyDescent="0.25">
      <c r="C206" s="90"/>
      <c r="D206" s="72" t="s">
        <v>421</v>
      </c>
      <c r="E206" s="72" t="s">
        <v>422</v>
      </c>
      <c r="F206" s="72" t="s">
        <v>423</v>
      </c>
      <c r="G206" s="262" t="s">
        <v>16</v>
      </c>
    </row>
    <row r="207" spans="3:7" s="68" customFormat="1" ht="19.5" customHeight="1" x14ac:dyDescent="0.25">
      <c r="C207" s="90"/>
      <c r="D207" s="65" t="str">
        <f>'1) Budget Table'!D13</f>
        <v>UNDP</v>
      </c>
      <c r="E207" s="65" t="str">
        <f>'1) Budget Table'!E13</f>
        <v>UNOPS</v>
      </c>
      <c r="F207" s="65">
        <f>'1) Budget Table'!F13</f>
        <v>0</v>
      </c>
      <c r="G207" s="263"/>
    </row>
    <row r="208" spans="3:7" s="68" customFormat="1" ht="19.5" customHeight="1" x14ac:dyDescent="0.25">
      <c r="C208" s="23" t="s">
        <v>7</v>
      </c>
      <c r="D208" s="91">
        <f t="shared" ref="D208:F214" si="17">SUM(D185,D174,D163,D152,D140,D129,D118,D107,D95,D84,D73,D62,D50,D39,D28,D17,D196)</f>
        <v>915500</v>
      </c>
      <c r="E208" s="91">
        <f t="shared" si="17"/>
        <v>0</v>
      </c>
      <c r="F208" s="91">
        <f t="shared" si="17"/>
        <v>0</v>
      </c>
      <c r="G208" s="88">
        <f t="shared" ref="G208:G215" si="18">SUM(D208:F208)</f>
        <v>915500</v>
      </c>
    </row>
    <row r="209" spans="3:14" s="68" customFormat="1" ht="34.5" customHeight="1" x14ac:dyDescent="0.25">
      <c r="C209" s="23" t="s">
        <v>8</v>
      </c>
      <c r="D209" s="91">
        <f t="shared" si="17"/>
        <v>0</v>
      </c>
      <c r="E209" s="91">
        <f t="shared" si="17"/>
        <v>0</v>
      </c>
      <c r="F209" s="91">
        <f t="shared" si="17"/>
        <v>0</v>
      </c>
      <c r="G209" s="89">
        <f t="shared" si="18"/>
        <v>0</v>
      </c>
    </row>
    <row r="210" spans="3:14" s="68" customFormat="1" ht="48" customHeight="1" x14ac:dyDescent="0.25">
      <c r="C210" s="23" t="s">
        <v>9</v>
      </c>
      <c r="D210" s="91">
        <f t="shared" si="17"/>
        <v>788747</v>
      </c>
      <c r="E210" s="91">
        <f t="shared" si="17"/>
        <v>0</v>
      </c>
      <c r="F210" s="91">
        <f t="shared" si="17"/>
        <v>0</v>
      </c>
      <c r="G210" s="89">
        <f t="shared" si="18"/>
        <v>788747</v>
      </c>
    </row>
    <row r="211" spans="3:14" s="68" customFormat="1" ht="33" customHeight="1" x14ac:dyDescent="0.25">
      <c r="C211" s="38" t="s">
        <v>10</v>
      </c>
      <c r="D211" s="91">
        <f t="shared" si="17"/>
        <v>305000</v>
      </c>
      <c r="E211" s="91">
        <f t="shared" si="17"/>
        <v>0</v>
      </c>
      <c r="F211" s="91">
        <f t="shared" si="17"/>
        <v>0</v>
      </c>
      <c r="G211" s="89">
        <f t="shared" si="18"/>
        <v>305000</v>
      </c>
    </row>
    <row r="212" spans="3:14" s="68" customFormat="1" ht="21" customHeight="1" x14ac:dyDescent="0.25">
      <c r="C212" s="23" t="s">
        <v>15</v>
      </c>
      <c r="D212" s="91">
        <f t="shared" si="17"/>
        <v>58406</v>
      </c>
      <c r="E212" s="91">
        <f t="shared" si="17"/>
        <v>0</v>
      </c>
      <c r="F212" s="91">
        <f t="shared" si="17"/>
        <v>0</v>
      </c>
      <c r="G212" s="89">
        <f t="shared" si="18"/>
        <v>58406</v>
      </c>
      <c r="H212" s="27"/>
      <c r="I212" s="27"/>
      <c r="J212" s="27"/>
      <c r="K212" s="27"/>
      <c r="L212" s="27"/>
      <c r="M212" s="26"/>
    </row>
    <row r="213" spans="3:14" s="68" customFormat="1" ht="39.75" customHeight="1" x14ac:dyDescent="0.25">
      <c r="C213" s="23" t="s">
        <v>11</v>
      </c>
      <c r="D213" s="91">
        <f t="shared" si="17"/>
        <v>0</v>
      </c>
      <c r="E213" s="91">
        <f t="shared" si="17"/>
        <v>0</v>
      </c>
      <c r="F213" s="91">
        <f t="shared" si="17"/>
        <v>0</v>
      </c>
      <c r="G213" s="89">
        <f t="shared" si="18"/>
        <v>0</v>
      </c>
      <c r="H213" s="27"/>
      <c r="I213" s="27"/>
      <c r="J213" s="27"/>
      <c r="K213" s="27"/>
      <c r="L213" s="27"/>
      <c r="M213" s="26"/>
    </row>
    <row r="214" spans="3:14" s="68" customFormat="1" ht="23.25" customHeight="1" x14ac:dyDescent="0.25">
      <c r="C214" s="23" t="s">
        <v>57</v>
      </c>
      <c r="D214" s="156">
        <f t="shared" si="17"/>
        <v>268796</v>
      </c>
      <c r="E214" s="156">
        <f t="shared" si="17"/>
        <v>0</v>
      </c>
      <c r="F214" s="156">
        <f t="shared" si="17"/>
        <v>0</v>
      </c>
      <c r="G214" s="89">
        <f t="shared" si="18"/>
        <v>268796</v>
      </c>
      <c r="H214" s="27"/>
      <c r="I214" s="27"/>
      <c r="J214" s="27"/>
      <c r="K214" s="27"/>
      <c r="L214" s="27"/>
      <c r="M214" s="26"/>
    </row>
    <row r="215" spans="3:14" s="68" customFormat="1" ht="22.5" customHeight="1" x14ac:dyDescent="0.25">
      <c r="C215" s="158" t="s">
        <v>434</v>
      </c>
      <c r="D215" s="157">
        <f>SUM(D208:D214)</f>
        <v>2336449</v>
      </c>
      <c r="E215" s="157">
        <f>SUM(E208:E214)</f>
        <v>0</v>
      </c>
      <c r="F215" s="157">
        <f>SUM(F208:F214)</f>
        <v>0</v>
      </c>
      <c r="G215" s="159">
        <f t="shared" si="18"/>
        <v>2336449</v>
      </c>
      <c r="H215" s="27"/>
      <c r="I215" s="27"/>
      <c r="J215" s="27"/>
      <c r="K215" s="27"/>
      <c r="L215" s="27"/>
      <c r="M215" s="26"/>
    </row>
    <row r="216" spans="3:14" s="68" customFormat="1" ht="26.25" customHeight="1" thickBot="1" x14ac:dyDescent="0.3">
      <c r="C216" s="162" t="s">
        <v>432</v>
      </c>
      <c r="D216" s="93">
        <f>D215*0.07</f>
        <v>163551.43000000002</v>
      </c>
      <c r="E216" s="93">
        <f t="shared" ref="E216:G216" si="19">E215*0.07</f>
        <v>0</v>
      </c>
      <c r="F216" s="93">
        <f t="shared" si="19"/>
        <v>0</v>
      </c>
      <c r="G216" s="163">
        <f t="shared" si="19"/>
        <v>163551.43000000002</v>
      </c>
      <c r="H216" s="40"/>
      <c r="I216" s="40"/>
      <c r="J216" s="40"/>
      <c r="K216" s="40"/>
      <c r="L216" s="69"/>
      <c r="M216" s="66"/>
    </row>
    <row r="217" spans="3:14" s="68" customFormat="1" ht="23.25" customHeight="1" thickBot="1" x14ac:dyDescent="0.3">
      <c r="C217" s="160" t="s">
        <v>433</v>
      </c>
      <c r="D217" s="161">
        <f>SUM(D215:D216)</f>
        <v>2500000.4300000002</v>
      </c>
      <c r="E217" s="161">
        <f t="shared" ref="E217:G217" si="20">SUM(E215:E216)</f>
        <v>0</v>
      </c>
      <c r="F217" s="161">
        <f t="shared" si="20"/>
        <v>0</v>
      </c>
      <c r="G217" s="92">
        <f t="shared" si="20"/>
        <v>2500000.4300000002</v>
      </c>
      <c r="H217" s="40"/>
      <c r="I217" s="40"/>
      <c r="J217" s="40"/>
      <c r="K217" s="40"/>
      <c r="L217" s="69"/>
      <c r="M217" s="66"/>
    </row>
    <row r="218" spans="3:14" ht="15.75" customHeight="1" x14ac:dyDescent="0.25">
      <c r="L218" s="70"/>
    </row>
    <row r="219" spans="3:14" ht="15.75" customHeight="1" x14ac:dyDescent="0.25">
      <c r="H219" s="50"/>
      <c r="I219" s="50"/>
      <c r="L219" s="70"/>
    </row>
    <row r="220" spans="3:14" ht="15.75" customHeight="1" x14ac:dyDescent="0.25">
      <c r="H220" s="50"/>
      <c r="I220" s="50"/>
      <c r="L220" s="68"/>
    </row>
    <row r="221" spans="3:14" ht="40.5" customHeight="1" x14ac:dyDescent="0.25">
      <c r="H221" s="50"/>
      <c r="I221" s="50"/>
      <c r="L221" s="71"/>
    </row>
    <row r="222" spans="3:14" ht="24.75" customHeight="1" x14ac:dyDescent="0.25">
      <c r="H222" s="50"/>
      <c r="I222" s="50"/>
      <c r="L222" s="71"/>
    </row>
    <row r="223" spans="3:14" ht="41.25" customHeight="1" x14ac:dyDescent="0.25">
      <c r="H223" s="15"/>
      <c r="I223" s="50"/>
      <c r="L223" s="71"/>
    </row>
    <row r="224" spans="3:14" ht="51.75" customHeight="1" x14ac:dyDescent="0.25">
      <c r="H224" s="15"/>
      <c r="I224" s="50"/>
      <c r="L224" s="71"/>
      <c r="N224" s="64"/>
    </row>
    <row r="225" spans="3:14" ht="42" customHeight="1" x14ac:dyDescent="0.25">
      <c r="H225" s="50"/>
      <c r="I225" s="50"/>
      <c r="L225" s="71"/>
      <c r="N225" s="64"/>
    </row>
    <row r="226" spans="3:14" s="66" customFormat="1" ht="42" customHeight="1" x14ac:dyDescent="0.25">
      <c r="C226" s="64"/>
      <c r="G226" s="64"/>
      <c r="H226" s="68"/>
      <c r="I226" s="50"/>
      <c r="J226" s="64"/>
      <c r="K226" s="64"/>
      <c r="L226" s="71"/>
      <c r="M226" s="64"/>
    </row>
    <row r="227" spans="3:14" s="66" customFormat="1" ht="42" customHeight="1" x14ac:dyDescent="0.25">
      <c r="C227" s="64"/>
      <c r="G227" s="64"/>
      <c r="H227" s="64"/>
      <c r="I227" s="50"/>
      <c r="J227" s="64"/>
      <c r="K227" s="64"/>
      <c r="L227" s="64"/>
      <c r="M227" s="64"/>
    </row>
    <row r="228" spans="3:14" s="66" customFormat="1" ht="63.75" customHeight="1" x14ac:dyDescent="0.25">
      <c r="C228" s="64"/>
      <c r="G228" s="64"/>
      <c r="H228" s="64"/>
      <c r="I228" s="70"/>
      <c r="J228" s="68"/>
      <c r="K228" s="68"/>
      <c r="L228" s="64"/>
      <c r="M228" s="64"/>
    </row>
    <row r="229" spans="3:14" s="66" customFormat="1" ht="42" customHeight="1" x14ac:dyDescent="0.25">
      <c r="C229" s="64"/>
      <c r="G229" s="64"/>
      <c r="H229" s="64"/>
      <c r="I229" s="64"/>
      <c r="J229" s="64"/>
      <c r="K229" s="64"/>
      <c r="L229" s="64"/>
      <c r="M229" s="70"/>
    </row>
    <row r="230" spans="3:14" ht="23.25" customHeight="1" x14ac:dyDescent="0.25">
      <c r="N230" s="64"/>
    </row>
    <row r="231" spans="3:14" ht="27.75" customHeight="1" x14ac:dyDescent="0.25">
      <c r="L231" s="68"/>
      <c r="N231" s="64"/>
    </row>
    <row r="232" spans="3:14" ht="55.5" customHeight="1" x14ac:dyDescent="0.25">
      <c r="N232" s="64"/>
    </row>
    <row r="233" spans="3:14" ht="57.75" customHeight="1" x14ac:dyDescent="0.25">
      <c r="M233" s="68"/>
      <c r="N233" s="64"/>
    </row>
    <row r="234" spans="3:14" ht="21.75" customHeight="1" x14ac:dyDescent="0.25">
      <c r="N234" s="64"/>
    </row>
    <row r="235" spans="3:14" ht="49.5" customHeight="1" x14ac:dyDescent="0.25">
      <c r="N235" s="64"/>
    </row>
    <row r="236" spans="3:14" ht="28.5" customHeight="1" x14ac:dyDescent="0.25">
      <c r="N236" s="64"/>
    </row>
    <row r="237" spans="3:14" ht="28.5" customHeight="1" x14ac:dyDescent="0.25">
      <c r="N237" s="64"/>
    </row>
    <row r="238" spans="3:14" ht="28.5" customHeight="1" x14ac:dyDescent="0.25">
      <c r="N238" s="64"/>
    </row>
    <row r="239" spans="3:14" ht="23.25" customHeight="1" x14ac:dyDescent="0.25">
      <c r="N239" s="70"/>
    </row>
    <row r="240" spans="3:14" ht="43.5" customHeight="1" x14ac:dyDescent="0.25">
      <c r="N240" s="70"/>
    </row>
    <row r="241" spans="3:14" ht="55.5" customHeight="1" x14ac:dyDescent="0.25">
      <c r="N241" s="64"/>
    </row>
    <row r="242" spans="3:14" ht="42.75" customHeight="1" x14ac:dyDescent="0.25">
      <c r="N242" s="70"/>
    </row>
    <row r="243" spans="3:14" ht="21.75" customHeight="1" x14ac:dyDescent="0.25">
      <c r="N243" s="70"/>
    </row>
    <row r="244" spans="3:14" ht="21.75" customHeight="1" x14ac:dyDescent="0.25">
      <c r="N244" s="70"/>
    </row>
    <row r="245" spans="3:14" s="68" customFormat="1" ht="23.25" customHeight="1" x14ac:dyDescent="0.25">
      <c r="C245" s="64"/>
      <c r="D245" s="66"/>
      <c r="E245" s="66"/>
      <c r="F245" s="66"/>
      <c r="G245" s="64"/>
      <c r="H245" s="64"/>
      <c r="I245" s="64"/>
      <c r="J245" s="64"/>
      <c r="K245" s="64"/>
      <c r="L245" s="64"/>
      <c r="M245" s="64"/>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Table'!$G$50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68" t="s">
        <v>25</v>
      </c>
      <c r="C2" s="1"/>
      <c r="D2" s="1"/>
      <c r="E2" s="1"/>
      <c r="F2" s="1"/>
    </row>
    <row r="3" spans="2:6" x14ac:dyDescent="0.25">
      <c r="B3" s="169"/>
    </row>
    <row r="4" spans="2:6" ht="30.75" customHeight="1" x14ac:dyDescent="0.25">
      <c r="B4" s="170" t="s">
        <v>18</v>
      </c>
    </row>
    <row r="5" spans="2:6" ht="30.75" customHeight="1" x14ac:dyDescent="0.25">
      <c r="B5" s="170"/>
    </row>
    <row r="6" spans="2:6" ht="60" x14ac:dyDescent="0.25">
      <c r="B6" s="170" t="s">
        <v>19</v>
      </c>
    </row>
    <row r="7" spans="2:6" x14ac:dyDescent="0.25">
      <c r="B7" s="170"/>
    </row>
    <row r="8" spans="2:6" ht="60" x14ac:dyDescent="0.25">
      <c r="B8" s="170" t="s">
        <v>20</v>
      </c>
    </row>
    <row r="9" spans="2:6" x14ac:dyDescent="0.25">
      <c r="B9" s="170"/>
    </row>
    <row r="10" spans="2:6" ht="60" x14ac:dyDescent="0.25">
      <c r="B10" s="170" t="s">
        <v>21</v>
      </c>
    </row>
    <row r="11" spans="2:6" x14ac:dyDescent="0.25">
      <c r="B11" s="170"/>
    </row>
    <row r="12" spans="2:6" ht="30" x14ac:dyDescent="0.25">
      <c r="B12" s="170" t="s">
        <v>22</v>
      </c>
    </row>
    <row r="13" spans="2:6" x14ac:dyDescent="0.25">
      <c r="B13" s="170"/>
    </row>
    <row r="14" spans="2:6" ht="60" x14ac:dyDescent="0.25">
      <c r="B14" s="170" t="s">
        <v>23</v>
      </c>
    </row>
    <row r="15" spans="2:6" x14ac:dyDescent="0.25">
      <c r="B15" s="170"/>
    </row>
    <row r="16" spans="2:6" ht="45.75" thickBot="1" x14ac:dyDescent="0.3">
      <c r="B16" s="171" t="s">
        <v>24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6" t="s">
        <v>443</v>
      </c>
      <c r="C2" s="287"/>
      <c r="D2" s="288"/>
    </row>
    <row r="3" spans="2:4" ht="15.75" thickBot="1" x14ac:dyDescent="0.3">
      <c r="B3" s="289"/>
      <c r="C3" s="290"/>
      <c r="D3" s="291"/>
    </row>
    <row r="4" spans="2:4" ht="15.75" thickBot="1" x14ac:dyDescent="0.3"/>
    <row r="5" spans="2:4" x14ac:dyDescent="0.25">
      <c r="B5" s="277" t="s">
        <v>61</v>
      </c>
      <c r="C5" s="278"/>
      <c r="D5" s="279"/>
    </row>
    <row r="6" spans="2:4" ht="15.75" thickBot="1" x14ac:dyDescent="0.3">
      <c r="B6" s="280"/>
      <c r="C6" s="281"/>
      <c r="D6" s="282"/>
    </row>
    <row r="7" spans="2:4" x14ac:dyDescent="0.25">
      <c r="B7" s="101" t="s">
        <v>71</v>
      </c>
      <c r="C7" s="275" t="e">
        <f>SUM('1) Budget Table'!D24:F24,'1) Budget Table'!D30:F30,'1) Budget Table'!#REF!,'1) Budget Table'!#REF!)</f>
        <v>#REF!</v>
      </c>
      <c r="D7" s="276"/>
    </row>
    <row r="8" spans="2:4" x14ac:dyDescent="0.25">
      <c r="B8" s="101" t="s">
        <v>418</v>
      </c>
      <c r="C8" s="273" t="e">
        <f>SUM(D10:D14)</f>
        <v>#REF!</v>
      </c>
      <c r="D8" s="274"/>
    </row>
    <row r="9" spans="2:4" x14ac:dyDescent="0.25">
      <c r="B9" s="102" t="s">
        <v>412</v>
      </c>
      <c r="C9" s="103" t="s">
        <v>413</v>
      </c>
      <c r="D9" s="104" t="s">
        <v>414</v>
      </c>
    </row>
    <row r="10" spans="2:4" ht="35.1" customHeight="1" x14ac:dyDescent="0.25">
      <c r="B10" s="129"/>
      <c r="C10" s="106"/>
      <c r="D10" s="107" t="e">
        <f>$C$7*C10</f>
        <v>#REF!</v>
      </c>
    </row>
    <row r="11" spans="2:4" ht="35.1" customHeight="1" x14ac:dyDescent="0.25">
      <c r="B11" s="129"/>
      <c r="C11" s="106"/>
      <c r="D11" s="107" t="e">
        <f>C7*C11</f>
        <v>#REF!</v>
      </c>
    </row>
    <row r="12" spans="2:4" ht="35.1" customHeight="1" x14ac:dyDescent="0.25">
      <c r="B12" s="130"/>
      <c r="C12" s="106"/>
      <c r="D12" s="107" t="e">
        <f>C7*C12</f>
        <v>#REF!</v>
      </c>
    </row>
    <row r="13" spans="2:4" ht="35.1" customHeight="1" x14ac:dyDescent="0.25">
      <c r="B13" s="130"/>
      <c r="C13" s="106"/>
      <c r="D13" s="107" t="e">
        <f>C7*C13</f>
        <v>#REF!</v>
      </c>
    </row>
    <row r="14" spans="2:4" ht="35.1" customHeight="1" thickBot="1" x14ac:dyDescent="0.3">
      <c r="B14" s="131"/>
      <c r="C14" s="106"/>
      <c r="D14" s="111" t="e">
        <f>C7*C14</f>
        <v>#REF!</v>
      </c>
    </row>
    <row r="15" spans="2:4" ht="15.75" thickBot="1" x14ac:dyDescent="0.3"/>
    <row r="16" spans="2:4" x14ac:dyDescent="0.25">
      <c r="B16" s="277" t="s">
        <v>415</v>
      </c>
      <c r="C16" s="278"/>
      <c r="D16" s="279"/>
    </row>
    <row r="17" spans="2:4" ht="15.75" thickBot="1" x14ac:dyDescent="0.3">
      <c r="B17" s="283"/>
      <c r="C17" s="284"/>
      <c r="D17" s="285"/>
    </row>
    <row r="18" spans="2:4" x14ac:dyDescent="0.25">
      <c r="B18" s="101" t="s">
        <v>71</v>
      </c>
      <c r="C18" s="275" t="e">
        <f>SUM('1) Budget Table'!#REF!,'1) Budget Table'!#REF!,'1) Budget Table'!#REF!,'1) Budget Table'!#REF!)</f>
        <v>#REF!</v>
      </c>
      <c r="D18" s="276"/>
    </row>
    <row r="19" spans="2:4" x14ac:dyDescent="0.25">
      <c r="B19" s="101" t="s">
        <v>418</v>
      </c>
      <c r="C19" s="273" t="e">
        <f>SUM(D21:D25)</f>
        <v>#REF!</v>
      </c>
      <c r="D19" s="274"/>
    </row>
    <row r="20" spans="2:4" x14ac:dyDescent="0.25">
      <c r="B20" s="102" t="s">
        <v>412</v>
      </c>
      <c r="C20" s="103" t="s">
        <v>413</v>
      </c>
      <c r="D20" s="104" t="s">
        <v>414</v>
      </c>
    </row>
    <row r="21" spans="2:4" ht="35.1" customHeight="1" x14ac:dyDescent="0.25">
      <c r="B21" s="105"/>
      <c r="C21" s="106"/>
      <c r="D21" s="107" t="e">
        <f>$C$18*C21</f>
        <v>#REF!</v>
      </c>
    </row>
    <row r="22" spans="2:4" ht="35.1" customHeight="1" x14ac:dyDescent="0.25">
      <c r="B22" s="108"/>
      <c r="C22" s="106"/>
      <c r="D22" s="107" t="e">
        <f>$C$18*C22</f>
        <v>#REF!</v>
      </c>
    </row>
    <row r="23" spans="2:4" ht="35.1" customHeight="1" x14ac:dyDescent="0.25">
      <c r="B23" s="109"/>
      <c r="C23" s="106"/>
      <c r="D23" s="107" t="e">
        <f>$C$18*C23</f>
        <v>#REF!</v>
      </c>
    </row>
    <row r="24" spans="2:4" ht="35.1" customHeight="1" x14ac:dyDescent="0.25">
      <c r="B24" s="109"/>
      <c r="C24" s="106"/>
      <c r="D24" s="107" t="e">
        <f>$C$18*C24</f>
        <v>#REF!</v>
      </c>
    </row>
    <row r="25" spans="2:4" ht="35.1" customHeight="1" thickBot="1" x14ac:dyDescent="0.3">
      <c r="B25" s="110"/>
      <c r="C25" s="106"/>
      <c r="D25" s="107" t="e">
        <f>$C$18*C25</f>
        <v>#REF!</v>
      </c>
    </row>
    <row r="26" spans="2:4" ht="15.75" thickBot="1" x14ac:dyDescent="0.3"/>
    <row r="27" spans="2:4" x14ac:dyDescent="0.25">
      <c r="B27" s="277" t="s">
        <v>416</v>
      </c>
      <c r="C27" s="278"/>
      <c r="D27" s="279"/>
    </row>
    <row r="28" spans="2:4" ht="15.75" thickBot="1" x14ac:dyDescent="0.3">
      <c r="B28" s="280"/>
      <c r="C28" s="281"/>
      <c r="D28" s="282"/>
    </row>
    <row r="29" spans="2:4" x14ac:dyDescent="0.25">
      <c r="B29" s="101" t="s">
        <v>71</v>
      </c>
      <c r="C29" s="275" t="e">
        <f>SUM('1) Budget Table'!#REF!,'1) Budget Table'!#REF!,'1) Budget Table'!#REF!,'1) Budget Table'!#REF!)</f>
        <v>#REF!</v>
      </c>
      <c r="D29" s="276"/>
    </row>
    <row r="30" spans="2:4" x14ac:dyDescent="0.25">
      <c r="B30" s="101" t="s">
        <v>418</v>
      </c>
      <c r="C30" s="273" t="e">
        <f>SUM(D32:D36)</f>
        <v>#REF!</v>
      </c>
      <c r="D30" s="274"/>
    </row>
    <row r="31" spans="2:4" x14ac:dyDescent="0.25">
      <c r="B31" s="102" t="s">
        <v>412</v>
      </c>
      <c r="C31" s="103" t="s">
        <v>413</v>
      </c>
      <c r="D31" s="104" t="s">
        <v>414</v>
      </c>
    </row>
    <row r="32" spans="2:4" ht="35.1" customHeight="1" x14ac:dyDescent="0.25">
      <c r="B32" s="105"/>
      <c r="C32" s="106"/>
      <c r="D32" s="107" t="e">
        <f>$C$29*C32</f>
        <v>#REF!</v>
      </c>
    </row>
    <row r="33" spans="2:4" ht="35.1" customHeight="1" x14ac:dyDescent="0.25">
      <c r="B33" s="108"/>
      <c r="C33" s="106"/>
      <c r="D33" s="107" t="e">
        <f>$C$29*C33</f>
        <v>#REF!</v>
      </c>
    </row>
    <row r="34" spans="2:4" ht="35.1" customHeight="1" x14ac:dyDescent="0.25">
      <c r="B34" s="109"/>
      <c r="C34" s="106"/>
      <c r="D34" s="107" t="e">
        <f>$C$29*C34</f>
        <v>#REF!</v>
      </c>
    </row>
    <row r="35" spans="2:4" ht="35.1" customHeight="1" x14ac:dyDescent="0.25">
      <c r="B35" s="109"/>
      <c r="C35" s="106"/>
      <c r="D35" s="107" t="e">
        <f>$C$29*C35</f>
        <v>#REF!</v>
      </c>
    </row>
    <row r="36" spans="2:4" ht="35.1" customHeight="1" thickBot="1" x14ac:dyDescent="0.3">
      <c r="B36" s="110"/>
      <c r="C36" s="106"/>
      <c r="D36" s="107" t="e">
        <f>$C$29*C36</f>
        <v>#REF!</v>
      </c>
    </row>
    <row r="37" spans="2:4" ht="15.75" thickBot="1" x14ac:dyDescent="0.3"/>
    <row r="38" spans="2:4" x14ac:dyDescent="0.25">
      <c r="B38" s="277" t="s">
        <v>417</v>
      </c>
      <c r="C38" s="278"/>
      <c r="D38" s="279"/>
    </row>
    <row r="39" spans="2:4" ht="15.75" thickBot="1" x14ac:dyDescent="0.3">
      <c r="B39" s="280"/>
      <c r="C39" s="281"/>
      <c r="D39" s="282"/>
    </row>
    <row r="40" spans="2:4" x14ac:dyDescent="0.25">
      <c r="B40" s="101" t="s">
        <v>71</v>
      </c>
      <c r="C40" s="275" t="e">
        <f>SUM('1) Budget Table'!#REF!,'1) Budget Table'!#REF!,'1) Budget Table'!#REF!,'1) Budget Table'!#REF!)</f>
        <v>#REF!</v>
      </c>
      <c r="D40" s="276"/>
    </row>
    <row r="41" spans="2:4" x14ac:dyDescent="0.25">
      <c r="B41" s="101" t="s">
        <v>418</v>
      </c>
      <c r="C41" s="273" t="e">
        <f>SUM(D43:D47)</f>
        <v>#REF!</v>
      </c>
      <c r="D41" s="274"/>
    </row>
    <row r="42" spans="2:4" x14ac:dyDescent="0.25">
      <c r="B42" s="102" t="s">
        <v>412</v>
      </c>
      <c r="C42" s="103" t="s">
        <v>413</v>
      </c>
      <c r="D42" s="104" t="s">
        <v>414</v>
      </c>
    </row>
    <row r="43" spans="2:4" ht="35.1" customHeight="1" x14ac:dyDescent="0.25">
      <c r="B43" s="105"/>
      <c r="C43" s="106"/>
      <c r="D43" s="107" t="e">
        <f>$C$40*C43</f>
        <v>#REF!</v>
      </c>
    </row>
    <row r="44" spans="2:4" ht="35.1" customHeight="1" x14ac:dyDescent="0.25">
      <c r="B44" s="108"/>
      <c r="C44" s="106"/>
      <c r="D44" s="107" t="e">
        <f>$C$40*C44</f>
        <v>#REF!</v>
      </c>
    </row>
    <row r="45" spans="2:4" ht="35.1" customHeight="1" x14ac:dyDescent="0.25">
      <c r="B45" s="109"/>
      <c r="C45" s="106"/>
      <c r="D45" s="107" t="e">
        <f>$C$40*C45</f>
        <v>#REF!</v>
      </c>
    </row>
    <row r="46" spans="2:4" ht="35.1" customHeight="1" x14ac:dyDescent="0.25">
      <c r="B46" s="109"/>
      <c r="C46" s="106"/>
      <c r="D46" s="107" t="e">
        <f>$C$40*C46</f>
        <v>#REF!</v>
      </c>
    </row>
    <row r="47" spans="2:4" ht="35.1" customHeight="1" thickBot="1" x14ac:dyDescent="0.3">
      <c r="B47" s="110"/>
      <c r="C47" s="106"/>
      <c r="D47" s="111"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4" customFormat="1" ht="15.75" x14ac:dyDescent="0.25">
      <c r="B2" s="295" t="s">
        <v>39</v>
      </c>
      <c r="C2" s="296"/>
      <c r="D2" s="296"/>
      <c r="E2" s="296"/>
      <c r="F2" s="297"/>
    </row>
    <row r="3" spans="2:6" s="94" customFormat="1" ht="16.5" thickBot="1" x14ac:dyDescent="0.3">
      <c r="B3" s="298"/>
      <c r="C3" s="299"/>
      <c r="D3" s="299"/>
      <c r="E3" s="299"/>
      <c r="F3" s="300"/>
    </row>
    <row r="4" spans="2:6" s="94" customFormat="1" ht="16.5" thickBot="1" x14ac:dyDescent="0.3"/>
    <row r="5" spans="2:6" s="94" customFormat="1" ht="16.5" thickBot="1" x14ac:dyDescent="0.3">
      <c r="B5" s="270" t="s">
        <v>16</v>
      </c>
      <c r="C5" s="271"/>
      <c r="D5" s="271"/>
      <c r="E5" s="271"/>
      <c r="F5" s="272"/>
    </row>
    <row r="6" spans="2:6" s="94" customFormat="1" ht="15.75" x14ac:dyDescent="0.25">
      <c r="B6" s="181"/>
      <c r="C6" s="177" t="s">
        <v>30</v>
      </c>
      <c r="D6" s="177" t="s">
        <v>52</v>
      </c>
      <c r="E6" s="177" t="s">
        <v>53</v>
      </c>
      <c r="F6" s="262" t="s">
        <v>16</v>
      </c>
    </row>
    <row r="7" spans="2:6" s="94" customFormat="1" ht="15.75" x14ac:dyDescent="0.25">
      <c r="B7" s="181"/>
      <c r="C7" s="176" t="str">
        <f>'1) Budget Table'!D13</f>
        <v>UNDP</v>
      </c>
      <c r="D7" s="176" t="str">
        <f>'1) Budget Table'!E13</f>
        <v>UNOPS</v>
      </c>
      <c r="E7" s="176">
        <f>'1) Budget Table'!F13</f>
        <v>0</v>
      </c>
      <c r="F7" s="263"/>
    </row>
    <row r="8" spans="2:6" s="94" customFormat="1" ht="31.5" x14ac:dyDescent="0.25">
      <c r="B8" s="173" t="s">
        <v>7</v>
      </c>
      <c r="C8" s="182">
        <f>'2) By Category'!D208</f>
        <v>915500</v>
      </c>
      <c r="D8" s="182">
        <f>'2) By Category'!E208</f>
        <v>0</v>
      </c>
      <c r="E8" s="182">
        <f>'2) By Category'!F208</f>
        <v>0</v>
      </c>
      <c r="F8" s="178">
        <f t="shared" ref="F8:F15" si="0">SUM(C8:E8)</f>
        <v>915500</v>
      </c>
    </row>
    <row r="9" spans="2:6" s="94" customFormat="1" ht="47.25" x14ac:dyDescent="0.25">
      <c r="B9" s="173" t="s">
        <v>8</v>
      </c>
      <c r="C9" s="182">
        <f>'2) By Category'!D209</f>
        <v>0</v>
      </c>
      <c r="D9" s="182">
        <f>'2) By Category'!E209</f>
        <v>0</v>
      </c>
      <c r="E9" s="182">
        <f>'2) By Category'!F209</f>
        <v>0</v>
      </c>
      <c r="F9" s="179">
        <f t="shared" si="0"/>
        <v>0</v>
      </c>
    </row>
    <row r="10" spans="2:6" s="94" customFormat="1" ht="78.75" x14ac:dyDescent="0.25">
      <c r="B10" s="173" t="s">
        <v>9</v>
      </c>
      <c r="C10" s="182">
        <f>'2) By Category'!D210</f>
        <v>788747</v>
      </c>
      <c r="D10" s="182">
        <f>'2) By Category'!E210</f>
        <v>0</v>
      </c>
      <c r="E10" s="182">
        <f>'2) By Category'!F210</f>
        <v>0</v>
      </c>
      <c r="F10" s="179">
        <f t="shared" si="0"/>
        <v>788747</v>
      </c>
    </row>
    <row r="11" spans="2:6" s="94" customFormat="1" ht="31.5" x14ac:dyDescent="0.25">
      <c r="B11" s="175" t="s">
        <v>10</v>
      </c>
      <c r="C11" s="182">
        <f>'2) By Category'!D211</f>
        <v>305000</v>
      </c>
      <c r="D11" s="182">
        <f>'2) By Category'!E211</f>
        <v>0</v>
      </c>
      <c r="E11" s="182">
        <f>'2) By Category'!F211</f>
        <v>0</v>
      </c>
      <c r="F11" s="179">
        <f t="shared" si="0"/>
        <v>305000</v>
      </c>
    </row>
    <row r="12" spans="2:6" s="94" customFormat="1" ht="15.75" x14ac:dyDescent="0.25">
      <c r="B12" s="173" t="s">
        <v>15</v>
      </c>
      <c r="C12" s="182">
        <f>'2) By Category'!D212</f>
        <v>58406</v>
      </c>
      <c r="D12" s="182">
        <f>'2) By Category'!E212</f>
        <v>0</v>
      </c>
      <c r="E12" s="182">
        <f>'2) By Category'!F212</f>
        <v>0</v>
      </c>
      <c r="F12" s="179">
        <f t="shared" si="0"/>
        <v>58406</v>
      </c>
    </row>
    <row r="13" spans="2:6" s="94" customFormat="1" ht="47.25" x14ac:dyDescent="0.25">
      <c r="B13" s="173" t="s">
        <v>11</v>
      </c>
      <c r="C13" s="182">
        <f>'2) By Category'!D213</f>
        <v>0</v>
      </c>
      <c r="D13" s="182">
        <f>'2) By Category'!E213</f>
        <v>0</v>
      </c>
      <c r="E13" s="182">
        <f>'2) By Category'!F213</f>
        <v>0</v>
      </c>
      <c r="F13" s="179">
        <f t="shared" si="0"/>
        <v>0</v>
      </c>
    </row>
    <row r="14" spans="2:6" s="94" customFormat="1" ht="48" thickBot="1" x14ac:dyDescent="0.3">
      <c r="B14" s="174" t="s">
        <v>57</v>
      </c>
      <c r="C14" s="183">
        <f>'2) By Category'!D214</f>
        <v>268796</v>
      </c>
      <c r="D14" s="183">
        <f>'2) By Category'!E214</f>
        <v>0</v>
      </c>
      <c r="E14" s="183">
        <f>'2) By Category'!F214</f>
        <v>0</v>
      </c>
      <c r="F14" s="180">
        <f t="shared" si="0"/>
        <v>268796</v>
      </c>
    </row>
    <row r="15" spans="2:6" s="94" customFormat="1" ht="30" customHeight="1" x14ac:dyDescent="0.25">
      <c r="B15" s="186" t="s">
        <v>445</v>
      </c>
      <c r="C15" s="187">
        <f>SUM(C8:C14)</f>
        <v>2336449</v>
      </c>
      <c r="D15" s="187">
        <f>SUM(D8:D14)</f>
        <v>0</v>
      </c>
      <c r="E15" s="187">
        <f>SUM(E8:E14)</f>
        <v>0</v>
      </c>
      <c r="F15" s="188">
        <f t="shared" si="0"/>
        <v>2336449</v>
      </c>
    </row>
    <row r="16" spans="2:6" s="184" customFormat="1" ht="19.5" customHeight="1" x14ac:dyDescent="0.25">
      <c r="B16" s="185" t="s">
        <v>432</v>
      </c>
      <c r="C16" s="189">
        <f>C15*0.07</f>
        <v>163551.43000000002</v>
      </c>
      <c r="D16" s="189">
        <f t="shared" ref="D16:F16" si="1">D15*0.07</f>
        <v>0</v>
      </c>
      <c r="E16" s="189">
        <f t="shared" si="1"/>
        <v>0</v>
      </c>
      <c r="F16" s="189">
        <f t="shared" si="1"/>
        <v>163551.43000000002</v>
      </c>
    </row>
    <row r="17" spans="2:6" s="184" customFormat="1" ht="25.5" customHeight="1" thickBot="1" x14ac:dyDescent="0.3">
      <c r="B17" s="190" t="s">
        <v>38</v>
      </c>
      <c r="C17" s="191">
        <f>C15+C16</f>
        <v>2500000.4300000002</v>
      </c>
      <c r="D17" s="191">
        <f t="shared" ref="D17:F17" si="2">D15+D16</f>
        <v>0</v>
      </c>
      <c r="E17" s="191">
        <f t="shared" si="2"/>
        <v>0</v>
      </c>
      <c r="F17" s="191">
        <f t="shared" si="2"/>
        <v>2500000.4300000002</v>
      </c>
    </row>
    <row r="18" spans="2:6" s="94" customFormat="1" ht="16.5" thickBot="1" x14ac:dyDescent="0.3"/>
    <row r="19" spans="2:6" s="94" customFormat="1" ht="15.75" customHeight="1" x14ac:dyDescent="0.25">
      <c r="B19" s="292" t="s">
        <v>26</v>
      </c>
      <c r="C19" s="293"/>
      <c r="D19" s="293"/>
      <c r="E19" s="293"/>
      <c r="F19" s="294"/>
    </row>
    <row r="20" spans="2:6" ht="15.75" x14ac:dyDescent="0.25">
      <c r="B20" s="32"/>
      <c r="C20" s="30" t="s">
        <v>54</v>
      </c>
      <c r="D20" s="30" t="s">
        <v>55</v>
      </c>
      <c r="E20" s="30" t="s">
        <v>56</v>
      </c>
      <c r="F20" s="33" t="s">
        <v>28</v>
      </c>
    </row>
    <row r="21" spans="2:6" ht="15.75" x14ac:dyDescent="0.25">
      <c r="B21" s="32"/>
      <c r="C21" s="30" t="str">
        <f>'1) Budget Table'!D13</f>
        <v>UNDP</v>
      </c>
      <c r="D21" s="30" t="str">
        <f>'1) Budget Table'!E13</f>
        <v>UNOPS</v>
      </c>
      <c r="E21" s="30">
        <f>'1) Budget Table'!F13</f>
        <v>0</v>
      </c>
      <c r="F21" s="33"/>
    </row>
    <row r="22" spans="2:6" ht="23.25" customHeight="1" x14ac:dyDescent="0.25">
      <c r="B22" s="31" t="s">
        <v>27</v>
      </c>
      <c r="C22" s="29">
        <f>'1) Budget Table'!D56</f>
        <v>1120000.08029</v>
      </c>
      <c r="D22" s="29">
        <f>'1) Budget Table'!E56</f>
        <v>630000.00349999999</v>
      </c>
      <c r="E22" s="29">
        <f>'1) Budget Table'!F56</f>
        <v>0</v>
      </c>
      <c r="F22" s="9">
        <f>'1) Budget Table'!H56</f>
        <v>0.7</v>
      </c>
    </row>
    <row r="23" spans="2:6" ht="24.75" customHeight="1" x14ac:dyDescent="0.25">
      <c r="B23" s="31" t="s">
        <v>29</v>
      </c>
      <c r="C23" s="29">
        <f>'1) Budget Table'!D57</f>
        <v>480000.03440999996</v>
      </c>
      <c r="D23" s="29">
        <f>'1) Budget Table'!E57</f>
        <v>270000.00150000001</v>
      </c>
      <c r="E23" s="29">
        <f>'1) Budget Table'!F57</f>
        <v>0</v>
      </c>
      <c r="F23" s="9">
        <f>'1) Budget Table'!H57</f>
        <v>0.3</v>
      </c>
    </row>
    <row r="24" spans="2:6" ht="24.75" customHeight="1" thickBot="1" x14ac:dyDescent="0.3">
      <c r="B24" s="10" t="s">
        <v>451</v>
      </c>
      <c r="C24" s="34">
        <f>'1) Budget Table'!D58</f>
        <v>0</v>
      </c>
      <c r="D24" s="34">
        <f>'1) Budget Table'!E58</f>
        <v>0</v>
      </c>
      <c r="E24" s="34">
        <f>'1) Budget Table'!F58</f>
        <v>0</v>
      </c>
      <c r="F24" s="11">
        <f>'1) Budget Table'!H58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Table'!$G$50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7">
        <v>0</v>
      </c>
    </row>
    <row r="2" spans="1:1" x14ac:dyDescent="0.25">
      <c r="A2" s="167">
        <v>0.2</v>
      </c>
    </row>
    <row r="3" spans="1:1" x14ac:dyDescent="0.25">
      <c r="A3" s="167">
        <v>0.4</v>
      </c>
    </row>
    <row r="4" spans="1:1" x14ac:dyDescent="0.25">
      <c r="A4" s="167">
        <v>0.6</v>
      </c>
    </row>
    <row r="5" spans="1:1" x14ac:dyDescent="0.25">
      <c r="A5" s="167">
        <v>0.8</v>
      </c>
    </row>
    <row r="6" spans="1:1" x14ac:dyDescent="0.25">
      <c r="A6" s="16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5" t="s">
        <v>72</v>
      </c>
      <c r="B1" s="96" t="s">
        <v>73</v>
      </c>
    </row>
    <row r="2" spans="1:2" x14ac:dyDescent="0.25">
      <c r="A2" s="97" t="s">
        <v>74</v>
      </c>
      <c r="B2" s="98" t="s">
        <v>75</v>
      </c>
    </row>
    <row r="3" spans="1:2" x14ac:dyDescent="0.25">
      <c r="A3" s="97" t="s">
        <v>76</v>
      </c>
      <c r="B3" s="98" t="s">
        <v>77</v>
      </c>
    </row>
    <row r="4" spans="1:2" x14ac:dyDescent="0.25">
      <c r="A4" s="97" t="s">
        <v>78</v>
      </c>
      <c r="B4" s="98" t="s">
        <v>79</v>
      </c>
    </row>
    <row r="5" spans="1:2" x14ac:dyDescent="0.25">
      <c r="A5" s="97" t="s">
        <v>80</v>
      </c>
      <c r="B5" s="98" t="s">
        <v>81</v>
      </c>
    </row>
    <row r="6" spans="1:2" x14ac:dyDescent="0.25">
      <c r="A6" s="97" t="s">
        <v>82</v>
      </c>
      <c r="B6" s="98" t="s">
        <v>83</v>
      </c>
    </row>
    <row r="7" spans="1:2" x14ac:dyDescent="0.25">
      <c r="A7" s="97" t="s">
        <v>84</v>
      </c>
      <c r="B7" s="98" t="s">
        <v>85</v>
      </c>
    </row>
    <row r="8" spans="1:2" x14ac:dyDescent="0.25">
      <c r="A8" s="97" t="s">
        <v>86</v>
      </c>
      <c r="B8" s="98" t="s">
        <v>87</v>
      </c>
    </row>
    <row r="9" spans="1:2" x14ac:dyDescent="0.25">
      <c r="A9" s="97" t="s">
        <v>88</v>
      </c>
      <c r="B9" s="98" t="s">
        <v>89</v>
      </c>
    </row>
    <row r="10" spans="1:2" x14ac:dyDescent="0.25">
      <c r="A10" s="97" t="s">
        <v>90</v>
      </c>
      <c r="B10" s="98" t="s">
        <v>91</v>
      </c>
    </row>
    <row r="11" spans="1:2" x14ac:dyDescent="0.25">
      <c r="A11" s="97" t="s">
        <v>92</v>
      </c>
      <c r="B11" s="98" t="s">
        <v>93</v>
      </c>
    </row>
    <row r="12" spans="1:2" x14ac:dyDescent="0.25">
      <c r="A12" s="97" t="s">
        <v>94</v>
      </c>
      <c r="B12" s="98" t="s">
        <v>95</v>
      </c>
    </row>
    <row r="13" spans="1:2" x14ac:dyDescent="0.25">
      <c r="A13" s="97" t="s">
        <v>96</v>
      </c>
      <c r="B13" s="98" t="s">
        <v>97</v>
      </c>
    </row>
    <row r="14" spans="1:2" x14ac:dyDescent="0.25">
      <c r="A14" s="97" t="s">
        <v>98</v>
      </c>
      <c r="B14" s="98" t="s">
        <v>99</v>
      </c>
    </row>
    <row r="15" spans="1:2" x14ac:dyDescent="0.25">
      <c r="A15" s="97" t="s">
        <v>100</v>
      </c>
      <c r="B15" s="98" t="s">
        <v>101</v>
      </c>
    </row>
    <row r="16" spans="1:2" x14ac:dyDescent="0.25">
      <c r="A16" s="97" t="s">
        <v>102</v>
      </c>
      <c r="B16" s="98" t="s">
        <v>103</v>
      </c>
    </row>
    <row r="17" spans="1:2" x14ac:dyDescent="0.25">
      <c r="A17" s="97" t="s">
        <v>104</v>
      </c>
      <c r="B17" s="98" t="s">
        <v>105</v>
      </c>
    </row>
    <row r="18" spans="1:2" x14ac:dyDescent="0.25">
      <c r="A18" s="97" t="s">
        <v>106</v>
      </c>
      <c r="B18" s="98" t="s">
        <v>107</v>
      </c>
    </row>
    <row r="19" spans="1:2" x14ac:dyDescent="0.25">
      <c r="A19" s="97" t="s">
        <v>108</v>
      </c>
      <c r="B19" s="98" t="s">
        <v>109</v>
      </c>
    </row>
    <row r="20" spans="1:2" x14ac:dyDescent="0.25">
      <c r="A20" s="97" t="s">
        <v>110</v>
      </c>
      <c r="B20" s="98" t="s">
        <v>111</v>
      </c>
    </row>
    <row r="21" spans="1:2" x14ac:dyDescent="0.25">
      <c r="A21" s="97" t="s">
        <v>112</v>
      </c>
      <c r="B21" s="98" t="s">
        <v>113</v>
      </c>
    </row>
    <row r="22" spans="1:2" x14ac:dyDescent="0.25">
      <c r="A22" s="97" t="s">
        <v>114</v>
      </c>
      <c r="B22" s="98" t="s">
        <v>115</v>
      </c>
    </row>
    <row r="23" spans="1:2" x14ac:dyDescent="0.25">
      <c r="A23" s="97" t="s">
        <v>116</v>
      </c>
      <c r="B23" s="98" t="s">
        <v>117</v>
      </c>
    </row>
    <row r="24" spans="1:2" x14ac:dyDescent="0.25">
      <c r="A24" s="97" t="s">
        <v>118</v>
      </c>
      <c r="B24" s="98" t="s">
        <v>119</v>
      </c>
    </row>
    <row r="25" spans="1:2" x14ac:dyDescent="0.25">
      <c r="A25" s="97" t="s">
        <v>120</v>
      </c>
      <c r="B25" s="98" t="s">
        <v>121</v>
      </c>
    </row>
    <row r="26" spans="1:2" x14ac:dyDescent="0.25">
      <c r="A26" s="97" t="s">
        <v>122</v>
      </c>
      <c r="B26" s="98" t="s">
        <v>123</v>
      </c>
    </row>
    <row r="27" spans="1:2" x14ac:dyDescent="0.25">
      <c r="A27" s="97" t="s">
        <v>124</v>
      </c>
      <c r="B27" s="98" t="s">
        <v>125</v>
      </c>
    </row>
    <row r="28" spans="1:2" x14ac:dyDescent="0.25">
      <c r="A28" s="97" t="s">
        <v>126</v>
      </c>
      <c r="B28" s="98" t="s">
        <v>127</v>
      </c>
    </row>
    <row r="29" spans="1:2" x14ac:dyDescent="0.25">
      <c r="A29" s="97" t="s">
        <v>128</v>
      </c>
      <c r="B29" s="98" t="s">
        <v>129</v>
      </c>
    </row>
    <row r="30" spans="1:2" x14ac:dyDescent="0.25">
      <c r="A30" s="97" t="s">
        <v>130</v>
      </c>
      <c r="B30" s="98" t="s">
        <v>131</v>
      </c>
    </row>
    <row r="31" spans="1:2" x14ac:dyDescent="0.25">
      <c r="A31" s="97" t="s">
        <v>132</v>
      </c>
      <c r="B31" s="98" t="s">
        <v>133</v>
      </c>
    </row>
    <row r="32" spans="1:2" x14ac:dyDescent="0.25">
      <c r="A32" s="97" t="s">
        <v>134</v>
      </c>
      <c r="B32" s="98" t="s">
        <v>135</v>
      </c>
    </row>
    <row r="33" spans="1:2" x14ac:dyDescent="0.25">
      <c r="A33" s="97" t="s">
        <v>136</v>
      </c>
      <c r="B33" s="98" t="s">
        <v>137</v>
      </c>
    </row>
    <row r="34" spans="1:2" x14ac:dyDescent="0.25">
      <c r="A34" s="97" t="s">
        <v>138</v>
      </c>
      <c r="B34" s="98" t="s">
        <v>139</v>
      </c>
    </row>
    <row r="35" spans="1:2" x14ac:dyDescent="0.25">
      <c r="A35" s="97" t="s">
        <v>140</v>
      </c>
      <c r="B35" s="98" t="s">
        <v>141</v>
      </c>
    </row>
    <row r="36" spans="1:2" x14ac:dyDescent="0.25">
      <c r="A36" s="97" t="s">
        <v>142</v>
      </c>
      <c r="B36" s="98" t="s">
        <v>143</v>
      </c>
    </row>
    <row r="37" spans="1:2" x14ac:dyDescent="0.25">
      <c r="A37" s="97" t="s">
        <v>144</v>
      </c>
      <c r="B37" s="98" t="s">
        <v>145</v>
      </c>
    </row>
    <row r="38" spans="1:2" x14ac:dyDescent="0.25">
      <c r="A38" s="97" t="s">
        <v>146</v>
      </c>
      <c r="B38" s="98" t="s">
        <v>147</v>
      </c>
    </row>
    <row r="39" spans="1:2" x14ac:dyDescent="0.25">
      <c r="A39" s="97" t="s">
        <v>148</v>
      </c>
      <c r="B39" s="98" t="s">
        <v>149</v>
      </c>
    </row>
    <row r="40" spans="1:2" x14ac:dyDescent="0.25">
      <c r="A40" s="97" t="s">
        <v>150</v>
      </c>
      <c r="B40" s="98" t="s">
        <v>151</v>
      </c>
    </row>
    <row r="41" spans="1:2" x14ac:dyDescent="0.25">
      <c r="A41" s="97" t="s">
        <v>152</v>
      </c>
      <c r="B41" s="98" t="s">
        <v>153</v>
      </c>
    </row>
    <row r="42" spans="1:2" x14ac:dyDescent="0.25">
      <c r="A42" s="97" t="s">
        <v>154</v>
      </c>
      <c r="B42" s="98" t="s">
        <v>155</v>
      </c>
    </row>
    <row r="43" spans="1:2" x14ac:dyDescent="0.25">
      <c r="A43" s="97" t="s">
        <v>156</v>
      </c>
      <c r="B43" s="98" t="s">
        <v>157</v>
      </c>
    </row>
    <row r="44" spans="1:2" x14ac:dyDescent="0.25">
      <c r="A44" s="97" t="s">
        <v>158</v>
      </c>
      <c r="B44" s="98" t="s">
        <v>159</v>
      </c>
    </row>
    <row r="45" spans="1:2" x14ac:dyDescent="0.25">
      <c r="A45" s="97" t="s">
        <v>160</v>
      </c>
      <c r="B45" s="98" t="s">
        <v>161</v>
      </c>
    </row>
    <row r="46" spans="1:2" x14ac:dyDescent="0.25">
      <c r="A46" s="97" t="s">
        <v>162</v>
      </c>
      <c r="B46" s="98" t="s">
        <v>163</v>
      </c>
    </row>
    <row r="47" spans="1:2" x14ac:dyDescent="0.25">
      <c r="A47" s="97" t="s">
        <v>164</v>
      </c>
      <c r="B47" s="98" t="s">
        <v>165</v>
      </c>
    </row>
    <row r="48" spans="1:2" x14ac:dyDescent="0.25">
      <c r="A48" s="97" t="s">
        <v>166</v>
      </c>
      <c r="B48" s="98" t="s">
        <v>167</v>
      </c>
    </row>
    <row r="49" spans="1:2" x14ac:dyDescent="0.25">
      <c r="A49" s="97" t="s">
        <v>168</v>
      </c>
      <c r="B49" s="98" t="s">
        <v>169</v>
      </c>
    </row>
    <row r="50" spans="1:2" x14ac:dyDescent="0.25">
      <c r="A50" s="97" t="s">
        <v>170</v>
      </c>
      <c r="B50" s="98" t="s">
        <v>171</v>
      </c>
    </row>
    <row r="51" spans="1:2" x14ac:dyDescent="0.25">
      <c r="A51" s="97" t="s">
        <v>172</v>
      </c>
      <c r="B51" s="98" t="s">
        <v>173</v>
      </c>
    </row>
    <row r="52" spans="1:2" x14ac:dyDescent="0.25">
      <c r="A52" s="97" t="s">
        <v>174</v>
      </c>
      <c r="B52" s="98" t="s">
        <v>175</v>
      </c>
    </row>
    <row r="53" spans="1:2" x14ac:dyDescent="0.25">
      <c r="A53" s="97" t="s">
        <v>176</v>
      </c>
      <c r="B53" s="98" t="s">
        <v>177</v>
      </c>
    </row>
    <row r="54" spans="1:2" x14ac:dyDescent="0.25">
      <c r="A54" s="97" t="s">
        <v>178</v>
      </c>
      <c r="B54" s="98" t="s">
        <v>179</v>
      </c>
    </row>
    <row r="55" spans="1:2" x14ac:dyDescent="0.25">
      <c r="A55" s="97" t="s">
        <v>180</v>
      </c>
      <c r="B55" s="98" t="s">
        <v>181</v>
      </c>
    </row>
    <row r="56" spans="1:2" x14ac:dyDescent="0.25">
      <c r="A56" s="97" t="s">
        <v>182</v>
      </c>
      <c r="B56" s="98" t="s">
        <v>183</v>
      </c>
    </row>
    <row r="57" spans="1:2" x14ac:dyDescent="0.25">
      <c r="A57" s="97" t="s">
        <v>184</v>
      </c>
      <c r="B57" s="98" t="s">
        <v>185</v>
      </c>
    </row>
    <row r="58" spans="1:2" x14ac:dyDescent="0.25">
      <c r="A58" s="97" t="s">
        <v>186</v>
      </c>
      <c r="B58" s="98" t="s">
        <v>187</v>
      </c>
    </row>
    <row r="59" spans="1:2" x14ac:dyDescent="0.25">
      <c r="A59" s="97" t="s">
        <v>188</v>
      </c>
      <c r="B59" s="98" t="s">
        <v>189</v>
      </c>
    </row>
    <row r="60" spans="1:2" x14ac:dyDescent="0.25">
      <c r="A60" s="97" t="s">
        <v>190</v>
      </c>
      <c r="B60" s="98" t="s">
        <v>191</v>
      </c>
    </row>
    <row r="61" spans="1:2" x14ac:dyDescent="0.25">
      <c r="A61" s="97" t="s">
        <v>192</v>
      </c>
      <c r="B61" s="98" t="s">
        <v>193</v>
      </c>
    </row>
    <row r="62" spans="1:2" x14ac:dyDescent="0.25">
      <c r="A62" s="97" t="s">
        <v>194</v>
      </c>
      <c r="B62" s="98" t="s">
        <v>195</v>
      </c>
    </row>
    <row r="63" spans="1:2" x14ac:dyDescent="0.25">
      <c r="A63" s="97" t="s">
        <v>196</v>
      </c>
      <c r="B63" s="98" t="s">
        <v>197</v>
      </c>
    </row>
    <row r="64" spans="1:2" x14ac:dyDescent="0.25">
      <c r="A64" s="97" t="s">
        <v>198</v>
      </c>
      <c r="B64" s="98" t="s">
        <v>199</v>
      </c>
    </row>
    <row r="65" spans="1:2" x14ac:dyDescent="0.25">
      <c r="A65" s="97" t="s">
        <v>200</v>
      </c>
      <c r="B65" s="98" t="s">
        <v>201</v>
      </c>
    </row>
    <row r="66" spans="1:2" x14ac:dyDescent="0.25">
      <c r="A66" s="97" t="s">
        <v>202</v>
      </c>
      <c r="B66" s="98" t="s">
        <v>203</v>
      </c>
    </row>
    <row r="67" spans="1:2" x14ac:dyDescent="0.25">
      <c r="A67" s="97" t="s">
        <v>204</v>
      </c>
      <c r="B67" s="98" t="s">
        <v>205</v>
      </c>
    </row>
    <row r="68" spans="1:2" x14ac:dyDescent="0.25">
      <c r="A68" s="97" t="s">
        <v>206</v>
      </c>
      <c r="B68" s="98" t="s">
        <v>207</v>
      </c>
    </row>
    <row r="69" spans="1:2" x14ac:dyDescent="0.25">
      <c r="A69" s="97" t="s">
        <v>208</v>
      </c>
      <c r="B69" s="98" t="s">
        <v>209</v>
      </c>
    </row>
    <row r="70" spans="1:2" x14ac:dyDescent="0.25">
      <c r="A70" s="97" t="s">
        <v>210</v>
      </c>
      <c r="B70" s="98" t="s">
        <v>211</v>
      </c>
    </row>
    <row r="71" spans="1:2" x14ac:dyDescent="0.25">
      <c r="A71" s="97" t="s">
        <v>212</v>
      </c>
      <c r="B71" s="98" t="s">
        <v>213</v>
      </c>
    </row>
    <row r="72" spans="1:2" x14ac:dyDescent="0.25">
      <c r="A72" s="97" t="s">
        <v>214</v>
      </c>
      <c r="B72" s="98" t="s">
        <v>215</v>
      </c>
    </row>
    <row r="73" spans="1:2" x14ac:dyDescent="0.25">
      <c r="A73" s="97" t="s">
        <v>216</v>
      </c>
      <c r="B73" s="98" t="s">
        <v>217</v>
      </c>
    </row>
    <row r="74" spans="1:2" x14ac:dyDescent="0.25">
      <c r="A74" s="97" t="s">
        <v>218</v>
      </c>
      <c r="B74" s="98" t="s">
        <v>219</v>
      </c>
    </row>
    <row r="75" spans="1:2" x14ac:dyDescent="0.25">
      <c r="A75" s="97" t="s">
        <v>220</v>
      </c>
      <c r="B75" s="99" t="s">
        <v>221</v>
      </c>
    </row>
    <row r="76" spans="1:2" x14ac:dyDescent="0.25">
      <c r="A76" s="97" t="s">
        <v>222</v>
      </c>
      <c r="B76" s="99" t="s">
        <v>223</v>
      </c>
    </row>
    <row r="77" spans="1:2" x14ac:dyDescent="0.25">
      <c r="A77" s="97" t="s">
        <v>224</v>
      </c>
      <c r="B77" s="99" t="s">
        <v>225</v>
      </c>
    </row>
    <row r="78" spans="1:2" x14ac:dyDescent="0.25">
      <c r="A78" s="97" t="s">
        <v>226</v>
      </c>
      <c r="B78" s="99" t="s">
        <v>227</v>
      </c>
    </row>
    <row r="79" spans="1:2" x14ac:dyDescent="0.25">
      <c r="A79" s="97" t="s">
        <v>228</v>
      </c>
      <c r="B79" s="99" t="s">
        <v>229</v>
      </c>
    </row>
    <row r="80" spans="1:2" x14ac:dyDescent="0.25">
      <c r="A80" s="97" t="s">
        <v>230</v>
      </c>
      <c r="B80" s="99" t="s">
        <v>231</v>
      </c>
    </row>
    <row r="81" spans="1:2" x14ac:dyDescent="0.25">
      <c r="A81" s="97" t="s">
        <v>232</v>
      </c>
      <c r="B81" s="99" t="s">
        <v>233</v>
      </c>
    </row>
    <row r="82" spans="1:2" x14ac:dyDescent="0.25">
      <c r="A82" s="97" t="s">
        <v>234</v>
      </c>
      <c r="B82" s="99" t="s">
        <v>235</v>
      </c>
    </row>
    <row r="83" spans="1:2" x14ac:dyDescent="0.25">
      <c r="A83" s="97" t="s">
        <v>236</v>
      </c>
      <c r="B83" s="99" t="s">
        <v>237</v>
      </c>
    </row>
    <row r="84" spans="1:2" x14ac:dyDescent="0.25">
      <c r="A84" s="97" t="s">
        <v>238</v>
      </c>
      <c r="B84" s="99" t="s">
        <v>239</v>
      </c>
    </row>
    <row r="85" spans="1:2" x14ac:dyDescent="0.25">
      <c r="A85" s="97" t="s">
        <v>240</v>
      </c>
      <c r="B85" s="99" t="s">
        <v>241</v>
      </c>
    </row>
    <row r="86" spans="1:2" x14ac:dyDescent="0.25">
      <c r="A86" s="97" t="s">
        <v>242</v>
      </c>
      <c r="B86" s="99" t="s">
        <v>243</v>
      </c>
    </row>
    <row r="87" spans="1:2" x14ac:dyDescent="0.25">
      <c r="A87" s="97" t="s">
        <v>244</v>
      </c>
      <c r="B87" s="99" t="s">
        <v>245</v>
      </c>
    </row>
    <row r="88" spans="1:2" x14ac:dyDescent="0.25">
      <c r="A88" s="97" t="s">
        <v>246</v>
      </c>
      <c r="B88" s="99" t="s">
        <v>247</v>
      </c>
    </row>
    <row r="89" spans="1:2" x14ac:dyDescent="0.25">
      <c r="A89" s="97" t="s">
        <v>248</v>
      </c>
      <c r="B89" s="99" t="s">
        <v>249</v>
      </c>
    </row>
    <row r="90" spans="1:2" x14ac:dyDescent="0.25">
      <c r="A90" s="97" t="s">
        <v>250</v>
      </c>
      <c r="B90" s="99" t="s">
        <v>251</v>
      </c>
    </row>
    <row r="91" spans="1:2" x14ac:dyDescent="0.25">
      <c r="A91" s="97" t="s">
        <v>252</v>
      </c>
      <c r="B91" s="99" t="s">
        <v>253</v>
      </c>
    </row>
    <row r="92" spans="1:2" x14ac:dyDescent="0.25">
      <c r="A92" s="97" t="s">
        <v>254</v>
      </c>
      <c r="B92" s="99" t="s">
        <v>255</v>
      </c>
    </row>
    <row r="93" spans="1:2" x14ac:dyDescent="0.25">
      <c r="A93" s="97" t="s">
        <v>256</v>
      </c>
      <c r="B93" s="99" t="s">
        <v>257</v>
      </c>
    </row>
    <row r="94" spans="1:2" x14ac:dyDescent="0.25">
      <c r="A94" s="97" t="s">
        <v>258</v>
      </c>
      <c r="B94" s="99" t="s">
        <v>259</v>
      </c>
    </row>
    <row r="95" spans="1:2" x14ac:dyDescent="0.25">
      <c r="A95" s="97" t="s">
        <v>260</v>
      </c>
      <c r="B95" s="99" t="s">
        <v>261</v>
      </c>
    </row>
    <row r="96" spans="1:2" x14ac:dyDescent="0.25">
      <c r="A96" s="97" t="s">
        <v>262</v>
      </c>
      <c r="B96" s="99" t="s">
        <v>263</v>
      </c>
    </row>
    <row r="97" spans="1:2" x14ac:dyDescent="0.25">
      <c r="A97" s="97" t="s">
        <v>264</v>
      </c>
      <c r="B97" s="99" t="s">
        <v>265</v>
      </c>
    </row>
    <row r="98" spans="1:2" x14ac:dyDescent="0.25">
      <c r="A98" s="97" t="s">
        <v>266</v>
      </c>
      <c r="B98" s="99" t="s">
        <v>267</v>
      </c>
    </row>
    <row r="99" spans="1:2" x14ac:dyDescent="0.25">
      <c r="A99" s="97" t="s">
        <v>268</v>
      </c>
      <c r="B99" s="99" t="s">
        <v>269</v>
      </c>
    </row>
    <row r="100" spans="1:2" x14ac:dyDescent="0.25">
      <c r="A100" s="97" t="s">
        <v>270</v>
      </c>
      <c r="B100" s="99" t="s">
        <v>271</v>
      </c>
    </row>
    <row r="101" spans="1:2" x14ac:dyDescent="0.25">
      <c r="A101" s="97" t="s">
        <v>272</v>
      </c>
      <c r="B101" s="99" t="s">
        <v>273</v>
      </c>
    </row>
    <row r="102" spans="1:2" x14ac:dyDescent="0.25">
      <c r="A102" s="97" t="s">
        <v>274</v>
      </c>
      <c r="B102" s="99" t="s">
        <v>275</v>
      </c>
    </row>
    <row r="103" spans="1:2" x14ac:dyDescent="0.25">
      <c r="A103" s="97" t="s">
        <v>276</v>
      </c>
      <c r="B103" s="99" t="s">
        <v>277</v>
      </c>
    </row>
    <row r="104" spans="1:2" x14ac:dyDescent="0.25">
      <c r="A104" s="97" t="s">
        <v>278</v>
      </c>
      <c r="B104" s="99" t="s">
        <v>279</v>
      </c>
    </row>
    <row r="105" spans="1:2" x14ac:dyDescent="0.25">
      <c r="A105" s="97" t="s">
        <v>280</v>
      </c>
      <c r="B105" s="99" t="s">
        <v>281</v>
      </c>
    </row>
    <row r="106" spans="1:2" x14ac:dyDescent="0.25">
      <c r="A106" s="97" t="s">
        <v>282</v>
      </c>
      <c r="B106" s="99" t="s">
        <v>283</v>
      </c>
    </row>
    <row r="107" spans="1:2" x14ac:dyDescent="0.25">
      <c r="A107" s="97" t="s">
        <v>284</v>
      </c>
      <c r="B107" s="99" t="s">
        <v>285</v>
      </c>
    </row>
    <row r="108" spans="1:2" x14ac:dyDescent="0.25">
      <c r="A108" s="97" t="s">
        <v>286</v>
      </c>
      <c r="B108" s="99" t="s">
        <v>287</v>
      </c>
    </row>
    <row r="109" spans="1:2" x14ac:dyDescent="0.25">
      <c r="A109" s="97" t="s">
        <v>288</v>
      </c>
      <c r="B109" s="99" t="s">
        <v>289</v>
      </c>
    </row>
    <row r="110" spans="1:2" x14ac:dyDescent="0.25">
      <c r="A110" s="97" t="s">
        <v>290</v>
      </c>
      <c r="B110" s="99" t="s">
        <v>291</v>
      </c>
    </row>
    <row r="111" spans="1:2" x14ac:dyDescent="0.25">
      <c r="A111" s="97" t="s">
        <v>292</v>
      </c>
      <c r="B111" s="99" t="s">
        <v>293</v>
      </c>
    </row>
    <row r="112" spans="1:2" x14ac:dyDescent="0.25">
      <c r="A112" s="97" t="s">
        <v>294</v>
      </c>
      <c r="B112" s="99" t="s">
        <v>295</v>
      </c>
    </row>
    <row r="113" spans="1:2" x14ac:dyDescent="0.25">
      <c r="A113" s="97" t="s">
        <v>296</v>
      </c>
      <c r="B113" s="99" t="s">
        <v>297</v>
      </c>
    </row>
    <row r="114" spans="1:2" x14ac:dyDescent="0.25">
      <c r="A114" s="97" t="s">
        <v>298</v>
      </c>
      <c r="B114" s="99" t="s">
        <v>299</v>
      </c>
    </row>
    <row r="115" spans="1:2" x14ac:dyDescent="0.25">
      <c r="A115" s="97" t="s">
        <v>300</v>
      </c>
      <c r="B115" s="99" t="s">
        <v>301</v>
      </c>
    </row>
    <row r="116" spans="1:2" x14ac:dyDescent="0.25">
      <c r="A116" s="97" t="s">
        <v>302</v>
      </c>
      <c r="B116" s="99" t="s">
        <v>303</v>
      </c>
    </row>
    <row r="117" spans="1:2" x14ac:dyDescent="0.25">
      <c r="A117" s="97" t="s">
        <v>304</v>
      </c>
      <c r="B117" s="99" t="s">
        <v>305</v>
      </c>
    </row>
    <row r="118" spans="1:2" x14ac:dyDescent="0.25">
      <c r="A118" s="97" t="s">
        <v>306</v>
      </c>
      <c r="B118" s="99" t="s">
        <v>307</v>
      </c>
    </row>
    <row r="119" spans="1:2" x14ac:dyDescent="0.25">
      <c r="A119" s="97" t="s">
        <v>308</v>
      </c>
      <c r="B119" s="99" t="s">
        <v>309</v>
      </c>
    </row>
    <row r="120" spans="1:2" x14ac:dyDescent="0.25">
      <c r="A120" s="97" t="s">
        <v>310</v>
      </c>
      <c r="B120" s="99" t="s">
        <v>311</v>
      </c>
    </row>
    <row r="121" spans="1:2" x14ac:dyDescent="0.25">
      <c r="A121" s="97" t="s">
        <v>312</v>
      </c>
      <c r="B121" s="99" t="s">
        <v>313</v>
      </c>
    </row>
    <row r="122" spans="1:2" x14ac:dyDescent="0.25">
      <c r="A122" s="97" t="s">
        <v>314</v>
      </c>
      <c r="B122" s="99" t="s">
        <v>315</v>
      </c>
    </row>
    <row r="123" spans="1:2" x14ac:dyDescent="0.25">
      <c r="A123" s="97" t="s">
        <v>316</v>
      </c>
      <c r="B123" s="99" t="s">
        <v>317</v>
      </c>
    </row>
    <row r="124" spans="1:2" x14ac:dyDescent="0.25">
      <c r="A124" s="97" t="s">
        <v>318</v>
      </c>
      <c r="B124" s="99" t="s">
        <v>319</v>
      </c>
    </row>
    <row r="125" spans="1:2" x14ac:dyDescent="0.25">
      <c r="A125" s="97" t="s">
        <v>320</v>
      </c>
      <c r="B125" s="99" t="s">
        <v>321</v>
      </c>
    </row>
    <row r="126" spans="1:2" x14ac:dyDescent="0.25">
      <c r="A126" s="97" t="s">
        <v>322</v>
      </c>
      <c r="B126" s="99" t="s">
        <v>323</v>
      </c>
    </row>
    <row r="127" spans="1:2" x14ac:dyDescent="0.25">
      <c r="A127" s="97" t="s">
        <v>324</v>
      </c>
      <c r="B127" s="99" t="s">
        <v>325</v>
      </c>
    </row>
    <row r="128" spans="1:2" x14ac:dyDescent="0.25">
      <c r="A128" s="97" t="s">
        <v>326</v>
      </c>
      <c r="B128" s="99" t="s">
        <v>327</v>
      </c>
    </row>
    <row r="129" spans="1:2" x14ac:dyDescent="0.25">
      <c r="A129" s="97" t="s">
        <v>328</v>
      </c>
      <c r="B129" s="99" t="s">
        <v>329</v>
      </c>
    </row>
    <row r="130" spans="1:2" x14ac:dyDescent="0.25">
      <c r="A130" s="97" t="s">
        <v>330</v>
      </c>
      <c r="B130" s="99" t="s">
        <v>331</v>
      </c>
    </row>
    <row r="131" spans="1:2" x14ac:dyDescent="0.25">
      <c r="A131" s="97" t="s">
        <v>332</v>
      </c>
      <c r="B131" s="99" t="s">
        <v>333</v>
      </c>
    </row>
    <row r="132" spans="1:2" x14ac:dyDescent="0.25">
      <c r="A132" s="97" t="s">
        <v>334</v>
      </c>
      <c r="B132" s="99" t="s">
        <v>335</v>
      </c>
    </row>
    <row r="133" spans="1:2" x14ac:dyDescent="0.25">
      <c r="A133" s="97" t="s">
        <v>336</v>
      </c>
      <c r="B133" s="99" t="s">
        <v>337</v>
      </c>
    </row>
    <row r="134" spans="1:2" x14ac:dyDescent="0.25">
      <c r="A134" s="97" t="s">
        <v>338</v>
      </c>
      <c r="B134" s="99" t="s">
        <v>339</v>
      </c>
    </row>
    <row r="135" spans="1:2" x14ac:dyDescent="0.25">
      <c r="A135" s="97" t="s">
        <v>340</v>
      </c>
      <c r="B135" s="99" t="s">
        <v>341</v>
      </c>
    </row>
    <row r="136" spans="1:2" x14ac:dyDescent="0.25">
      <c r="A136" s="97" t="s">
        <v>342</v>
      </c>
      <c r="B136" s="99" t="s">
        <v>343</v>
      </c>
    </row>
    <row r="137" spans="1:2" x14ac:dyDescent="0.25">
      <c r="A137" s="97" t="s">
        <v>344</v>
      </c>
      <c r="B137" s="99" t="s">
        <v>345</v>
      </c>
    </row>
    <row r="138" spans="1:2" x14ac:dyDescent="0.25">
      <c r="A138" s="97" t="s">
        <v>346</v>
      </c>
      <c r="B138" s="99" t="s">
        <v>347</v>
      </c>
    </row>
    <row r="139" spans="1:2" x14ac:dyDescent="0.25">
      <c r="A139" s="97" t="s">
        <v>348</v>
      </c>
      <c r="B139" s="99" t="s">
        <v>349</v>
      </c>
    </row>
    <row r="140" spans="1:2" x14ac:dyDescent="0.25">
      <c r="A140" s="97" t="s">
        <v>350</v>
      </c>
      <c r="B140" s="99" t="s">
        <v>351</v>
      </c>
    </row>
    <row r="141" spans="1:2" x14ac:dyDescent="0.25">
      <c r="A141" s="97" t="s">
        <v>352</v>
      </c>
      <c r="B141" s="99" t="s">
        <v>353</v>
      </c>
    </row>
    <row r="142" spans="1:2" x14ac:dyDescent="0.25">
      <c r="A142" s="97" t="s">
        <v>354</v>
      </c>
      <c r="B142" s="99" t="s">
        <v>355</v>
      </c>
    </row>
    <row r="143" spans="1:2" x14ac:dyDescent="0.25">
      <c r="A143" s="97" t="s">
        <v>356</v>
      </c>
      <c r="B143" s="99" t="s">
        <v>357</v>
      </c>
    </row>
    <row r="144" spans="1:2" x14ac:dyDescent="0.25">
      <c r="A144" s="97" t="s">
        <v>358</v>
      </c>
      <c r="B144" s="100" t="s">
        <v>359</v>
      </c>
    </row>
    <row r="145" spans="1:2" x14ac:dyDescent="0.25">
      <c r="A145" s="97" t="s">
        <v>360</v>
      </c>
      <c r="B145" s="99" t="s">
        <v>361</v>
      </c>
    </row>
    <row r="146" spans="1:2" x14ac:dyDescent="0.25">
      <c r="A146" s="97" t="s">
        <v>362</v>
      </c>
      <c r="B146" s="99" t="s">
        <v>363</v>
      </c>
    </row>
    <row r="147" spans="1:2" x14ac:dyDescent="0.25">
      <c r="A147" s="97" t="s">
        <v>364</v>
      </c>
      <c r="B147" s="99" t="s">
        <v>365</v>
      </c>
    </row>
    <row r="148" spans="1:2" x14ac:dyDescent="0.25">
      <c r="A148" s="97" t="s">
        <v>366</v>
      </c>
      <c r="B148" s="99" t="s">
        <v>367</v>
      </c>
    </row>
    <row r="149" spans="1:2" x14ac:dyDescent="0.25">
      <c r="A149" s="97" t="s">
        <v>368</v>
      </c>
      <c r="B149" s="99" t="s">
        <v>369</v>
      </c>
    </row>
    <row r="150" spans="1:2" x14ac:dyDescent="0.25">
      <c r="A150" s="97" t="s">
        <v>370</v>
      </c>
      <c r="B150" s="99" t="s">
        <v>371</v>
      </c>
    </row>
    <row r="151" spans="1:2" x14ac:dyDescent="0.25">
      <c r="A151" s="97" t="s">
        <v>372</v>
      </c>
      <c r="B151" s="99" t="s">
        <v>373</v>
      </c>
    </row>
    <row r="152" spans="1:2" x14ac:dyDescent="0.25">
      <c r="A152" s="97" t="s">
        <v>374</v>
      </c>
      <c r="B152" s="99" t="s">
        <v>375</v>
      </c>
    </row>
    <row r="153" spans="1:2" x14ac:dyDescent="0.25">
      <c r="A153" s="97" t="s">
        <v>376</v>
      </c>
      <c r="B153" s="99" t="s">
        <v>377</v>
      </c>
    </row>
    <row r="154" spans="1:2" x14ac:dyDescent="0.25">
      <c r="A154" s="97" t="s">
        <v>378</v>
      </c>
      <c r="B154" s="99" t="s">
        <v>379</v>
      </c>
    </row>
    <row r="155" spans="1:2" x14ac:dyDescent="0.25">
      <c r="A155" s="97" t="s">
        <v>380</v>
      </c>
      <c r="B155" s="99" t="s">
        <v>381</v>
      </c>
    </row>
    <row r="156" spans="1:2" x14ac:dyDescent="0.25">
      <c r="A156" s="97" t="s">
        <v>382</v>
      </c>
      <c r="B156" s="99" t="s">
        <v>383</v>
      </c>
    </row>
    <row r="157" spans="1:2" x14ac:dyDescent="0.25">
      <c r="A157" s="97" t="s">
        <v>384</v>
      </c>
      <c r="B157" s="99" t="s">
        <v>385</v>
      </c>
    </row>
    <row r="158" spans="1:2" x14ac:dyDescent="0.25">
      <c r="A158" s="97" t="s">
        <v>386</v>
      </c>
      <c r="B158" s="99" t="s">
        <v>387</v>
      </c>
    </row>
    <row r="159" spans="1:2" x14ac:dyDescent="0.25">
      <c r="A159" s="97" t="s">
        <v>388</v>
      </c>
      <c r="B159" s="99" t="s">
        <v>389</v>
      </c>
    </row>
    <row r="160" spans="1:2" x14ac:dyDescent="0.25">
      <c r="A160" s="97" t="s">
        <v>390</v>
      </c>
      <c r="B160" s="99" t="s">
        <v>391</v>
      </c>
    </row>
    <row r="161" spans="1:2" x14ac:dyDescent="0.25">
      <c r="A161" s="97" t="s">
        <v>392</v>
      </c>
      <c r="B161" s="99" t="s">
        <v>393</v>
      </c>
    </row>
    <row r="162" spans="1:2" x14ac:dyDescent="0.25">
      <c r="A162" s="97" t="s">
        <v>394</v>
      </c>
      <c r="B162" s="99" t="s">
        <v>395</v>
      </c>
    </row>
    <row r="163" spans="1:2" x14ac:dyDescent="0.25">
      <c r="A163" s="97" t="s">
        <v>396</v>
      </c>
      <c r="B163" s="99" t="s">
        <v>397</v>
      </c>
    </row>
    <row r="164" spans="1:2" x14ac:dyDescent="0.25">
      <c r="A164" s="97" t="s">
        <v>398</v>
      </c>
      <c r="B164" s="99" t="s">
        <v>399</v>
      </c>
    </row>
    <row r="165" spans="1:2" x14ac:dyDescent="0.25">
      <c r="A165" s="97" t="s">
        <v>400</v>
      </c>
      <c r="B165" s="99" t="s">
        <v>401</v>
      </c>
    </row>
    <row r="166" spans="1:2" x14ac:dyDescent="0.25">
      <c r="A166" s="97" t="s">
        <v>402</v>
      </c>
      <c r="B166" s="99" t="s">
        <v>403</v>
      </c>
    </row>
    <row r="167" spans="1:2" x14ac:dyDescent="0.25">
      <c r="A167" s="97" t="s">
        <v>404</v>
      </c>
      <c r="B167" s="99" t="s">
        <v>405</v>
      </c>
    </row>
    <row r="168" spans="1:2" x14ac:dyDescent="0.25">
      <c r="A168" s="97" t="s">
        <v>406</v>
      </c>
      <c r="B168" s="99" t="s">
        <v>407</v>
      </c>
    </row>
    <row r="169" spans="1:2" x14ac:dyDescent="0.25">
      <c r="A169" s="97" t="s">
        <v>408</v>
      </c>
      <c r="B169" s="99" t="s">
        <v>409</v>
      </c>
    </row>
    <row r="170" spans="1:2" x14ac:dyDescent="0.25">
      <c r="A170" s="97" t="s">
        <v>410</v>
      </c>
      <c r="B170" s="99" t="s">
        <v>411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Irfan mahmood</cp:lastModifiedBy>
  <cp:lastPrinted>2017-12-11T22:51:21Z</cp:lastPrinted>
  <dcterms:created xsi:type="dcterms:W3CDTF">2017-11-15T21:17:43Z</dcterms:created>
  <dcterms:modified xsi:type="dcterms:W3CDTF">2020-11-15T09:00:11Z</dcterms:modified>
</cp:coreProperties>
</file>