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naki.De.Francisco\Desktop\"/>
    </mc:Choice>
  </mc:AlternateContent>
  <xr:revisionPtr revIDLastSave="0" documentId="8_{5602BEA9-BAEF-4A91-80C3-500053BA7D48}" xr6:coauthVersionLast="45" xr6:coauthVersionMax="45" xr10:uidLastSave="{00000000-0000-0000-0000-000000000000}"/>
  <bookViews>
    <workbookView xWindow="-110" yWindow="-110" windowWidth="19420" windowHeight="1042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1" l="1"/>
  <c r="D37" i="1"/>
  <c r="D36" i="1"/>
  <c r="G7" i="1"/>
  <c r="G8" i="1"/>
  <c r="H11" i="1" s="1"/>
  <c r="G9" i="1"/>
  <c r="G10" i="1"/>
  <c r="G18" i="1"/>
  <c r="G19" i="1"/>
  <c r="G20" i="1"/>
  <c r="H21" i="1" s="1"/>
  <c r="G23" i="1"/>
  <c r="H26" i="1" s="1"/>
  <c r="G24" i="1"/>
  <c r="G25" i="1"/>
  <c r="G29" i="1"/>
  <c r="G30" i="1"/>
  <c r="G31" i="1"/>
  <c r="G32" i="1"/>
  <c r="H33" i="1"/>
  <c r="G36" i="1"/>
  <c r="H40" i="1" s="1"/>
  <c r="G37" i="1"/>
  <c r="G38" i="1"/>
  <c r="G39" i="1"/>
  <c r="I11" i="1"/>
  <c r="I16" i="1"/>
  <c r="I21" i="1"/>
  <c r="I26" i="1"/>
  <c r="I33" i="1"/>
  <c r="I64" i="1" s="1"/>
  <c r="I40" i="1"/>
  <c r="F11" i="1"/>
  <c r="F51" i="1" s="1"/>
  <c r="F26" i="1"/>
  <c r="F33" i="1"/>
  <c r="E11" i="1"/>
  <c r="E51" i="1" s="1"/>
  <c r="E16" i="1"/>
  <c r="E21" i="1"/>
  <c r="E26" i="1"/>
  <c r="E33" i="1"/>
  <c r="D11" i="1"/>
  <c r="D51" i="1" s="1"/>
  <c r="D16" i="1"/>
  <c r="D21" i="1"/>
  <c r="D33" i="1"/>
  <c r="G13" i="1"/>
  <c r="H16" i="1" s="1"/>
  <c r="G14" i="1"/>
  <c r="G15" i="1"/>
  <c r="D20" i="4"/>
  <c r="E20" i="4"/>
  <c r="C20" i="4"/>
  <c r="D6" i="4"/>
  <c r="E6" i="4"/>
  <c r="C6" i="4"/>
  <c r="E197" i="5"/>
  <c r="F197" i="5"/>
  <c r="D197" i="5"/>
  <c r="E4" i="5"/>
  <c r="F4" i="5"/>
  <c r="D4" i="5"/>
  <c r="F57" i="1"/>
  <c r="E57" i="1"/>
  <c r="D57" i="1"/>
  <c r="D49" i="1"/>
  <c r="F49" i="1"/>
  <c r="E49" i="1"/>
  <c r="G24" i="4"/>
  <c r="G23" i="4"/>
  <c r="G22" i="4"/>
  <c r="D67" i="1"/>
  <c r="H62" i="1"/>
  <c r="D199" i="5"/>
  <c r="G199" i="5" s="1"/>
  <c r="E205" i="5"/>
  <c r="F205" i="5"/>
  <c r="E14" i="4" s="1"/>
  <c r="E204" i="5"/>
  <c r="F204" i="5"/>
  <c r="E203" i="5"/>
  <c r="D12" i="4" s="1"/>
  <c r="F12" i="4" s="1"/>
  <c r="F203" i="5"/>
  <c r="E202" i="5"/>
  <c r="F202" i="5"/>
  <c r="E11" i="4" s="1"/>
  <c r="F11" i="4" s="1"/>
  <c r="E201" i="5"/>
  <c r="F201" i="5"/>
  <c r="E200" i="5"/>
  <c r="F200" i="5"/>
  <c r="D201" i="5"/>
  <c r="G201" i="5" s="1"/>
  <c r="D202" i="5"/>
  <c r="D203" i="5"/>
  <c r="D204" i="5"/>
  <c r="C13" i="4" s="1"/>
  <c r="F13" i="4" s="1"/>
  <c r="D205" i="5"/>
  <c r="D200" i="5"/>
  <c r="G200" i="5" s="1"/>
  <c r="E199" i="5"/>
  <c r="F199" i="5"/>
  <c r="F206" i="5" s="1"/>
  <c r="F194" i="5"/>
  <c r="E194" i="5"/>
  <c r="D194" i="5"/>
  <c r="G194" i="5" s="1"/>
  <c r="G193" i="5"/>
  <c r="G192" i="5"/>
  <c r="G191" i="5"/>
  <c r="G190" i="5"/>
  <c r="G189" i="5"/>
  <c r="G188" i="5"/>
  <c r="G187" i="5"/>
  <c r="E40" i="1"/>
  <c r="E186" i="5" s="1"/>
  <c r="G186" i="5" s="1"/>
  <c r="F40" i="1"/>
  <c r="F186" i="5"/>
  <c r="D40" i="1"/>
  <c r="D186" i="5"/>
  <c r="G40" i="1"/>
  <c r="G16" i="1"/>
  <c r="G33" i="1"/>
  <c r="G26" i="1"/>
  <c r="G21" i="1"/>
  <c r="G11" i="1"/>
  <c r="D14" i="4"/>
  <c r="F14" i="4" s="1"/>
  <c r="E13" i="4"/>
  <c r="E12" i="4"/>
  <c r="D11" i="4"/>
  <c r="D15" i="4" s="1"/>
  <c r="D10" i="4"/>
  <c r="E10" i="4"/>
  <c r="D9" i="4"/>
  <c r="E9" i="4"/>
  <c r="C14" i="4"/>
  <c r="C11" i="4"/>
  <c r="C12" i="4"/>
  <c r="C9" i="4"/>
  <c r="F9" i="4" s="1"/>
  <c r="D8" i="4"/>
  <c r="E8" i="4"/>
  <c r="G154" i="5"/>
  <c r="G155" i="5"/>
  <c r="G156" i="5"/>
  <c r="G157" i="5"/>
  <c r="G158" i="5"/>
  <c r="G159" i="5"/>
  <c r="G160" i="5"/>
  <c r="D161" i="5"/>
  <c r="E161" i="5"/>
  <c r="G161" i="5" s="1"/>
  <c r="F161" i="5"/>
  <c r="G165" i="5"/>
  <c r="G166" i="5"/>
  <c r="G167" i="5"/>
  <c r="G168" i="5"/>
  <c r="G169" i="5"/>
  <c r="G170" i="5"/>
  <c r="G171" i="5"/>
  <c r="D172" i="5"/>
  <c r="G172" i="5" s="1"/>
  <c r="E172" i="5"/>
  <c r="F172" i="5"/>
  <c r="G176" i="5"/>
  <c r="G177" i="5"/>
  <c r="G178" i="5"/>
  <c r="G179" i="5"/>
  <c r="G180" i="5"/>
  <c r="G181" i="5"/>
  <c r="G182" i="5"/>
  <c r="D183" i="5"/>
  <c r="E183" i="5"/>
  <c r="G183" i="5" s="1"/>
  <c r="F183" i="5"/>
  <c r="F150" i="5"/>
  <c r="E150" i="5"/>
  <c r="D150" i="5"/>
  <c r="G149" i="5"/>
  <c r="G148" i="5"/>
  <c r="G147" i="5"/>
  <c r="G146" i="5"/>
  <c r="G145" i="5"/>
  <c r="G144" i="5"/>
  <c r="G143" i="5"/>
  <c r="G109" i="5"/>
  <c r="G110" i="5"/>
  <c r="G111" i="5"/>
  <c r="G112" i="5"/>
  <c r="G113" i="5"/>
  <c r="G114" i="5"/>
  <c r="G115" i="5"/>
  <c r="D116" i="5"/>
  <c r="E116" i="5"/>
  <c r="G116" i="5" s="1"/>
  <c r="F116" i="5"/>
  <c r="G120" i="5"/>
  <c r="G121" i="5"/>
  <c r="G122" i="5"/>
  <c r="G123" i="5"/>
  <c r="G124" i="5"/>
  <c r="G125" i="5"/>
  <c r="G126" i="5"/>
  <c r="D127" i="5"/>
  <c r="G127" i="5" s="1"/>
  <c r="E127" i="5"/>
  <c r="F127" i="5"/>
  <c r="G131" i="5"/>
  <c r="G132" i="5"/>
  <c r="G133" i="5"/>
  <c r="G134" i="5"/>
  <c r="G135" i="5"/>
  <c r="G136" i="5"/>
  <c r="G137" i="5"/>
  <c r="D138" i="5"/>
  <c r="E138" i="5"/>
  <c r="G138" i="5" s="1"/>
  <c r="F138" i="5"/>
  <c r="F105" i="5"/>
  <c r="E105" i="5"/>
  <c r="D105" i="5"/>
  <c r="G105" i="5" s="1"/>
  <c r="G104" i="5"/>
  <c r="G103" i="5"/>
  <c r="G102" i="5"/>
  <c r="G101" i="5"/>
  <c r="G100" i="5"/>
  <c r="G99" i="5"/>
  <c r="G98" i="5"/>
  <c r="G64" i="5"/>
  <c r="G65" i="5"/>
  <c r="G66" i="5"/>
  <c r="G67" i="5"/>
  <c r="G68" i="5"/>
  <c r="G69" i="5"/>
  <c r="G70" i="5"/>
  <c r="D71" i="5"/>
  <c r="E71" i="5"/>
  <c r="G71" i="5" s="1"/>
  <c r="F71" i="5"/>
  <c r="G75" i="5"/>
  <c r="G76" i="5"/>
  <c r="G77" i="5"/>
  <c r="G78" i="5"/>
  <c r="G79" i="5"/>
  <c r="G80" i="5"/>
  <c r="G81" i="5"/>
  <c r="D82" i="5"/>
  <c r="G82" i="5" s="1"/>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26" i="5" s="1"/>
  <c r="G30" i="5"/>
  <c r="G31" i="5"/>
  <c r="G32" i="5"/>
  <c r="G33" i="5"/>
  <c r="G34" i="5"/>
  <c r="G35" i="5"/>
  <c r="G36" i="5"/>
  <c r="D37" i="5"/>
  <c r="G37" i="5" s="1"/>
  <c r="E37" i="5"/>
  <c r="F37" i="5"/>
  <c r="G41" i="5"/>
  <c r="G42" i="5"/>
  <c r="G43" i="5"/>
  <c r="G44" i="5"/>
  <c r="G45" i="5"/>
  <c r="G46" i="5"/>
  <c r="G47" i="5"/>
  <c r="D48" i="5"/>
  <c r="E48" i="5"/>
  <c r="G48" i="5" s="1"/>
  <c r="F48" i="5"/>
  <c r="E15" i="5"/>
  <c r="G15" i="5" s="1"/>
  <c r="F15" i="5"/>
  <c r="G8" i="5"/>
  <c r="G9" i="5"/>
  <c r="G10" i="5"/>
  <c r="G11" i="5"/>
  <c r="G12" i="5"/>
  <c r="G13" i="5"/>
  <c r="G14" i="5"/>
  <c r="D15" i="5"/>
  <c r="G204" i="5"/>
  <c r="D13" i="4"/>
  <c r="G205" i="5"/>
  <c r="G203" i="5"/>
  <c r="E206" i="5"/>
  <c r="E207" i="5" s="1"/>
  <c r="G150" i="5"/>
  <c r="G93" i="5"/>
  <c r="G60" i="5"/>
  <c r="E175" i="5"/>
  <c r="F175" i="5"/>
  <c r="E164" i="5"/>
  <c r="F164" i="5"/>
  <c r="E153" i="5"/>
  <c r="F153" i="5"/>
  <c r="E142" i="5"/>
  <c r="F142" i="5"/>
  <c r="E130" i="5"/>
  <c r="F130" i="5"/>
  <c r="E119" i="5"/>
  <c r="F119" i="5"/>
  <c r="E108" i="5"/>
  <c r="F108" i="5"/>
  <c r="F97" i="5"/>
  <c r="E85" i="5"/>
  <c r="E74" i="5"/>
  <c r="F74" i="5"/>
  <c r="E63" i="5"/>
  <c r="F63" i="5"/>
  <c r="E52" i="5"/>
  <c r="F52" i="5"/>
  <c r="E40" i="5"/>
  <c r="F40" i="5"/>
  <c r="F21" i="1"/>
  <c r="F29" i="5"/>
  <c r="E18" i="5"/>
  <c r="F16" i="1"/>
  <c r="F18" i="5" s="1"/>
  <c r="D18" i="5"/>
  <c r="G18" i="5" s="1"/>
  <c r="E7" i="5"/>
  <c r="G7" i="5" s="1"/>
  <c r="F7" i="5"/>
  <c r="E97" i="5"/>
  <c r="F85" i="5"/>
  <c r="E29" i="5"/>
  <c r="D175" i="5"/>
  <c r="G175" i="5"/>
  <c r="D164" i="5"/>
  <c r="G164" i="5" s="1"/>
  <c r="D153" i="5"/>
  <c r="G153" i="5" s="1"/>
  <c r="D130" i="5"/>
  <c r="G130" i="5"/>
  <c r="D119" i="5"/>
  <c r="G119" i="5"/>
  <c r="D108" i="5"/>
  <c r="G108" i="5" s="1"/>
  <c r="D85" i="5"/>
  <c r="G85" i="5" s="1"/>
  <c r="D74" i="5"/>
  <c r="G74" i="5"/>
  <c r="D63" i="5"/>
  <c r="G63" i="5"/>
  <c r="D26" i="1"/>
  <c r="D40" i="5" s="1"/>
  <c r="G40" i="5" s="1"/>
  <c r="D7" i="5"/>
  <c r="D97" i="5"/>
  <c r="G97" i="5" s="1"/>
  <c r="C29" i="6"/>
  <c r="D34" i="6" s="1"/>
  <c r="D142" i="5"/>
  <c r="G142" i="5" s="1"/>
  <c r="C40" i="6"/>
  <c r="D45" i="6" s="1"/>
  <c r="D52" i="5"/>
  <c r="G52" i="5" s="1"/>
  <c r="C18" i="6"/>
  <c r="D23" i="6" s="1"/>
  <c r="D29" i="5"/>
  <c r="G29" i="5"/>
  <c r="C7" i="6"/>
  <c r="D12" i="6" s="1"/>
  <c r="D36" i="6"/>
  <c r="F207" i="5" l="1"/>
  <c r="F208" i="5" s="1"/>
  <c r="D16" i="4"/>
  <c r="D17" i="4"/>
  <c r="E52" i="1"/>
  <c r="E53" i="1"/>
  <c r="F52" i="1"/>
  <c r="F53" i="1"/>
  <c r="D64" i="1"/>
  <c r="G51" i="1"/>
  <c r="D52" i="1"/>
  <c r="D53" i="1" s="1"/>
  <c r="I65" i="1"/>
  <c r="E15" i="4"/>
  <c r="D206" i="5"/>
  <c r="D25" i="6"/>
  <c r="D43" i="6"/>
  <c r="C41" i="6" s="1"/>
  <c r="C10" i="4"/>
  <c r="F10" i="4" s="1"/>
  <c r="D13" i="6"/>
  <c r="D24" i="6"/>
  <c r="D46" i="6"/>
  <c r="D10" i="6"/>
  <c r="C8" i="4"/>
  <c r="E208" i="5"/>
  <c r="G202" i="5"/>
  <c r="D21" i="6"/>
  <c r="C19" i="6" s="1"/>
  <c r="D44" i="6"/>
  <c r="D14" i="6"/>
  <c r="D35" i="6"/>
  <c r="D47" i="6"/>
  <c r="D11" i="6"/>
  <c r="D33" i="6"/>
  <c r="D32" i="6"/>
  <c r="C30" i="6" s="1"/>
  <c r="D22" i="6"/>
  <c r="D59" i="1" l="1"/>
  <c r="D61" i="1"/>
  <c r="D60" i="1"/>
  <c r="F8" i="4"/>
  <c r="C15" i="4"/>
  <c r="D207" i="5"/>
  <c r="D208" i="5"/>
  <c r="G206" i="5"/>
  <c r="E61" i="1"/>
  <c r="D24" i="4" s="1"/>
  <c r="E59" i="1"/>
  <c r="E60" i="1"/>
  <c r="D23" i="4" s="1"/>
  <c r="E16" i="4"/>
  <c r="E17" i="4"/>
  <c r="F60" i="1"/>
  <c r="E23" i="4" s="1"/>
  <c r="F59" i="1"/>
  <c r="F61" i="1"/>
  <c r="E24" i="4" s="1"/>
  <c r="C8" i="6"/>
  <c r="G52" i="1"/>
  <c r="G53" i="1"/>
  <c r="D68" i="1" s="1"/>
  <c r="F62" i="1" l="1"/>
  <c r="E25" i="4" s="1"/>
  <c r="E22" i="4"/>
  <c r="G59" i="1"/>
  <c r="C22" i="4"/>
  <c r="D62" i="1"/>
  <c r="C25" i="4" s="1"/>
  <c r="C16" i="4"/>
  <c r="C17" i="4" s="1"/>
  <c r="F15" i="4"/>
  <c r="G207" i="5"/>
  <c r="G208" i="5" s="1"/>
  <c r="D65" i="1"/>
  <c r="C23" i="4"/>
  <c r="G60" i="1"/>
  <c r="F23" i="4" s="1"/>
  <c r="E62" i="1"/>
  <c r="D25" i="4" s="1"/>
  <c r="D22" i="4"/>
  <c r="G61" i="1"/>
  <c r="F24" i="4" s="1"/>
  <c r="C24" i="4"/>
  <c r="F16" i="4" l="1"/>
  <c r="F17" i="4"/>
  <c r="G62" i="1"/>
  <c r="F25" i="4" s="1"/>
  <c r="F22" i="4"/>
</calcChain>
</file>

<file path=xl/sharedStrings.xml><?xml version="1.0" encoding="utf-8"?>
<sst xmlns="http://schemas.openxmlformats.org/spreadsheetml/2006/main" count="686" uniqueCount="491">
  <si>
    <t xml:space="preserve">OUTCOME 1: </t>
  </si>
  <si>
    <t>Output 1.1:</t>
  </si>
  <si>
    <t>Activity 1.1.1:</t>
  </si>
  <si>
    <t>Activity 1.1.2:</t>
  </si>
  <si>
    <t>Activity 1.1.3:</t>
  </si>
  <si>
    <t>Output 1.2:</t>
  </si>
  <si>
    <t>Output 1.3:</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</si>
  <si>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</si>
  <si>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</si>
  <si>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</si>
  <si>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</si>
  <si>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</si>
  <si>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</si>
  <si>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</si>
  <si>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</si>
  <si>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</si>
  <si>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</si>
  <si>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</si>
  <si>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</si>
  <si>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</si>
  <si>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</si>
  <si>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</si>
  <si>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</si>
  <si>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</si>
  <si>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</si>
  <si>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</si>
  <si>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</si>
  <si>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</si>
  <si>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</si>
  <si>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</si>
  <si>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1.2.3</t>
  </si>
  <si>
    <t>Activity 1.2.1</t>
  </si>
  <si>
    <t>Activity 1.2.2</t>
  </si>
  <si>
    <t>Activity 1.3.1</t>
  </si>
  <si>
    <t>Activity 1.3.2</t>
  </si>
  <si>
    <t>Activity 1.3.3</t>
  </si>
  <si>
    <t>Output 1.4:</t>
  </si>
  <si>
    <t>Activity 1.4.1</t>
  </si>
  <si>
    <t>Activity 1.4.2</t>
  </si>
  <si>
    <t>Activity 1.4.3</t>
  </si>
  <si>
    <t>Sub-Total Project Budget</t>
  </si>
  <si>
    <t>Total</t>
  </si>
  <si>
    <t>For MPTFO Use</t>
  </si>
  <si>
    <t>Output 2.2</t>
  </si>
  <si>
    <t>Output 2.3</t>
  </si>
  <si>
    <t>Output 2.4</t>
  </si>
  <si>
    <t>Output 3.1</t>
  </si>
  <si>
    <t>Output 3.3</t>
  </si>
  <si>
    <t>Output 3.4</t>
  </si>
  <si>
    <t>Output 4.1</t>
  </si>
  <si>
    <t>Output 4.2</t>
  </si>
  <si>
    <t>Output 4.3</t>
  </si>
  <si>
    <t>Output 4.4</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</si>
  <si>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</si>
  <si>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</si>
  <si>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</si>
  <si>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</si>
  <si>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</si>
  <si>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</si>
  <si>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</si>
  <si>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</si>
  <si>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</si>
  <si>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</si>
  <si>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</si>
  <si>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</si>
  <si>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</si>
  <si>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</si>
  <si>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</si>
  <si>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</si>
  <si>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</si>
  <si>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</si>
  <si>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</si>
  <si>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</si>
  <si>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</si>
  <si>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</si>
  <si>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</si>
  <si>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</si>
  <si>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</si>
  <si>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</si>
  <si>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</si>
  <si>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</si>
  <si>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</si>
  <si>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</si>
  <si>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</si>
  <si>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</si>
  <si>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</si>
  <si>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</si>
  <si>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</si>
  <si>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</si>
  <si>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</si>
  <si>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</si>
  <si>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</si>
  <si>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</si>
  <si>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</si>
  <si>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</si>
  <si>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</si>
  <si>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</si>
  <si>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</si>
  <si>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</si>
  <si>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</si>
  <si>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</si>
  <si>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</si>
  <si>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</si>
  <si>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</si>
  <si>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</si>
  <si>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</si>
  <si>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</si>
  <si>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</si>
  <si>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</si>
  <si>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</si>
  <si>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</si>
  <si>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</si>
  <si>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</si>
  <si>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</si>
  <si>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</si>
  <si>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</si>
  <si>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</si>
  <si>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</si>
  <si>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</si>
  <si>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</si>
  <si>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</si>
  <si>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</si>
  <si>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</si>
  <si>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</si>
  <si>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</si>
  <si>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</si>
  <si>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</si>
  <si>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</si>
  <si>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</si>
  <si>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</si>
  <si>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</si>
  <si>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</si>
  <si>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</si>
  <si>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</si>
  <si>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</si>
  <si>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</si>
  <si>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</si>
  <si>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</si>
  <si>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</si>
  <si>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</si>
  <si>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</si>
  <si>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</si>
  <si>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</si>
  <si>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</si>
  <si>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</si>
  <si>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</si>
  <si>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</si>
  <si>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</si>
  <si>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</si>
  <si>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</si>
  <si>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</si>
  <si>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</si>
  <si>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</si>
  <si>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</si>
  <si>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</si>
  <si>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</si>
  <si>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</si>
  <si>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</si>
  <si>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</si>
  <si>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</si>
  <si>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</si>
  <si>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</si>
  <si>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</si>
  <si>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</si>
  <si>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</si>
  <si>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</si>
  <si>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</si>
  <si>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</si>
  <si>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</si>
  <si>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</si>
  <si>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</si>
  <si>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</si>
  <si>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</si>
  <si>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</si>
  <si>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</si>
  <si>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</si>
  <si>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</si>
  <si>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</si>
  <si>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</si>
  <si>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</si>
  <si>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</si>
  <si>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</si>
  <si>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</si>
  <si>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</si>
  <si>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</si>
  <si>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</si>
  <si>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</si>
  <si>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</si>
  <si>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</si>
  <si>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</si>
  <si>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</si>
  <si>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</si>
  <si>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</si>
  <si>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</si>
  <si>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</si>
  <si>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</si>
  <si>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</si>
  <si>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</si>
  <si>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</si>
  <si>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</si>
  <si>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</si>
  <si>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</si>
  <si>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</si>
  <si>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</si>
  <si>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</si>
  <si>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</si>
  <si>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</si>
  <si>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</si>
  <si>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</si>
  <si>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</si>
  <si>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</si>
  <si>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</si>
  <si>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</si>
  <si>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</si>
  <si>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</si>
  <si>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</si>
  <si>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</si>
  <si>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</si>
  <si>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</si>
  <si>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</si>
  <si>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</si>
  <si>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</si>
  <si>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</si>
  <si>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</si>
  <si>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</si>
  <si>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</si>
  <si>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</si>
  <si>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</si>
  <si>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</si>
  <si>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</si>
  <si>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</si>
  <si>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</si>
  <si>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</si>
  <si>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</si>
  <si>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</si>
  <si>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</si>
  <si>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</si>
  <si>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</si>
  <si>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</si>
  <si>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</si>
  <si>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</si>
  <si>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</si>
  <si>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</si>
  <si>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</si>
  <si>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</si>
  <si>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</si>
  <si>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</si>
  <si>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</si>
  <si>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</si>
  <si>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</si>
  <si>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</si>
  <si>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</si>
  <si>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</si>
  <si>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</si>
  <si>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</si>
  <si>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</si>
  <si>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</si>
  <si>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</si>
  <si>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</si>
  <si>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</si>
  <si>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</si>
  <si>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</si>
  <si>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</si>
  <si>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</si>
  <si>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</si>
  <si>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</si>
  <si>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</si>
  <si>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</si>
  <si>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</si>
  <si>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</si>
  <si>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</si>
  <si>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</si>
  <si>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</si>
  <si>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</si>
  <si>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</si>
  <si>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</si>
  <si>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</si>
  <si>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</si>
  <si>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</si>
  <si>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</si>
  <si>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</si>
  <si>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</si>
  <si>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</si>
  <si>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</si>
  <si>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</si>
  <si>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</si>
  <si>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</si>
  <si>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</si>
  <si>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</si>
  <si>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</si>
  <si>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</si>
  <si>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</si>
  <si>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</si>
  <si>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</si>
  <si>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</si>
  <si>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</si>
  <si>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</si>
  <si>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</si>
  <si>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</si>
  <si>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</si>
  <si>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</si>
  <si>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</si>
  <si>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</si>
  <si>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</si>
  <si>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</si>
  <si>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</si>
  <si>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</si>
  <si>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</si>
  <si>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</si>
  <si>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</si>
  <si>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</si>
  <si>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</si>
  <si>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</si>
  <si>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</si>
  <si>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</si>
  <si>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</si>
  <si>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</si>
  <si>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</si>
  <si>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</si>
  <si>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</si>
  <si>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</si>
  <si>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</si>
  <si>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</si>
  <si>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</si>
  <si>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</si>
  <si>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</si>
  <si>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</si>
  <si>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</si>
  <si>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</si>
  <si>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</si>
  <si>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</si>
  <si>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</si>
  <si>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</si>
  <si>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</si>
  <si>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</si>
  <si>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</si>
  <si>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</si>
  <si>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</si>
  <si>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</si>
  <si>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</si>
  <si>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</si>
  <si>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</si>
  <si>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</si>
  <si>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</si>
  <si>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</si>
  <si>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</si>
  <si>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</si>
  <si>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</si>
  <si>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</si>
  <si>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</si>
  <si>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</si>
  <si>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</si>
  <si>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</si>
  <si>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</si>
  <si>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</si>
  <si>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</si>
  <si>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</si>
  <si>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</si>
  <si>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</si>
  <si>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</si>
  <si>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</si>
  <si>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</si>
  <si>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</si>
  <si>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</si>
  <si>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</si>
  <si>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</si>
  <si>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</si>
  <si>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</si>
  <si>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</si>
  <si>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</si>
  <si>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</si>
  <si>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</si>
  <si>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</si>
  <si>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</si>
  <si>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</si>
  <si>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</si>
  <si>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</si>
  <si>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</si>
  <si>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</si>
  <si>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</si>
  <si>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</si>
  <si>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</si>
  <si>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</si>
  <si>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</si>
  <si>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</si>
  <si>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</si>
  <si>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</si>
  <si>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</si>
  <si>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</si>
  <si>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</si>
  <si>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</si>
  <si>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</si>
  <si>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</si>
  <si>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</si>
  <si>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</si>
  <si>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</si>
  <si>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</si>
  <si>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</si>
  <si>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</si>
  <si>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</si>
  <si>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</si>
  <si>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</si>
  <si>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</si>
  <si>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</si>
  <si>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</si>
  <si>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</si>
  <si>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</si>
  <si>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</si>
  <si>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</si>
  <si>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</si>
  <si>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</si>
  <si>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</si>
  <si>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</si>
  <si>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</si>
  <si>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</si>
  <si>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</si>
  <si>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</si>
  <si>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</si>
  <si>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</si>
  <si>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</si>
  <si>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</si>
  <si>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</si>
  <si>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</si>
  <si>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</si>
  <si>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</si>
  <si>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</si>
  <si>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</si>
  <si>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</si>
  <si>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</si>
  <si>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</si>
  <si>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</si>
  <si>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</si>
  <si>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</si>
  <si>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</si>
  <si>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</si>
  <si>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</si>
  <si>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</si>
  <si>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</si>
  <si>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</si>
  <si>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</si>
  <si>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</si>
  <si>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</si>
  <si>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</si>
  <si>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</si>
  <si>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</si>
  <si>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</si>
  <si>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Capacidades institucionales, de la sociedad civil, de los pueblos indígenas y del sector privado fortalecidas para transformar la conflictividad social, a través del diálogo democrático, la  consulta previa, y la protección efectiva a defensoras y defensores de los derechos humanos.</t>
  </si>
  <si>
    <t>Instrumentos de análisis, planeación estratégica y política pública para la promoción del diálogo democrático y la transformación de la conflictividad social con enfoque de derechos humanos, diseñados, adoptados y en proceso de implementación.</t>
  </si>
  <si>
    <t>Asistencia técnica para el diseño e implementación de metodologías, protocolos y herramientas para el análisis de la conflictividad social.</t>
  </si>
  <si>
    <t xml:space="preserve">Asistencia técnica para la elaboración y adopción de la política pública de diálogo y gestión de la conflictividad social. </t>
  </si>
  <si>
    <t xml:space="preserve">Asistencia técnica para el fortalecimiento y articulación de los sistemas de alerta y respuesta temprana sobre  la conflictividad social. </t>
  </si>
  <si>
    <t>Asistencia técnica para facilitar el proceso de transición de gobierno en la institucionalidad del diálobo y conflictividad social</t>
  </si>
  <si>
    <t>Diálogos estratégicos a nivel nacional y territorial con enfoque transformativo diseñados y acompañados para abordar problemáticas estructurales y emergentes de la conflictividad social, con enfoque de derechos humanos, igualdad de género, étnica y etaria.</t>
  </si>
  <si>
    <t>Desarrollo de  (01) diálogo estratégico que aborde problemáticas territoriales priorizadas en la región del Valle del Polochic, asegurando la participación igualitaria de mujeres, jóvenes, y pueblos indígenas.</t>
  </si>
  <si>
    <t>Preparación, participación e incidencia de las mujeres en los procesos de diálogos estrategicos con enfoque transformativo</t>
  </si>
  <si>
    <t xml:space="preserve"> Procesos de consulta previa con pueblos indígenas acompañados en su implementación, de acuerdo a estándares internacionales de derechos humanos, igualdad de género, etnia y edad.</t>
  </si>
  <si>
    <t xml:space="preserve">Asistencia técnica para el desarrollo del marco normativo sobre la consulta previa.  </t>
  </si>
  <si>
    <t xml:space="preserve">Asistencia técnica y financiera para el acompañamiento  de dos (02) procesos priorizados de consulta previa, y/o procesos  de consulta ordenados por la Corte de Constitucionalidad. </t>
  </si>
  <si>
    <t>Preparación, participación e incidencia de las mujeres en la consulta previa e informada</t>
  </si>
  <si>
    <t>Instrumentos de política y fortalecimiento de capacidades para la protección a defensoras y defensores de derechos humanos, diseñados participativamente, adoptados y en proceso de implementación.</t>
  </si>
  <si>
    <t>Fortalecimiento de un entorno seguro u propicio para la defensa de los derechos humanos asi como medidas de protección a defensoras u defensores de derechos humanos (incluyendo la propuesta de politica publica de protección a defensaores y defensores de derechos humanos)</t>
  </si>
  <si>
    <t xml:space="preserve">Fortalecimiento de las redes de defensoras para la implementación de la resolucion de la asamblea general para la protección de mujeres defensoras de los derechos humanos </t>
  </si>
  <si>
    <t>Preparación, participación e incidencia de las mujeres en la consulta previa e informada (Fase I)</t>
  </si>
  <si>
    <t>Output 1.5:</t>
  </si>
  <si>
    <t>Instrumentos de análisis y estrategias de prevención de la conflictividad electoral diseñados e implementados con actores clave, antes, durante y despues del proceso electoral</t>
  </si>
  <si>
    <t>Asistencia técnica para el diseño e implementación de herramientas de análisis y estrategias de prevención de la conflictividad electoral</t>
  </si>
  <si>
    <t>Fortalecimiento de capacidades y formación en prevención de conflictos y mediación electoral</t>
  </si>
  <si>
    <t>Asistencia técnica y monitoreo para la prevención de violaciones de derechos humanos en el contexto electoral (antes, durante y despues)</t>
  </si>
  <si>
    <t>Asistencia técnica para prevenir la violencia política contra las mujeres en el proceso electoral</t>
  </si>
  <si>
    <t>Activity 1.5,1</t>
  </si>
  <si>
    <t>Activity 1.5.2</t>
  </si>
  <si>
    <t>Activity 1.5.3</t>
  </si>
  <si>
    <t>Activity 1.5.4</t>
  </si>
  <si>
    <t>PNUD</t>
  </si>
  <si>
    <t>ONUMUJERES</t>
  </si>
  <si>
    <t>OACNUDH</t>
  </si>
  <si>
    <t>Administracion y Finanzas</t>
  </si>
  <si>
    <t>Costos Operación</t>
  </si>
  <si>
    <t>Encargado de Monitoreo y Viajes</t>
  </si>
  <si>
    <t>Procesos de formacion con las mujeres representantes  regionales. / Intercambio de experiencias con otras mujeres lideresas de la region</t>
  </si>
  <si>
    <t>Se alanzo la Fase 1 en el 2019</t>
  </si>
  <si>
    <t xml:space="preserve">Incidencia con la CC para la inclusion de la perpectiva de genero y DDHH de las mujeres en los fallos de la corte relacionados con el convenio 169/ </t>
  </si>
  <si>
    <t xml:space="preserve"> Intercambio de experiencias entre la institucionalidad  y lideresas para abordar la vcm en procesos electorales/ Fortalecimiento de las capacidades del TSE para el abordaje de la violencia contra las mujeres en procesos electorales </t>
  </si>
  <si>
    <t>3 Talleres de socializacion de la politica publica para la contribucion de mujeres  a l proceso de construccion (2019)</t>
  </si>
  <si>
    <t xml:space="preserve">Acompanamiento y observacion para prevencion de violencia electoral. </t>
  </si>
  <si>
    <t xml:space="preserve">Identificacion de liderazgos de mujeres  indigenas para su partcipacion e incorporacion en porcesos de dialogo sobre la consulta previa </t>
  </si>
  <si>
    <t xml:space="preserve">Sesibilizacion de las agrupaciones politicas para fomentar la partcipacion de las mujeres lideresas en el proceso, y para que partcipacion fuera en el marco de la coexixtencia pacifica. </t>
  </si>
  <si>
    <t xml:space="preserve">Dialogo nacional de alto nivel se incluyo la institucionalidad publica encargada de la representacion de mujeres/ Dialogo terrotorial se consulto dentro de los talleres de diagnostico a las mujeres sobre problematicas dentro de terrotorio  </t>
  </si>
  <si>
    <t xml:space="preserve">En proceso: Constitucion de una escuela de formacion para abogadas indigenas con enfoque etnico  /Constitucion a nivel regional de una red de abogadas indigenas/ Plataforma de mujeres indigenas </t>
  </si>
  <si>
    <t xml:space="preserve">Se hizo una planificacion para la sensibilizacion y prevencion de violencia en 42 municioios donde se identifico liderazgos de mujeres para la partcipacion en el proceso </t>
  </si>
  <si>
    <t>Elaboración de propuesta metodológica para realizar proceso de participación sobre la paz donde se promueve la participación de mujeres lideresas de diversos sectores a nivel local y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</si>
</sst>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cellStyleXfs>
  <cellXfs count="302">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1" xfId="1" applyFont="1" applyFill="1" applyBorder="1" applyAlignment="1" applyProtection="1">
      <alignment wrapText="1"/>
    </xf>
    <xf numFmtId="164" fontId="3" fillId="2" borderId="52"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0" fontId="3" fillId="2" borderId="3" xfId="0" applyFont="1" applyFill="1" applyBorder="1" applyAlignment="1">
      <alignment vertical="center" wrapText="1"/>
    </xf>
    <xf numFmtId="0" fontId="1" fillId="2" borderId="3" xfId="0" applyFont="1" applyFill="1" applyBorder="1" applyAlignment="1" applyProtection="1">
      <alignment vertical="center" wrapText="1"/>
    </xf>
    <xf numFmtId="164" fontId="1" fillId="0" borderId="3" xfId="3" applyFont="1" applyBorder="1" applyAlignment="1" applyProtection="1">
      <alignment horizontal="center" vertical="center" wrapText="1"/>
      <protection locked="0"/>
    </xf>
    <xf numFmtId="164" fontId="1" fillId="0" borderId="3" xfId="3"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164" fontId="1" fillId="0" borderId="3" xfId="3"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1" fillId="3" borderId="3" xfId="1" applyFont="1" applyFill="1" applyBorder="1" applyAlignment="1" applyProtection="1">
      <alignment horizontal="center" vertical="center" wrapText="1"/>
      <protection locked="0"/>
    </xf>
    <xf numFmtId="0" fontId="21" fillId="0" borderId="0" xfId="0" applyFont="1" applyBorder="1" applyAlignment="1">
      <alignment horizontal="left" vertical="top"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4">
    <cellStyle name="Currency" xfId="1" builtinId="4"/>
    <cellStyle name="Currency 3" xfId="3" xr:uid="{00000000-0005-0000-0000-000000000000}"/>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B3" sqref="B3"/>
    </sheetView>
  </sheetViews>
  <sheetFormatPr defaultColWidth="8.90625" defaultRowHeight="14.5" x14ac:dyDescent="0.35"/>
  <cols>
    <col min="2" max="2" width="127.36328125" customWidth="1"/>
  </cols>
  <sheetData>
    <row r="2" spans="2:5" ht="36.75" customHeight="1" thickBot="1" x14ac:dyDescent="0.4">
      <c r="B2" s="220" t="s">
        <v>418</v>
      </c>
      <c r="C2" s="220"/>
      <c r="D2" s="220"/>
      <c r="E2" s="220"/>
    </row>
    <row r="3" spans="2:5" ht="295.5" customHeight="1" thickBot="1" x14ac:dyDescent="0.4">
      <c r="B3" s="207" t="s">
        <v>445</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83"/>
  <sheetViews>
    <sheetView showGridLines="0" showZeros="0" tabSelected="1" zoomScale="64" zoomScaleNormal="64" workbookViewId="0">
      <selection activeCell="J11" sqref="J11"/>
    </sheetView>
  </sheetViews>
  <sheetFormatPr defaultColWidth="9.08984375" defaultRowHeight="14.5" x14ac:dyDescent="0.35"/>
  <cols>
    <col min="1" max="1" width="9.08984375" style="38"/>
    <col min="2" max="2" width="30.6328125" style="38" customWidth="1"/>
    <col min="3" max="3" width="32.453125" style="38" customWidth="1"/>
    <col min="4" max="4" width="25.08984375" style="38" customWidth="1"/>
    <col min="5" max="6" width="25.6328125" style="38" customWidth="1"/>
    <col min="7" max="7" width="23.08984375" style="38" customWidth="1"/>
    <col min="8" max="8" width="22.453125" style="38" customWidth="1"/>
    <col min="9" max="9" width="22.453125" style="172" customWidth="1"/>
    <col min="10" max="10" width="25.6328125" style="198" customWidth="1"/>
    <col min="11" max="11" width="30.36328125" style="38" customWidth="1"/>
    <col min="12" max="12" width="18.90625" style="38" customWidth="1"/>
    <col min="13" max="13" width="9.08984375" style="38"/>
    <col min="14" max="14" width="17.6328125" style="38" customWidth="1"/>
    <col min="15" max="15" width="26.453125" style="38" customWidth="1"/>
    <col min="16" max="16" width="22.453125" style="38" customWidth="1"/>
    <col min="17" max="17" width="29.6328125" style="38" customWidth="1"/>
    <col min="18" max="18" width="23.453125" style="38" customWidth="1"/>
    <col min="19" max="19" width="18.453125" style="38" customWidth="1"/>
    <col min="20" max="20" width="17.453125" style="38" customWidth="1"/>
    <col min="21" max="21" width="25.08984375" style="38" customWidth="1"/>
    <col min="22" max="16384" width="9.08984375" style="38"/>
  </cols>
  <sheetData>
    <row r="1" spans="1:12" ht="30.75" customHeight="1" x14ac:dyDescent="1">
      <c r="B1" s="220" t="s">
        <v>418</v>
      </c>
      <c r="C1" s="220"/>
      <c r="D1" s="220"/>
      <c r="E1" s="220"/>
      <c r="F1" s="36"/>
      <c r="G1" s="36"/>
      <c r="H1" s="37"/>
      <c r="I1" s="171"/>
      <c r="J1" s="197"/>
      <c r="K1" s="37"/>
    </row>
    <row r="2" spans="1:12" ht="16.5" customHeight="1" x14ac:dyDescent="0.6">
      <c r="B2" s="229" t="s">
        <v>54</v>
      </c>
      <c r="C2" s="229"/>
      <c r="D2" s="229"/>
      <c r="E2" s="229"/>
      <c r="F2" s="208"/>
      <c r="G2" s="208"/>
      <c r="H2" s="208"/>
      <c r="I2" s="184"/>
      <c r="J2" s="184"/>
    </row>
    <row r="4" spans="1:12" ht="119.25" customHeight="1" x14ac:dyDescent="0.35">
      <c r="B4" s="46" t="s">
        <v>430</v>
      </c>
      <c r="C4" s="46" t="s">
        <v>431</v>
      </c>
      <c r="D4" s="75" t="s">
        <v>473</v>
      </c>
      <c r="E4" s="75" t="s">
        <v>474</v>
      </c>
      <c r="F4" s="75" t="s">
        <v>475</v>
      </c>
      <c r="G4" s="106" t="s">
        <v>41</v>
      </c>
      <c r="H4" s="205" t="s">
        <v>432</v>
      </c>
      <c r="I4" s="205" t="s">
        <v>436</v>
      </c>
      <c r="J4" s="204" t="s">
        <v>442</v>
      </c>
      <c r="K4" s="205" t="s">
        <v>444</v>
      </c>
      <c r="L4" s="45"/>
    </row>
    <row r="5" spans="1:12" ht="51" customHeight="1" x14ac:dyDescent="0.35">
      <c r="B5" s="103" t="s">
        <v>0</v>
      </c>
      <c r="C5" s="230" t="s">
        <v>446</v>
      </c>
      <c r="D5" s="231"/>
      <c r="E5" s="231"/>
      <c r="F5" s="231"/>
      <c r="G5" s="231"/>
      <c r="H5" s="231"/>
      <c r="I5" s="231"/>
      <c r="J5" s="231"/>
      <c r="K5" s="232"/>
      <c r="L5" s="18"/>
    </row>
    <row r="6" spans="1:12" ht="51" customHeight="1" x14ac:dyDescent="0.35">
      <c r="B6" s="103" t="s">
        <v>1</v>
      </c>
      <c r="C6" s="224" t="s">
        <v>447</v>
      </c>
      <c r="D6" s="225"/>
      <c r="E6" s="225"/>
      <c r="F6" s="225"/>
      <c r="G6" s="225"/>
      <c r="H6" s="225"/>
      <c r="I6" s="225"/>
      <c r="J6" s="225"/>
      <c r="K6" s="226"/>
      <c r="L6" s="48"/>
    </row>
    <row r="7" spans="1:12" ht="62" x14ac:dyDescent="0.35">
      <c r="B7" s="152" t="s">
        <v>2</v>
      </c>
      <c r="C7" s="210" t="s">
        <v>448</v>
      </c>
      <c r="D7" s="19">
        <v>111500</v>
      </c>
      <c r="E7" s="19">
        <v>0</v>
      </c>
      <c r="F7" s="19">
        <v>0</v>
      </c>
      <c r="G7" s="132">
        <f>SUM(C7:F7)</f>
        <v>111500</v>
      </c>
      <c r="H7" s="130"/>
      <c r="I7" s="174">
        <v>111500</v>
      </c>
      <c r="J7" s="175"/>
      <c r="K7" s="118"/>
      <c r="L7" s="49"/>
    </row>
    <row r="8" spans="1:12" ht="77.5" x14ac:dyDescent="0.35">
      <c r="B8" s="152" t="s">
        <v>3</v>
      </c>
      <c r="C8" s="210" t="s">
        <v>449</v>
      </c>
      <c r="D8" s="19">
        <v>122516.74</v>
      </c>
      <c r="E8" s="19">
        <v>0</v>
      </c>
      <c r="F8" s="19">
        <v>0</v>
      </c>
      <c r="G8" s="132">
        <f t="shared" ref="G8:G10" si="0">SUM(D8:F8)</f>
        <v>122516.74</v>
      </c>
      <c r="H8" s="130">
        <v>0.3</v>
      </c>
      <c r="I8" s="174">
        <v>122516.74</v>
      </c>
      <c r="J8" s="219" t="s">
        <v>483</v>
      </c>
      <c r="K8" s="118"/>
      <c r="L8" s="49"/>
    </row>
    <row r="9" spans="1:12" ht="77.5" x14ac:dyDescent="0.35">
      <c r="B9" s="152" t="s">
        <v>4</v>
      </c>
      <c r="C9" s="210" t="s">
        <v>450</v>
      </c>
      <c r="D9" s="19">
        <v>98800</v>
      </c>
      <c r="E9" s="19">
        <v>0</v>
      </c>
      <c r="F9" s="19">
        <v>0</v>
      </c>
      <c r="G9" s="132">
        <f t="shared" si="0"/>
        <v>98800</v>
      </c>
      <c r="H9" s="130">
        <v>0.2</v>
      </c>
      <c r="I9" s="174">
        <v>98800</v>
      </c>
      <c r="J9" s="175"/>
      <c r="K9" s="118"/>
      <c r="L9" s="49"/>
    </row>
    <row r="10" spans="1:12" ht="124" x14ac:dyDescent="0.35">
      <c r="B10" s="152" t="s">
        <v>29</v>
      </c>
      <c r="C10" s="210" t="s">
        <v>451</v>
      </c>
      <c r="D10" s="19">
        <v>38000</v>
      </c>
      <c r="E10" s="19">
        <v>0</v>
      </c>
      <c r="F10" s="19">
        <v>0</v>
      </c>
      <c r="G10" s="132">
        <f t="shared" si="0"/>
        <v>38000</v>
      </c>
      <c r="H10" s="130"/>
      <c r="I10" s="174">
        <v>38000</v>
      </c>
      <c r="J10" s="219" t="s">
        <v>490</v>
      </c>
      <c r="K10" s="118"/>
      <c r="L10" s="49"/>
    </row>
    <row r="11" spans="1:12" ht="15.5" x14ac:dyDescent="0.35">
      <c r="A11" s="39"/>
      <c r="C11" s="103" t="s">
        <v>53</v>
      </c>
      <c r="D11" s="21">
        <f>SUM(D7:D10)</f>
        <v>370816.74</v>
      </c>
      <c r="E11" s="21">
        <f>SUM(E7:E10)</f>
        <v>0</v>
      </c>
      <c r="F11" s="21">
        <f>SUM(F7:F10)</f>
        <v>0</v>
      </c>
      <c r="G11" s="21">
        <f>SUM(G7:G10)</f>
        <v>370816.74</v>
      </c>
      <c r="H11" s="120">
        <f>(H7*G7)+(H8*G8)+(H9*G9)+(H10*G10)</f>
        <v>56515.021999999997</v>
      </c>
      <c r="I11" s="120">
        <f>SUM(I7:I10)</f>
        <v>370816.74</v>
      </c>
      <c r="J11" s="199"/>
      <c r="K11" s="119"/>
      <c r="L11" s="51"/>
    </row>
    <row r="12" spans="1:12" ht="51" customHeight="1" x14ac:dyDescent="0.35">
      <c r="A12" s="39"/>
      <c r="B12" s="103" t="s">
        <v>5</v>
      </c>
      <c r="C12" s="221" t="s">
        <v>452</v>
      </c>
      <c r="D12" s="222"/>
      <c r="E12" s="222"/>
      <c r="F12" s="222"/>
      <c r="G12" s="222"/>
      <c r="H12" s="222"/>
      <c r="I12" s="222"/>
      <c r="J12" s="222"/>
      <c r="K12" s="223"/>
      <c r="L12" s="48"/>
    </row>
    <row r="13" spans="1:12" ht="170.5" x14ac:dyDescent="0.35">
      <c r="A13" s="39"/>
      <c r="B13" s="152" t="s">
        <v>31</v>
      </c>
      <c r="C13" s="210" t="s">
        <v>452</v>
      </c>
      <c r="D13" s="213">
        <v>137600</v>
      </c>
      <c r="E13" s="213">
        <v>0</v>
      </c>
      <c r="F13" s="19"/>
      <c r="G13" s="132">
        <f>SUM(D13:F13)</f>
        <v>137600</v>
      </c>
      <c r="H13" s="130">
        <v>0.33</v>
      </c>
      <c r="I13" s="174">
        <v>137600</v>
      </c>
      <c r="J13" s="213" t="s">
        <v>487</v>
      </c>
      <c r="K13" s="118"/>
      <c r="L13" s="49"/>
    </row>
    <row r="14" spans="1:12" ht="124" x14ac:dyDescent="0.35">
      <c r="A14" s="39"/>
      <c r="B14" s="152" t="s">
        <v>32</v>
      </c>
      <c r="C14" s="210" t="s">
        <v>453</v>
      </c>
      <c r="D14" s="213">
        <v>163000</v>
      </c>
      <c r="E14" s="213">
        <v>0</v>
      </c>
      <c r="F14" s="19"/>
      <c r="G14" s="132">
        <f t="shared" ref="G14:G15" si="1">SUM(D14:F14)</f>
        <v>163000</v>
      </c>
      <c r="H14" s="130"/>
      <c r="I14" s="174">
        <v>206000</v>
      </c>
      <c r="J14" s="213"/>
      <c r="K14" s="118"/>
      <c r="L14" s="49"/>
    </row>
    <row r="15" spans="1:12" ht="93" x14ac:dyDescent="0.35">
      <c r="A15" s="39"/>
      <c r="B15" s="152" t="s">
        <v>30</v>
      </c>
      <c r="C15" s="210" t="s">
        <v>454</v>
      </c>
      <c r="D15" s="213">
        <v>0</v>
      </c>
      <c r="E15" s="213">
        <v>172240</v>
      </c>
      <c r="F15" s="19"/>
      <c r="G15" s="132">
        <f t="shared" si="1"/>
        <v>172240</v>
      </c>
      <c r="H15" s="130">
        <v>1</v>
      </c>
      <c r="I15" s="174">
        <v>172240</v>
      </c>
      <c r="J15" s="213" t="s">
        <v>479</v>
      </c>
      <c r="K15" s="118"/>
      <c r="L15" s="49"/>
    </row>
    <row r="16" spans="1:12" ht="15.5" x14ac:dyDescent="0.35">
      <c r="A16" s="39"/>
      <c r="C16" s="103" t="s">
        <v>53</v>
      </c>
      <c r="D16" s="24">
        <f>SUM(D13:D15)</f>
        <v>300600</v>
      </c>
      <c r="E16" s="24">
        <f>SUM(E13:E15)</f>
        <v>172240</v>
      </c>
      <c r="F16" s="24">
        <f>SUM(F13:F15)</f>
        <v>0</v>
      </c>
      <c r="G16" s="24">
        <f>SUM(G13:G15)</f>
        <v>472840</v>
      </c>
      <c r="H16" s="120">
        <f>(H12*G12)+(H13*G13)+(H14*G14)+(H15*G15)</f>
        <v>217648</v>
      </c>
      <c r="I16" s="120">
        <f>SUM(I13:I15)</f>
        <v>515840</v>
      </c>
      <c r="J16" s="199"/>
      <c r="K16" s="119"/>
      <c r="L16" s="51"/>
    </row>
    <row r="17" spans="1:12" ht="51" customHeight="1" x14ac:dyDescent="0.35">
      <c r="A17" s="39"/>
      <c r="B17" s="103" t="s">
        <v>6</v>
      </c>
      <c r="C17" s="221" t="s">
        <v>455</v>
      </c>
      <c r="D17" s="222"/>
      <c r="E17" s="222"/>
      <c r="F17" s="222"/>
      <c r="G17" s="222"/>
      <c r="H17" s="222"/>
      <c r="I17" s="222"/>
      <c r="J17" s="222"/>
      <c r="K17" s="223"/>
      <c r="L17" s="48"/>
    </row>
    <row r="18" spans="1:12" ht="108.5" x14ac:dyDescent="0.35">
      <c r="A18" s="39"/>
      <c r="B18" s="152" t="s">
        <v>33</v>
      </c>
      <c r="C18" s="210" t="s">
        <v>456</v>
      </c>
      <c r="D18" s="213">
        <v>57630</v>
      </c>
      <c r="E18" s="213">
        <v>0</v>
      </c>
      <c r="F18" s="19"/>
      <c r="G18" s="132">
        <f>SUM(D18:F18)</f>
        <v>57630</v>
      </c>
      <c r="H18" s="130">
        <v>0.3</v>
      </c>
      <c r="I18" s="174">
        <v>57630</v>
      </c>
      <c r="J18" s="219" t="s">
        <v>485</v>
      </c>
      <c r="K18" s="118"/>
      <c r="L18" s="49"/>
    </row>
    <row r="19" spans="1:12" ht="93" x14ac:dyDescent="0.35">
      <c r="A19" s="39"/>
      <c r="B19" s="152" t="s">
        <v>34</v>
      </c>
      <c r="C19" s="210" t="s">
        <v>457</v>
      </c>
      <c r="D19" s="213">
        <v>98653</v>
      </c>
      <c r="E19" s="213">
        <v>0</v>
      </c>
      <c r="F19" s="19"/>
      <c r="G19" s="132">
        <f t="shared" ref="G19:G20" si="2">SUM(D19:F19)</f>
        <v>98653</v>
      </c>
      <c r="H19" s="130">
        <v>0.3</v>
      </c>
      <c r="I19" s="174">
        <v>98653</v>
      </c>
      <c r="J19" s="219"/>
      <c r="K19" s="118"/>
      <c r="L19" s="49"/>
    </row>
    <row r="20" spans="1:12" ht="108.5" x14ac:dyDescent="0.35">
      <c r="A20" s="39"/>
      <c r="B20" s="152" t="s">
        <v>35</v>
      </c>
      <c r="C20" s="210" t="s">
        <v>458</v>
      </c>
      <c r="D20" s="213">
        <v>0</v>
      </c>
      <c r="E20" s="213">
        <v>125600</v>
      </c>
      <c r="F20" s="19"/>
      <c r="G20" s="132">
        <f t="shared" si="2"/>
        <v>125600</v>
      </c>
      <c r="H20" s="130">
        <v>1</v>
      </c>
      <c r="I20" s="174">
        <v>125600</v>
      </c>
      <c r="J20" s="219" t="s">
        <v>481</v>
      </c>
      <c r="K20" s="118"/>
      <c r="L20" s="49"/>
    </row>
    <row r="21" spans="1:12" ht="15.5" x14ac:dyDescent="0.35">
      <c r="C21" s="103" t="s">
        <v>53</v>
      </c>
      <c r="D21" s="24">
        <f>SUM(D18:D20)</f>
        <v>156283</v>
      </c>
      <c r="E21" s="24">
        <f>SUM(E18:E20)</f>
        <v>125600</v>
      </c>
      <c r="F21" s="24">
        <f>SUM(F18:F20)</f>
        <v>0</v>
      </c>
      <c r="G21" s="24">
        <f>SUM(G18:G20)</f>
        <v>281883</v>
      </c>
      <c r="H21" s="120">
        <f>(H18*G18)+(H19*G19)+(H20*G20)</f>
        <v>172484.9</v>
      </c>
      <c r="I21" s="120">
        <f>SUM(I18:I20)</f>
        <v>281883</v>
      </c>
      <c r="J21" s="199"/>
      <c r="K21" s="119"/>
      <c r="L21" s="51"/>
    </row>
    <row r="22" spans="1:12" ht="51" customHeight="1" x14ac:dyDescent="0.35">
      <c r="B22" s="103" t="s">
        <v>36</v>
      </c>
      <c r="C22" s="221" t="s">
        <v>459</v>
      </c>
      <c r="D22" s="222"/>
      <c r="E22" s="222"/>
      <c r="F22" s="222"/>
      <c r="G22" s="222"/>
      <c r="H22" s="222"/>
      <c r="I22" s="222"/>
      <c r="J22" s="222"/>
      <c r="K22" s="223"/>
      <c r="L22" s="48"/>
    </row>
    <row r="23" spans="1:12" ht="139.5" x14ac:dyDescent="0.35">
      <c r="B23" s="152" t="s">
        <v>37</v>
      </c>
      <c r="C23" s="210" t="s">
        <v>460</v>
      </c>
      <c r="D23" s="19"/>
      <c r="E23" s="213">
        <v>0</v>
      </c>
      <c r="F23" s="213">
        <v>217500</v>
      </c>
      <c r="G23" s="132">
        <f>SUM(D23:F23)</f>
        <v>217500</v>
      </c>
      <c r="H23" s="130"/>
      <c r="I23" s="174">
        <v>189182.23</v>
      </c>
      <c r="J23" s="213"/>
      <c r="K23" s="118"/>
      <c r="L23" s="49"/>
    </row>
    <row r="24" spans="1:12" ht="139.5" x14ac:dyDescent="0.35">
      <c r="B24" s="152" t="s">
        <v>38</v>
      </c>
      <c r="C24" s="210" t="s">
        <v>461</v>
      </c>
      <c r="D24" s="19"/>
      <c r="E24" s="213">
        <v>38500</v>
      </c>
      <c r="F24" s="213">
        <v>67000</v>
      </c>
      <c r="G24" s="132">
        <f t="shared" ref="G24:G25" si="3">SUM(D24:F24)</f>
        <v>105500</v>
      </c>
      <c r="H24" s="130">
        <v>1</v>
      </c>
      <c r="I24" s="174">
        <v>138690</v>
      </c>
      <c r="J24" s="213" t="s">
        <v>488</v>
      </c>
      <c r="K24" s="118"/>
      <c r="L24" s="49"/>
    </row>
    <row r="25" spans="1:12" ht="62" x14ac:dyDescent="0.35">
      <c r="B25" s="152" t="s">
        <v>39</v>
      </c>
      <c r="C25" s="210" t="s">
        <v>462</v>
      </c>
      <c r="D25" s="19"/>
      <c r="E25" s="213">
        <v>34501</v>
      </c>
      <c r="F25" s="213">
        <v>0</v>
      </c>
      <c r="G25" s="132">
        <f t="shared" si="3"/>
        <v>34501</v>
      </c>
      <c r="H25" s="130">
        <v>1</v>
      </c>
      <c r="I25" s="174">
        <v>34501</v>
      </c>
      <c r="J25" s="213" t="s">
        <v>480</v>
      </c>
      <c r="K25" s="118"/>
      <c r="L25" s="49"/>
    </row>
    <row r="26" spans="1:12" ht="15.5" x14ac:dyDescent="0.35">
      <c r="C26" s="103" t="s">
        <v>53</v>
      </c>
      <c r="D26" s="21">
        <f>SUM(D23:D25)</f>
        <v>0</v>
      </c>
      <c r="E26" s="21">
        <f>SUM(E23:E25)</f>
        <v>73001</v>
      </c>
      <c r="F26" s="21">
        <f>SUM(F23:F25)</f>
        <v>284500</v>
      </c>
      <c r="G26" s="21">
        <f>SUM(G23:G25)</f>
        <v>357501</v>
      </c>
      <c r="H26" s="120">
        <f>(H23*G23)+(H24*G24)+(H25*G25)</f>
        <v>140001</v>
      </c>
      <c r="I26" s="120">
        <f>SUM(I23:I25)</f>
        <v>362373.23</v>
      </c>
      <c r="J26" s="199"/>
      <c r="K26" s="119"/>
      <c r="L26" s="51"/>
    </row>
    <row r="27" spans="1:12" ht="15.5" x14ac:dyDescent="0.35">
      <c r="B27" s="12"/>
      <c r="C27" s="13"/>
      <c r="D27" s="11"/>
      <c r="E27" s="11"/>
      <c r="F27" s="11"/>
      <c r="G27" s="11"/>
      <c r="H27" s="11"/>
      <c r="I27" s="11"/>
      <c r="J27" s="11"/>
      <c r="K27" s="11"/>
      <c r="L27" s="50"/>
    </row>
    <row r="28" spans="1:12" ht="51" customHeight="1" x14ac:dyDescent="0.35">
      <c r="B28" s="211" t="s">
        <v>463</v>
      </c>
      <c r="C28" s="233" t="s">
        <v>464</v>
      </c>
      <c r="D28" s="234"/>
      <c r="E28" s="234"/>
      <c r="F28" s="234"/>
      <c r="G28" s="234"/>
      <c r="H28" s="234"/>
      <c r="I28" s="234"/>
      <c r="J28" s="234"/>
      <c r="K28" s="235"/>
      <c r="L28" s="18"/>
    </row>
    <row r="29" spans="1:12" ht="108.5" x14ac:dyDescent="0.35">
      <c r="B29" s="212" t="s">
        <v>469</v>
      </c>
      <c r="C29" s="210" t="s">
        <v>465</v>
      </c>
      <c r="D29" s="213">
        <v>112000</v>
      </c>
      <c r="E29" s="213">
        <v>0</v>
      </c>
      <c r="F29" s="213">
        <v>0</v>
      </c>
      <c r="G29" s="132">
        <f>SUM(D29:F29)</f>
        <v>112000</v>
      </c>
      <c r="H29" s="215">
        <v>0.19</v>
      </c>
      <c r="I29" s="174">
        <v>95550</v>
      </c>
      <c r="J29" s="213" t="s">
        <v>489</v>
      </c>
      <c r="K29" s="118"/>
      <c r="L29" s="49"/>
    </row>
    <row r="30" spans="1:12" ht="139.5" x14ac:dyDescent="0.35">
      <c r="B30" s="212" t="s">
        <v>470</v>
      </c>
      <c r="C30" s="210" t="s">
        <v>466</v>
      </c>
      <c r="D30" s="213">
        <v>128000</v>
      </c>
      <c r="E30" s="213">
        <v>0</v>
      </c>
      <c r="F30" s="213">
        <v>0</v>
      </c>
      <c r="G30" s="132">
        <f t="shared" ref="G30:G32" si="4">SUM(D30:F30)</f>
        <v>128000</v>
      </c>
      <c r="H30" s="215">
        <v>0.08</v>
      </c>
      <c r="I30" s="174">
        <v>101560.5</v>
      </c>
      <c r="J30" s="213" t="s">
        <v>486</v>
      </c>
      <c r="K30" s="118"/>
      <c r="L30" s="49"/>
    </row>
    <row r="31" spans="1:12" ht="77.5" x14ac:dyDescent="0.35">
      <c r="B31" s="212" t="s">
        <v>471</v>
      </c>
      <c r="C31" s="210" t="s">
        <v>467</v>
      </c>
      <c r="D31" s="213">
        <v>0</v>
      </c>
      <c r="E31" s="213">
        <v>0</v>
      </c>
      <c r="F31" s="214">
        <v>57500</v>
      </c>
      <c r="G31" s="132">
        <f t="shared" si="4"/>
        <v>57500</v>
      </c>
      <c r="H31" s="215">
        <v>0.5</v>
      </c>
      <c r="I31" s="174">
        <v>5433.11</v>
      </c>
      <c r="J31" s="213" t="s">
        <v>484</v>
      </c>
      <c r="K31" s="118"/>
      <c r="L31" s="49"/>
    </row>
    <row r="32" spans="1:12" ht="170.5" x14ac:dyDescent="0.35">
      <c r="B32" s="212" t="s">
        <v>472</v>
      </c>
      <c r="C32" s="210" t="s">
        <v>468</v>
      </c>
      <c r="D32" s="213">
        <v>0</v>
      </c>
      <c r="E32" s="213">
        <v>114000</v>
      </c>
      <c r="F32" s="213">
        <v>0</v>
      </c>
      <c r="G32" s="132">
        <f t="shared" si="4"/>
        <v>114000</v>
      </c>
      <c r="H32" s="215">
        <v>1</v>
      </c>
      <c r="I32" s="174">
        <v>114000</v>
      </c>
      <c r="J32" s="213" t="s">
        <v>482</v>
      </c>
      <c r="K32" s="118"/>
      <c r="L32" s="49"/>
    </row>
    <row r="33" spans="1:12" s="39" customFormat="1" ht="15.5" x14ac:dyDescent="0.35">
      <c r="A33" s="38"/>
      <c r="B33" s="38"/>
      <c r="C33" s="103" t="s">
        <v>53</v>
      </c>
      <c r="D33" s="21">
        <f>SUM(D29:D32)</f>
        <v>240000</v>
      </c>
      <c r="E33" s="21">
        <f>SUM(E29:E32)</f>
        <v>114000</v>
      </c>
      <c r="F33" s="21">
        <f>SUM(F29:F32)</f>
        <v>57500</v>
      </c>
      <c r="G33" s="24">
        <f>SUM(G29:G32)</f>
        <v>411500</v>
      </c>
      <c r="H33" s="120">
        <f>(H29*G29)+(H30*G30)+(H31*G31)+(H32*G32)</f>
        <v>174270</v>
      </c>
      <c r="I33" s="120">
        <f>SUM(I29:I32)</f>
        <v>316543.61</v>
      </c>
      <c r="J33" s="199"/>
      <c r="K33" s="119"/>
      <c r="L33" s="51"/>
    </row>
    <row r="34" spans="1:12" ht="15.75" customHeight="1" x14ac:dyDescent="0.35">
      <c r="B34" s="7"/>
      <c r="C34" s="12"/>
      <c r="D34" s="26"/>
      <c r="E34" s="26"/>
      <c r="F34" s="26"/>
      <c r="G34" s="26"/>
      <c r="H34" s="26"/>
      <c r="I34" s="26"/>
      <c r="J34" s="26"/>
      <c r="K34" s="12"/>
      <c r="L34" s="4"/>
    </row>
    <row r="35" spans="1:12" ht="15.75" customHeight="1" x14ac:dyDescent="0.35">
      <c r="B35" s="7"/>
      <c r="C35" s="12"/>
      <c r="D35" s="26"/>
      <c r="E35" s="26"/>
      <c r="F35" s="26"/>
      <c r="G35" s="26"/>
      <c r="H35" s="26"/>
      <c r="I35" s="26"/>
      <c r="J35" s="26"/>
      <c r="K35" s="12"/>
      <c r="L35" s="4"/>
    </row>
    <row r="36" spans="1:12" ht="63.75" customHeight="1" x14ac:dyDescent="0.35">
      <c r="B36" s="103" t="s">
        <v>420</v>
      </c>
      <c r="C36" s="216" t="s">
        <v>476</v>
      </c>
      <c r="D36" s="217">
        <f>36000+40000</f>
        <v>76000</v>
      </c>
      <c r="E36" s="29">
        <v>0</v>
      </c>
      <c r="F36" s="29">
        <v>0</v>
      </c>
      <c r="G36" s="121">
        <f>SUM(D36:F36)</f>
        <v>76000</v>
      </c>
      <c r="H36" s="131">
        <v>0.5</v>
      </c>
      <c r="I36" s="29">
        <v>76000</v>
      </c>
      <c r="J36" s="201"/>
      <c r="K36" s="125"/>
      <c r="L36" s="51"/>
    </row>
    <row r="37" spans="1:12" ht="69.75" customHeight="1" x14ac:dyDescent="0.35">
      <c r="B37" s="103" t="s">
        <v>443</v>
      </c>
      <c r="C37" s="216" t="s">
        <v>477</v>
      </c>
      <c r="D37" s="217">
        <f>15000+15000</f>
        <v>30000</v>
      </c>
      <c r="E37" s="29">
        <v>0</v>
      </c>
      <c r="F37" s="29">
        <v>0</v>
      </c>
      <c r="G37" s="121">
        <f>SUM(D37:F37)</f>
        <v>30000</v>
      </c>
      <c r="H37" s="131"/>
      <c r="I37" s="29">
        <v>30000</v>
      </c>
      <c r="J37" s="201"/>
      <c r="K37" s="125"/>
      <c r="L37" s="51"/>
    </row>
    <row r="38" spans="1:12" ht="57" customHeight="1" x14ac:dyDescent="0.35">
      <c r="B38" s="103" t="s">
        <v>421</v>
      </c>
      <c r="C38" s="218" t="s">
        <v>478</v>
      </c>
      <c r="D38" s="217">
        <f>79000+57000</f>
        <v>136000</v>
      </c>
      <c r="E38" s="29">
        <v>0</v>
      </c>
      <c r="F38" s="29">
        <v>0</v>
      </c>
      <c r="G38" s="121">
        <f>SUM(D38:F38)</f>
        <v>136000</v>
      </c>
      <c r="H38" s="131">
        <v>0.18</v>
      </c>
      <c r="I38" s="29">
        <v>136000</v>
      </c>
      <c r="J38" s="201"/>
      <c r="K38" s="125"/>
      <c r="L38" s="51"/>
    </row>
    <row r="39" spans="1:12" ht="65.25" customHeight="1" x14ac:dyDescent="0.35">
      <c r="B39" s="126" t="s">
        <v>425</v>
      </c>
      <c r="C39" s="216"/>
      <c r="D39" s="217">
        <v>0</v>
      </c>
      <c r="E39" s="29">
        <v>0</v>
      </c>
      <c r="F39" s="29">
        <v>0</v>
      </c>
      <c r="G39" s="121">
        <f>SUM(D39:F39)</f>
        <v>0</v>
      </c>
      <c r="H39" s="131"/>
      <c r="I39" s="29">
        <v>0</v>
      </c>
      <c r="J39" s="201"/>
      <c r="K39" s="125"/>
      <c r="L39" s="51"/>
    </row>
    <row r="40" spans="1:12" ht="21.75" customHeight="1" x14ac:dyDescent="0.35">
      <c r="B40" s="7"/>
      <c r="C40" s="127" t="s">
        <v>419</v>
      </c>
      <c r="D40" s="133">
        <f>SUM(D36:D39)</f>
        <v>242000</v>
      </c>
      <c r="E40" s="133">
        <f>SUM(E36:E39)</f>
        <v>0</v>
      </c>
      <c r="F40" s="133">
        <f>SUM(F36:F39)</f>
        <v>0</v>
      </c>
      <c r="G40" s="133">
        <f>SUM(G36:G39)</f>
        <v>242000</v>
      </c>
      <c r="H40" s="120">
        <f>(H36*G36)+(H37*G37)+(H38*G38)+(H39*G39)</f>
        <v>62480</v>
      </c>
      <c r="I40" s="181">
        <f>SUM(I36:I39)</f>
        <v>242000</v>
      </c>
      <c r="J40" s="200"/>
      <c r="K40" s="17"/>
      <c r="L40" s="15"/>
    </row>
    <row r="41" spans="1:12" ht="15.75" customHeight="1" x14ac:dyDescent="0.35">
      <c r="B41" s="7"/>
      <c r="C41" s="12"/>
      <c r="D41" s="26"/>
      <c r="E41" s="26"/>
      <c r="F41" s="26"/>
      <c r="G41" s="26"/>
      <c r="H41" s="26"/>
      <c r="I41" s="26"/>
      <c r="J41" s="26"/>
      <c r="K41" s="12"/>
      <c r="L41" s="15"/>
    </row>
    <row r="42" spans="1:12" ht="15.75" customHeight="1" x14ac:dyDescent="0.35">
      <c r="B42" s="7"/>
      <c r="C42" s="12"/>
      <c r="D42" s="26"/>
      <c r="E42" s="26"/>
      <c r="F42" s="26"/>
      <c r="G42" s="26"/>
      <c r="H42" s="26"/>
      <c r="I42" s="26"/>
      <c r="J42" s="26"/>
      <c r="K42" s="12"/>
      <c r="L42" s="15"/>
    </row>
    <row r="43" spans="1:12" ht="15.75" customHeight="1" x14ac:dyDescent="0.35">
      <c r="B43" s="7"/>
      <c r="C43" s="12"/>
      <c r="D43" s="26"/>
      <c r="E43" s="26"/>
      <c r="F43" s="26"/>
      <c r="G43" s="26"/>
      <c r="H43" s="26"/>
      <c r="I43" s="26"/>
      <c r="J43" s="26"/>
      <c r="K43" s="12"/>
      <c r="L43" s="15"/>
    </row>
    <row r="44" spans="1:12" ht="15.75" customHeight="1" x14ac:dyDescent="0.35">
      <c r="B44" s="7"/>
      <c r="C44" s="12"/>
      <c r="D44" s="26"/>
      <c r="E44" s="26"/>
      <c r="F44" s="26"/>
      <c r="G44" s="26"/>
      <c r="H44" s="26"/>
      <c r="I44" s="26"/>
      <c r="J44" s="26"/>
      <c r="K44" s="12"/>
      <c r="L44" s="15"/>
    </row>
    <row r="45" spans="1:12" ht="15.75" customHeight="1" x14ac:dyDescent="0.35">
      <c r="B45" s="7"/>
      <c r="C45" s="12"/>
      <c r="D45" s="26"/>
      <c r="E45" s="26"/>
      <c r="F45" s="26"/>
      <c r="G45" s="26"/>
      <c r="H45" s="26"/>
      <c r="I45" s="26"/>
      <c r="J45" s="26"/>
      <c r="K45" s="12"/>
      <c r="L45" s="15"/>
    </row>
    <row r="46" spans="1:12" ht="15.75" customHeight="1" x14ac:dyDescent="0.35">
      <c r="B46" s="7"/>
      <c r="C46" s="12"/>
      <c r="D46" s="26"/>
      <c r="E46" s="26"/>
      <c r="F46" s="26"/>
      <c r="G46" s="26"/>
      <c r="H46" s="26"/>
      <c r="I46" s="26"/>
      <c r="J46" s="26"/>
      <c r="K46" s="12"/>
      <c r="L46" s="15"/>
    </row>
    <row r="47" spans="1:12" ht="15.75" customHeight="1" thickBot="1" x14ac:dyDescent="0.4">
      <c r="B47" s="7"/>
      <c r="C47" s="12"/>
      <c r="D47" s="26"/>
      <c r="E47" s="26"/>
      <c r="F47" s="26"/>
      <c r="G47" s="26"/>
      <c r="H47" s="26"/>
      <c r="I47" s="26"/>
      <c r="J47" s="26"/>
      <c r="K47" s="12"/>
      <c r="L47" s="15"/>
    </row>
    <row r="48" spans="1:12" ht="15.5" x14ac:dyDescent="0.35">
      <c r="B48" s="7"/>
      <c r="C48" s="236" t="s">
        <v>16</v>
      </c>
      <c r="D48" s="237"/>
      <c r="E48" s="237"/>
      <c r="F48" s="237"/>
      <c r="G48" s="238"/>
      <c r="H48" s="15"/>
      <c r="I48" s="26"/>
      <c r="J48" s="26"/>
      <c r="K48" s="15"/>
    </row>
    <row r="49" spans="2:12" ht="40.5" customHeight="1" x14ac:dyDescent="0.35">
      <c r="B49" s="7"/>
      <c r="C49" s="247"/>
      <c r="D49" s="239" t="str">
        <f>D4</f>
        <v>PNUD</v>
      </c>
      <c r="E49" s="239" t="str">
        <f>E4</f>
        <v>ONUMUJERES</v>
      </c>
      <c r="F49" s="239" t="str">
        <f>F4</f>
        <v>OACNUDH</v>
      </c>
      <c r="G49" s="249" t="s">
        <v>41</v>
      </c>
      <c r="H49" s="12"/>
      <c r="I49" s="26"/>
      <c r="J49" s="26"/>
      <c r="K49" s="15"/>
    </row>
    <row r="50" spans="2:12" ht="24.75" customHeight="1" x14ac:dyDescent="0.35">
      <c r="B50" s="7"/>
      <c r="C50" s="248"/>
      <c r="D50" s="240"/>
      <c r="E50" s="240"/>
      <c r="F50" s="240"/>
      <c r="G50" s="250"/>
      <c r="H50" s="12"/>
      <c r="I50" s="26"/>
      <c r="J50" s="26"/>
      <c r="K50" s="15"/>
    </row>
    <row r="51" spans="2:12" ht="41.25" customHeight="1" x14ac:dyDescent="0.35">
      <c r="B51" s="27"/>
      <c r="C51" s="122" t="s">
        <v>40</v>
      </c>
      <c r="D51" s="104">
        <f>SUM(D11,D16,D21,D26,D33,D36,D37,D38,D39)</f>
        <v>1309699.74</v>
      </c>
      <c r="E51" s="104">
        <f>SUM(E11,E16,E21,E26,E33,E36,E37,E38,E39)</f>
        <v>484841</v>
      </c>
      <c r="F51" s="104">
        <f>SUM(F11,F16,F21,F26,F33,F36,F37,F38,F39)</f>
        <v>342000</v>
      </c>
      <c r="G51" s="123">
        <f>SUM(D51:F51)</f>
        <v>2136540.7400000002</v>
      </c>
      <c r="H51" s="12"/>
      <c r="I51" s="177"/>
      <c r="J51" s="26"/>
      <c r="K51" s="16"/>
    </row>
    <row r="52" spans="2:12" ht="51.75" customHeight="1" x14ac:dyDescent="0.35">
      <c r="B52" s="5"/>
      <c r="C52" s="122" t="s">
        <v>7</v>
      </c>
      <c r="D52" s="104">
        <f>D51*0.07</f>
        <v>91678.981800000009</v>
      </c>
      <c r="E52" s="104">
        <f>E51*0.07</f>
        <v>33938.870000000003</v>
      </c>
      <c r="F52" s="104">
        <f>F51*0.07</f>
        <v>23940.000000000004</v>
      </c>
      <c r="G52" s="123">
        <f>G51*0.07</f>
        <v>149557.85180000003</v>
      </c>
      <c r="H52" s="5"/>
      <c r="I52" s="177"/>
      <c r="J52" s="26"/>
      <c r="K52" s="2"/>
    </row>
    <row r="53" spans="2:12" ht="51.75" customHeight="1" thickBot="1" x14ac:dyDescent="0.4">
      <c r="B53" s="5"/>
      <c r="C53" s="31" t="s">
        <v>41</v>
      </c>
      <c r="D53" s="109">
        <f>SUM(D51:D52)</f>
        <v>1401378.7217999999</v>
      </c>
      <c r="E53" s="109">
        <f>SUM(E51:E52)</f>
        <v>518779.87</v>
      </c>
      <c r="F53" s="109">
        <f>SUM(F51:F52)</f>
        <v>365940</v>
      </c>
      <c r="G53" s="124">
        <f>SUM(G51:G52)</f>
        <v>2286098.5918000001</v>
      </c>
      <c r="H53" s="5"/>
      <c r="K53" s="2"/>
    </row>
    <row r="54" spans="2:12" ht="42" customHeight="1" x14ac:dyDescent="0.35">
      <c r="B54" s="5"/>
      <c r="I54" s="178"/>
      <c r="J54" s="178"/>
      <c r="K54" s="4"/>
      <c r="L54" s="2"/>
    </row>
    <row r="55" spans="2:12" s="39" customFormat="1" ht="29.25" customHeight="1" thickBot="1" x14ac:dyDescent="0.4">
      <c r="B55" s="12"/>
      <c r="C55" s="33"/>
      <c r="D55" s="34"/>
      <c r="E55" s="34"/>
      <c r="F55" s="34"/>
      <c r="G55" s="34"/>
      <c r="H55" s="34"/>
      <c r="I55" s="182"/>
      <c r="J55" s="182"/>
      <c r="K55" s="15"/>
      <c r="L55" s="16"/>
    </row>
    <row r="56" spans="2:12" ht="23.25" customHeight="1" x14ac:dyDescent="0.35">
      <c r="B56" s="2"/>
      <c r="C56" s="242" t="s">
        <v>25</v>
      </c>
      <c r="D56" s="243"/>
      <c r="E56" s="243"/>
      <c r="F56" s="243"/>
      <c r="G56" s="243"/>
      <c r="H56" s="244"/>
      <c r="I56" s="182"/>
      <c r="J56" s="182"/>
      <c r="K56" s="2"/>
      <c r="L56" s="40"/>
    </row>
    <row r="57" spans="2:12" ht="41.25" customHeight="1" x14ac:dyDescent="0.35">
      <c r="B57" s="2"/>
      <c r="C57" s="105"/>
      <c r="D57" s="227" t="str">
        <f>D4</f>
        <v>PNUD</v>
      </c>
      <c r="E57" s="227" t="str">
        <f>E4</f>
        <v>ONUMUJERES</v>
      </c>
      <c r="F57" s="227" t="str">
        <f>F4</f>
        <v>OACNUDH</v>
      </c>
      <c r="G57" s="251" t="s">
        <v>41</v>
      </c>
      <c r="H57" s="253" t="s">
        <v>27</v>
      </c>
      <c r="I57" s="182"/>
      <c r="J57" s="182"/>
      <c r="K57" s="2"/>
      <c r="L57" s="40"/>
    </row>
    <row r="58" spans="2:12" ht="27.75" customHeight="1" x14ac:dyDescent="0.35">
      <c r="B58" s="2"/>
      <c r="C58" s="105"/>
      <c r="D58" s="228"/>
      <c r="E58" s="228"/>
      <c r="F58" s="228"/>
      <c r="G58" s="252"/>
      <c r="H58" s="254"/>
      <c r="I58" s="176"/>
      <c r="J58" s="176"/>
      <c r="K58" s="2"/>
      <c r="L58" s="40"/>
    </row>
    <row r="59" spans="2:12" ht="55.5" customHeight="1" x14ac:dyDescent="0.35">
      <c r="B59" s="2"/>
      <c r="C59" s="30" t="s">
        <v>26</v>
      </c>
      <c r="D59" s="107">
        <f>$D$53*H59</f>
        <v>980965.10525999987</v>
      </c>
      <c r="E59" s="108">
        <f>$E$53*H59</f>
        <v>363145.90899999999</v>
      </c>
      <c r="F59" s="108">
        <f>$F$53*H59</f>
        <v>256157.99999999997</v>
      </c>
      <c r="G59" s="108">
        <f>SUM(D59:F59)</f>
        <v>1600269.0142599999</v>
      </c>
      <c r="H59" s="144">
        <v>0.7</v>
      </c>
      <c r="I59" s="176"/>
      <c r="J59" s="176"/>
      <c r="K59" s="2"/>
      <c r="L59" s="40"/>
    </row>
    <row r="60" spans="2:12" ht="57.75" customHeight="1" x14ac:dyDescent="0.35">
      <c r="B60" s="241"/>
      <c r="C60" s="128" t="s">
        <v>28</v>
      </c>
      <c r="D60" s="107">
        <f>$D$53*H60</f>
        <v>420413.61653999996</v>
      </c>
      <c r="E60" s="108">
        <f>$E$53*H60</f>
        <v>155633.96099999998</v>
      </c>
      <c r="F60" s="108">
        <f>$F$53*H60</f>
        <v>109782</v>
      </c>
      <c r="G60" s="129">
        <f>SUM(D60:F60)</f>
        <v>685829.57753999997</v>
      </c>
      <c r="H60" s="145">
        <v>0.3</v>
      </c>
      <c r="I60" s="179"/>
      <c r="J60" s="179"/>
      <c r="K60" s="40"/>
      <c r="L60" s="40"/>
    </row>
    <row r="61" spans="2:12" ht="57.75" customHeight="1" x14ac:dyDescent="0.35">
      <c r="B61" s="241"/>
      <c r="C61" s="128" t="s">
        <v>429</v>
      </c>
      <c r="D61" s="107">
        <f>$D$53*H61</f>
        <v>0</v>
      </c>
      <c r="E61" s="108">
        <f>$E$53*H61</f>
        <v>0</v>
      </c>
      <c r="F61" s="108">
        <f>$F$53*H61</f>
        <v>0</v>
      </c>
      <c r="G61" s="129">
        <f>SUM(D61:F61)</f>
        <v>0</v>
      </c>
      <c r="H61" s="146">
        <v>0</v>
      </c>
      <c r="I61" s="183"/>
      <c r="J61" s="183"/>
      <c r="K61" s="40"/>
      <c r="L61" s="40"/>
    </row>
    <row r="62" spans="2:12" ht="38.25" customHeight="1" thickBot="1" x14ac:dyDescent="0.4">
      <c r="B62" s="241"/>
      <c r="C62" s="31" t="s">
        <v>424</v>
      </c>
      <c r="D62" s="109">
        <f>SUM(D59:D61)</f>
        <v>1401378.7217999999</v>
      </c>
      <c r="E62" s="109">
        <f>SUM(E59:E61)</f>
        <v>518779.87</v>
      </c>
      <c r="F62" s="109">
        <f>SUM(F59:F61)</f>
        <v>365940</v>
      </c>
      <c r="G62" s="109">
        <f>SUM(G59:G61)</f>
        <v>2286098.5917999996</v>
      </c>
      <c r="H62" s="110">
        <f>SUM(H59:H61)</f>
        <v>1</v>
      </c>
      <c r="I62" s="180"/>
      <c r="J62" s="178"/>
      <c r="K62" s="40"/>
      <c r="L62" s="40"/>
    </row>
    <row r="63" spans="2:12" ht="21.75" customHeight="1" thickBot="1" x14ac:dyDescent="0.4">
      <c r="B63" s="241"/>
      <c r="C63" s="3"/>
      <c r="D63" s="8"/>
      <c r="E63" s="8"/>
      <c r="F63" s="8"/>
      <c r="G63" s="8"/>
      <c r="H63" s="8"/>
      <c r="I63" s="180"/>
      <c r="J63" s="178"/>
      <c r="K63" s="40"/>
      <c r="L63" s="40"/>
    </row>
    <row r="64" spans="2:12" ht="49.5" customHeight="1" x14ac:dyDescent="0.35">
      <c r="B64" s="241"/>
      <c r="C64" s="111" t="s">
        <v>437</v>
      </c>
      <c r="D64" s="112">
        <f>SUM(H11,H16,H21,H26,H33,H40)*1.07</f>
        <v>881036.84654000006</v>
      </c>
      <c r="E64" s="34"/>
      <c r="F64" s="34"/>
      <c r="G64" s="34"/>
      <c r="H64" s="185" t="s">
        <v>439</v>
      </c>
      <c r="I64" s="186">
        <f>SUM(I40,I33,I26,I21,I16,I11)</f>
        <v>2089456.5799999998</v>
      </c>
      <c r="J64" s="202"/>
      <c r="K64" s="40"/>
      <c r="L64" s="40"/>
    </row>
    <row r="65" spans="1:12" ht="28.5" customHeight="1" thickBot="1" x14ac:dyDescent="0.4">
      <c r="B65" s="241"/>
      <c r="C65" s="113" t="s">
        <v>13</v>
      </c>
      <c r="D65" s="170">
        <f>D64/G53</f>
        <v>0.38538882343053288</v>
      </c>
      <c r="E65" s="42"/>
      <c r="F65" s="42"/>
      <c r="G65" s="42"/>
      <c r="H65" s="187" t="s">
        <v>440</v>
      </c>
      <c r="I65" s="188">
        <f>I64/G51</f>
        <v>0.9779624328623846</v>
      </c>
      <c r="J65" s="203"/>
      <c r="K65" s="40"/>
      <c r="L65" s="40"/>
    </row>
    <row r="66" spans="1:12" ht="28.5" customHeight="1" x14ac:dyDescent="0.35">
      <c r="B66" s="241"/>
      <c r="C66" s="255"/>
      <c r="D66" s="256"/>
      <c r="E66" s="43"/>
      <c r="F66" s="43"/>
      <c r="G66" s="43"/>
      <c r="K66" s="40"/>
      <c r="L66" s="40"/>
    </row>
    <row r="67" spans="1:12" ht="32.25" customHeight="1" x14ac:dyDescent="0.35">
      <c r="B67" s="241"/>
      <c r="C67" s="113" t="s">
        <v>438</v>
      </c>
      <c r="D67" s="114">
        <f>SUM(D38:F39)*1.07</f>
        <v>145520</v>
      </c>
      <c r="E67" s="44"/>
      <c r="F67" s="44"/>
      <c r="G67" s="44"/>
      <c r="K67" s="40"/>
      <c r="L67" s="40"/>
    </row>
    <row r="68" spans="1:12" ht="23.25" customHeight="1" x14ac:dyDescent="0.35">
      <c r="B68" s="241"/>
      <c r="C68" s="113" t="s">
        <v>14</v>
      </c>
      <c r="D68" s="170">
        <f>D67/G53</f>
        <v>6.3654297553904823E-2</v>
      </c>
      <c r="E68" s="44"/>
      <c r="F68" s="44"/>
      <c r="G68" s="44"/>
      <c r="I68" s="173"/>
      <c r="K68" s="40"/>
      <c r="L68" s="40"/>
    </row>
    <row r="69" spans="1:12" ht="66.75" customHeight="1" thickBot="1" x14ac:dyDescent="0.4">
      <c r="B69" s="241"/>
      <c r="C69" s="245" t="s">
        <v>434</v>
      </c>
      <c r="D69" s="246"/>
      <c r="E69" s="35"/>
      <c r="F69" s="35"/>
      <c r="G69" s="35"/>
      <c r="H69" s="40"/>
      <c r="K69" s="40"/>
      <c r="L69" s="40"/>
    </row>
    <row r="70" spans="1:12" ht="55.5" customHeight="1" x14ac:dyDescent="0.35">
      <c r="B70" s="241"/>
      <c r="L70" s="39"/>
    </row>
    <row r="71" spans="1:12" ht="42.75" customHeight="1" x14ac:dyDescent="0.35">
      <c r="B71" s="241"/>
      <c r="K71" s="40"/>
    </row>
    <row r="72" spans="1:12" ht="21.75" customHeight="1" x14ac:dyDescent="0.35">
      <c r="B72" s="241"/>
      <c r="K72" s="40"/>
    </row>
    <row r="73" spans="1:12" ht="21.75" customHeight="1" x14ac:dyDescent="0.35">
      <c r="A73" s="40"/>
      <c r="B73" s="241"/>
    </row>
    <row r="74" spans="1:12" s="40" customFormat="1" ht="23.25" customHeight="1" x14ac:dyDescent="0.35">
      <c r="A74" s="38"/>
      <c r="B74" s="241"/>
      <c r="C74" s="38"/>
      <c r="D74" s="38"/>
      <c r="E74" s="38"/>
      <c r="F74" s="38"/>
      <c r="G74" s="38"/>
      <c r="H74" s="38"/>
      <c r="I74" s="172"/>
      <c r="J74" s="198"/>
      <c r="K74" s="38"/>
      <c r="L74" s="38"/>
    </row>
    <row r="75" spans="1:12" ht="23.25" customHeight="1" x14ac:dyDescent="0.35"/>
    <row r="76" spans="1:12" ht="21.75" customHeight="1" x14ac:dyDescent="0.35"/>
    <row r="77" spans="1:12" ht="16.5" customHeight="1" x14ac:dyDescent="0.35"/>
    <row r="78" spans="1:12" ht="29.25" customHeight="1" x14ac:dyDescent="0.35"/>
    <row r="79" spans="1:12" ht="24.75" customHeight="1" x14ac:dyDescent="0.35"/>
    <row r="80" spans="1:12" ht="33" customHeight="1" x14ac:dyDescent="0.35"/>
    <row r="82" ht="15" customHeight="1" x14ac:dyDescent="0.35"/>
    <row r="83" ht="25.5" customHeight="1" x14ac:dyDescent="0.35"/>
  </sheetData>
  <sheetProtection formatCells="0" formatColumns="0" formatRows="0"/>
  <mergeCells count="23">
    <mergeCell ref="B60:B74"/>
    <mergeCell ref="C56:H56"/>
    <mergeCell ref="C69:D69"/>
    <mergeCell ref="C49:C50"/>
    <mergeCell ref="G49:G50"/>
    <mergeCell ref="G57:G58"/>
    <mergeCell ref="H57:H58"/>
    <mergeCell ref="C66:D66"/>
    <mergeCell ref="B1:E1"/>
    <mergeCell ref="C12:K12"/>
    <mergeCell ref="C6:K6"/>
    <mergeCell ref="C17:K17"/>
    <mergeCell ref="F57:F58"/>
    <mergeCell ref="B2:E2"/>
    <mergeCell ref="C22:K22"/>
    <mergeCell ref="C5:K5"/>
    <mergeCell ref="C28:K28"/>
    <mergeCell ref="C48:G48"/>
    <mergeCell ref="D49:D50"/>
    <mergeCell ref="E49:E50"/>
    <mergeCell ref="F49:F50"/>
    <mergeCell ref="D57:D58"/>
    <mergeCell ref="E57:E58"/>
  </mergeCells>
  <conditionalFormatting sqref="D65">
    <cfRule type="cellIs" dxfId="26" priority="46" operator="lessThan">
      <formula>0.15</formula>
    </cfRule>
  </conditionalFormatting>
  <conditionalFormatting sqref="D68">
    <cfRule type="cellIs" dxfId="25" priority="44" operator="lessThan">
      <formula>0.05</formula>
    </cfRule>
  </conditionalFormatting>
  <conditionalFormatting sqref="H62 I61:J61">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65:G65" xr:uid="{00000000-0002-0000-0100-000000000000}"/>
    <dataValidation allowBlank="1" showInputMessage="1" showErrorMessage="1" prompt="M&amp;E Budget Cannot be Less than 5%_x000a_" sqref="D68:G68" xr:uid="{00000000-0002-0000-0100-000001000000}"/>
    <dataValidation allowBlank="1" showInputMessage="1" showErrorMessage="1" prompt="Insert *text* description of Outcome here" sqref="C5:K5 C28:K28" xr:uid="{00000000-0002-0000-0100-000002000000}"/>
    <dataValidation allowBlank="1" showInputMessage="1" showErrorMessage="1" prompt="Insert *text* description of Output here" sqref="C6 C12 C17 C22" xr:uid="{00000000-0002-0000-0100-000003000000}"/>
    <dataValidation allowBlank="1" showInputMessage="1" showErrorMessage="1" prompt="Insert *text* description of Activity here" sqref="C7 C13 C18 C23 C29" xr:uid="{00000000-0002-0000-0100-000004000000}"/>
    <dataValidation allowBlank="1" showErrorMessage="1" prompt="% Towards Gender Equality and Women's Empowerment Must be Higher than 15%_x000a_" sqref="D67:G67" xr:uid="{00000000-0002-0000-0100-000005000000}"/>
  </dataValidations>
  <pageMargins left="0.7" right="0.7" top="0.75" bottom="0.75" header="0.3" footer="0.3"/>
  <pageSetup scale="74" orientation="landscape" r:id="rId1"/>
  <ignoredErrors>
    <ignoredError sqref="D49:F50 D57:F5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131" activePane="bottomLeft" state="frozen"/>
      <selection pane="bottomLeft" activeCell="G15" sqref="G15"/>
    </sheetView>
  </sheetViews>
  <sheetFormatPr defaultColWidth="9.08984375" defaultRowHeight="15.5" x14ac:dyDescent="0.35"/>
  <cols>
    <col min="1" max="1" width="4.453125" style="54" customWidth="1"/>
    <col min="2" max="2" width="3.36328125" style="54" customWidth="1"/>
    <col min="3" max="3" width="51.453125" style="54" customWidth="1"/>
    <col min="4" max="4" width="34.36328125" style="55" customWidth="1"/>
    <col min="5" max="5" width="35" style="55" customWidth="1"/>
    <col min="6" max="6" width="36.54296875" style="55" customWidth="1"/>
    <col min="7" max="7" width="25.6328125" style="54" customWidth="1"/>
    <col min="8" max="8" width="21.453125" style="54" customWidth="1"/>
    <col min="9" max="9" width="16.90625" style="54" customWidth="1"/>
    <col min="10" max="10" width="19.453125" style="54" customWidth="1"/>
    <col min="11" max="11" width="19" style="54" customWidth="1"/>
    <col min="12" max="12" width="26" style="54" customWidth="1"/>
    <col min="13" max="13" width="21.08984375" style="54" customWidth="1"/>
    <col min="14" max="14" width="7" style="57" customWidth="1"/>
    <col min="15" max="15" width="24.36328125" style="54" customWidth="1"/>
    <col min="16" max="16" width="26.453125" style="54" customWidth="1"/>
    <col min="17" max="17" width="30.08984375" style="54" customWidth="1"/>
    <col min="18" max="18" width="33" style="54" customWidth="1"/>
    <col min="19" max="20" width="22.6328125" style="54" customWidth="1"/>
    <col min="21" max="21" width="23.453125" style="54" customWidth="1"/>
    <col min="22" max="22" width="32.08984375" style="54" customWidth="1"/>
    <col min="23" max="23" width="9.08984375" style="54"/>
    <col min="24" max="24" width="17.6328125" style="54" customWidth="1"/>
    <col min="25" max="25" width="26.453125" style="54" customWidth="1"/>
    <col min="26" max="26" width="22.453125" style="54" customWidth="1"/>
    <col min="27" max="27" width="29.6328125" style="54" customWidth="1"/>
    <col min="28" max="28" width="23.453125" style="54" customWidth="1"/>
    <col min="29" max="29" width="18.453125" style="54" customWidth="1"/>
    <col min="30" max="30" width="17.453125" style="54" customWidth="1"/>
    <col min="31" max="31" width="25.08984375" style="54" customWidth="1"/>
    <col min="32" max="16384" width="9.08984375" style="54"/>
  </cols>
  <sheetData>
    <row r="1" spans="2:14" ht="31.5" customHeight="1" x14ac:dyDescent="1">
      <c r="C1" s="220" t="s">
        <v>418</v>
      </c>
      <c r="D1" s="220"/>
      <c r="E1" s="220"/>
      <c r="F1" s="220"/>
      <c r="G1" s="36"/>
      <c r="H1" s="37"/>
      <c r="I1" s="37"/>
      <c r="L1" s="23"/>
      <c r="M1" s="6"/>
      <c r="N1" s="54"/>
    </row>
    <row r="2" spans="2:14" ht="24" customHeight="1" x14ac:dyDescent="0.45">
      <c r="C2" s="229" t="s">
        <v>55</v>
      </c>
      <c r="D2" s="229"/>
      <c r="E2" s="229"/>
      <c r="F2" s="209"/>
      <c r="L2" s="23"/>
      <c r="M2" s="6"/>
      <c r="N2" s="54"/>
    </row>
    <row r="3" spans="2:14" ht="24" customHeight="1" x14ac:dyDescent="0.35">
      <c r="C3" s="47"/>
      <c r="D3" s="47"/>
      <c r="E3" s="47"/>
      <c r="F3" s="47"/>
      <c r="L3" s="23"/>
      <c r="M3" s="6"/>
      <c r="N3" s="54"/>
    </row>
    <row r="4" spans="2:14" ht="24" customHeight="1" x14ac:dyDescent="0.35">
      <c r="C4" s="47"/>
      <c r="D4" s="206" t="str">
        <f>'1) Budget Table'!D4</f>
        <v>PNUD</v>
      </c>
      <c r="E4" s="206" t="str">
        <f>'1) Budget Table'!E4</f>
        <v>ONUMUJERES</v>
      </c>
      <c r="F4" s="206" t="str">
        <f>'1) Budget Table'!F4</f>
        <v>OACNUDH</v>
      </c>
      <c r="G4" s="196" t="s">
        <v>41</v>
      </c>
      <c r="L4" s="23"/>
      <c r="M4" s="6"/>
      <c r="N4" s="54"/>
    </row>
    <row r="5" spans="2:14" ht="24" customHeight="1" x14ac:dyDescent="0.35">
      <c r="B5" s="259" t="s">
        <v>61</v>
      </c>
      <c r="C5" s="260"/>
      <c r="D5" s="260"/>
      <c r="E5" s="260"/>
      <c r="F5" s="260"/>
      <c r="G5" s="261"/>
      <c r="L5" s="23"/>
      <c r="M5" s="6"/>
      <c r="N5" s="54"/>
    </row>
    <row r="6" spans="2:14" ht="22.5" customHeight="1" x14ac:dyDescent="0.35">
      <c r="C6" s="259" t="s">
        <v>58</v>
      </c>
      <c r="D6" s="260"/>
      <c r="E6" s="260"/>
      <c r="F6" s="260"/>
      <c r="G6" s="261"/>
      <c r="L6" s="23"/>
      <c r="M6" s="6"/>
      <c r="N6" s="54"/>
    </row>
    <row r="7" spans="2:14" ht="24.75" customHeight="1" thickBot="1" x14ac:dyDescent="0.4">
      <c r="C7" s="64" t="s">
        <v>57</v>
      </c>
      <c r="D7" s="65">
        <f>'1) Budget Table'!D11</f>
        <v>370816.74</v>
      </c>
      <c r="E7" s="65">
        <f>'1) Budget Table'!E11</f>
        <v>0</v>
      </c>
      <c r="F7" s="65">
        <f>'1) Budget Table'!F11</f>
        <v>0</v>
      </c>
      <c r="G7" s="66">
        <f>SUM(D7:F7)</f>
        <v>370816.74</v>
      </c>
      <c r="L7" s="23"/>
      <c r="M7" s="6"/>
      <c r="N7" s="54"/>
    </row>
    <row r="8" spans="2:14" ht="21.75" customHeight="1" x14ac:dyDescent="0.35">
      <c r="C8" s="62" t="s">
        <v>8</v>
      </c>
      <c r="D8" s="100"/>
      <c r="E8" s="101"/>
      <c r="F8" s="101"/>
      <c r="G8" s="63">
        <f t="shared" ref="G8:G15" si="0">SUM(D8:F8)</f>
        <v>0</v>
      </c>
      <c r="N8" s="54"/>
    </row>
    <row r="9" spans="2:14" x14ac:dyDescent="0.35">
      <c r="C9" s="52" t="s">
        <v>9</v>
      </c>
      <c r="D9" s="102"/>
      <c r="E9" s="20"/>
      <c r="F9" s="20"/>
      <c r="G9" s="61">
        <f t="shared" si="0"/>
        <v>0</v>
      </c>
      <c r="N9" s="54"/>
    </row>
    <row r="10" spans="2:14" ht="15.75" customHeight="1" x14ac:dyDescent="0.35">
      <c r="C10" s="52" t="s">
        <v>10</v>
      </c>
      <c r="D10" s="102"/>
      <c r="E10" s="102"/>
      <c r="F10" s="102"/>
      <c r="G10" s="61">
        <f t="shared" si="0"/>
        <v>0</v>
      </c>
      <c r="N10" s="54"/>
    </row>
    <row r="11" spans="2:14" x14ac:dyDescent="0.35">
      <c r="C11" s="53" t="s">
        <v>11</v>
      </c>
      <c r="D11" s="102"/>
      <c r="E11" s="102"/>
      <c r="F11" s="102"/>
      <c r="G11" s="61">
        <f t="shared" si="0"/>
        <v>0</v>
      </c>
      <c r="N11" s="54"/>
    </row>
    <row r="12" spans="2:14" x14ac:dyDescent="0.35">
      <c r="C12" s="52" t="s">
        <v>15</v>
      </c>
      <c r="D12" s="102"/>
      <c r="E12" s="102"/>
      <c r="F12" s="102"/>
      <c r="G12" s="61">
        <f t="shared" si="0"/>
        <v>0</v>
      </c>
      <c r="N12" s="54"/>
    </row>
    <row r="13" spans="2:14" ht="21.75" customHeight="1" x14ac:dyDescent="0.35">
      <c r="C13" s="52" t="s">
        <v>12</v>
      </c>
      <c r="D13" s="102"/>
      <c r="E13" s="102"/>
      <c r="F13" s="102"/>
      <c r="G13" s="61">
        <f t="shared" si="0"/>
        <v>0</v>
      </c>
      <c r="N13" s="54"/>
    </row>
    <row r="14" spans="2:14" ht="21.75" customHeight="1" x14ac:dyDescent="0.35">
      <c r="C14" s="52" t="s">
        <v>56</v>
      </c>
      <c r="D14" s="102"/>
      <c r="E14" s="102"/>
      <c r="F14" s="102"/>
      <c r="G14" s="61">
        <f t="shared" si="0"/>
        <v>0</v>
      </c>
      <c r="N14" s="54"/>
    </row>
    <row r="15" spans="2:14" ht="15.75" customHeight="1" x14ac:dyDescent="0.35">
      <c r="C15" s="56" t="s">
        <v>59</v>
      </c>
      <c r="D15" s="67">
        <f>SUM(D8:D14)</f>
        <v>0</v>
      </c>
      <c r="E15" s="67">
        <f>SUM(E8:E14)</f>
        <v>0</v>
      </c>
      <c r="F15" s="67">
        <f>SUM(F8:F14)</f>
        <v>0</v>
      </c>
      <c r="G15" s="134">
        <f t="shared" si="0"/>
        <v>0</v>
      </c>
      <c r="N15" s="54"/>
    </row>
    <row r="16" spans="2:14" s="55" customFormat="1" x14ac:dyDescent="0.35">
      <c r="C16" s="71"/>
      <c r="D16" s="72"/>
      <c r="E16" s="72"/>
      <c r="F16" s="72"/>
      <c r="G16" s="135"/>
    </row>
    <row r="17" spans="3:14" x14ac:dyDescent="0.35">
      <c r="C17" s="259" t="s">
        <v>62</v>
      </c>
      <c r="D17" s="260"/>
      <c r="E17" s="260"/>
      <c r="F17" s="260"/>
      <c r="G17" s="261"/>
      <c r="N17" s="54"/>
    </row>
    <row r="18" spans="3:14" ht="27" customHeight="1" thickBot="1" x14ac:dyDescent="0.4">
      <c r="C18" s="64" t="s">
        <v>57</v>
      </c>
      <c r="D18" s="65">
        <f>'1) Budget Table'!D16</f>
        <v>300600</v>
      </c>
      <c r="E18" s="65">
        <f>'1) Budget Table'!E16</f>
        <v>172240</v>
      </c>
      <c r="F18" s="65">
        <f>'1) Budget Table'!F16</f>
        <v>0</v>
      </c>
      <c r="G18" s="66">
        <f t="shared" ref="G18:G26" si="1">SUM(D18:F18)</f>
        <v>472840</v>
      </c>
      <c r="N18" s="54"/>
    </row>
    <row r="19" spans="3:14" x14ac:dyDescent="0.35">
      <c r="C19" s="62" t="s">
        <v>8</v>
      </c>
      <c r="D19" s="100"/>
      <c r="E19" s="101"/>
      <c r="F19" s="101"/>
      <c r="G19" s="63">
        <f t="shared" si="1"/>
        <v>0</v>
      </c>
      <c r="N19" s="54"/>
    </row>
    <row r="20" spans="3:14" x14ac:dyDescent="0.35">
      <c r="C20" s="52" t="s">
        <v>9</v>
      </c>
      <c r="D20" s="102"/>
      <c r="E20" s="20"/>
      <c r="F20" s="20"/>
      <c r="G20" s="61">
        <f t="shared" si="1"/>
        <v>0</v>
      </c>
      <c r="N20" s="54"/>
    </row>
    <row r="21" spans="3:14" ht="31" x14ac:dyDescent="0.35">
      <c r="C21" s="52" t="s">
        <v>10</v>
      </c>
      <c r="D21" s="102"/>
      <c r="E21" s="102"/>
      <c r="F21" s="102"/>
      <c r="G21" s="61">
        <f t="shared" si="1"/>
        <v>0</v>
      </c>
      <c r="N21" s="54"/>
    </row>
    <row r="22" spans="3:14" x14ac:dyDescent="0.35">
      <c r="C22" s="53" t="s">
        <v>11</v>
      </c>
      <c r="D22" s="102"/>
      <c r="E22" s="102"/>
      <c r="F22" s="102"/>
      <c r="G22" s="61">
        <f t="shared" si="1"/>
        <v>0</v>
      </c>
      <c r="N22" s="54"/>
    </row>
    <row r="23" spans="3:14" x14ac:dyDescent="0.35">
      <c r="C23" s="52" t="s">
        <v>15</v>
      </c>
      <c r="D23" s="102"/>
      <c r="E23" s="102"/>
      <c r="F23" s="102"/>
      <c r="G23" s="61">
        <f t="shared" si="1"/>
        <v>0</v>
      </c>
      <c r="N23" s="54"/>
    </row>
    <row r="24" spans="3:14" x14ac:dyDescent="0.35">
      <c r="C24" s="52" t="s">
        <v>12</v>
      </c>
      <c r="D24" s="102"/>
      <c r="E24" s="102"/>
      <c r="F24" s="102"/>
      <c r="G24" s="61">
        <f t="shared" si="1"/>
        <v>0</v>
      </c>
      <c r="N24" s="54"/>
    </row>
    <row r="25" spans="3:14" x14ac:dyDescent="0.35">
      <c r="C25" s="52" t="s">
        <v>56</v>
      </c>
      <c r="D25" s="102"/>
      <c r="E25" s="102"/>
      <c r="F25" s="102"/>
      <c r="G25" s="61">
        <f t="shared" si="1"/>
        <v>0</v>
      </c>
      <c r="N25" s="54"/>
    </row>
    <row r="26" spans="3:14" x14ac:dyDescent="0.35">
      <c r="C26" s="56" t="s">
        <v>59</v>
      </c>
      <c r="D26" s="67">
        <f>SUM(D19:D25)</f>
        <v>0</v>
      </c>
      <c r="E26" s="67">
        <f>SUM(E19:E25)</f>
        <v>0</v>
      </c>
      <c r="F26" s="67">
        <f>SUM(F19:F25)</f>
        <v>0</v>
      </c>
      <c r="G26" s="61">
        <f t="shared" si="1"/>
        <v>0</v>
      </c>
      <c r="N26" s="54"/>
    </row>
    <row r="27" spans="3:14" s="55" customFormat="1" x14ac:dyDescent="0.35">
      <c r="C27" s="71"/>
      <c r="D27" s="72"/>
      <c r="E27" s="72"/>
      <c r="F27" s="72"/>
      <c r="G27" s="73"/>
    </row>
    <row r="28" spans="3:14" x14ac:dyDescent="0.35">
      <c r="C28" s="259" t="s">
        <v>63</v>
      </c>
      <c r="D28" s="260"/>
      <c r="E28" s="260"/>
      <c r="F28" s="260"/>
      <c r="G28" s="261"/>
      <c r="N28" s="54"/>
    </row>
    <row r="29" spans="3:14" ht="21.75" customHeight="1" thickBot="1" x14ac:dyDescent="0.4">
      <c r="C29" s="64" t="s">
        <v>57</v>
      </c>
      <c r="D29" s="65">
        <f>'1) Budget Table'!D21</f>
        <v>156283</v>
      </c>
      <c r="E29" s="65">
        <f>'1) Budget Table'!E21</f>
        <v>125600</v>
      </c>
      <c r="F29" s="65">
        <f>'1) Budget Table'!F21</f>
        <v>0</v>
      </c>
      <c r="G29" s="66">
        <f t="shared" ref="G29:G37" si="2">SUM(D29:F29)</f>
        <v>281883</v>
      </c>
      <c r="N29" s="54"/>
    </row>
    <row r="30" spans="3:14" x14ac:dyDescent="0.35">
      <c r="C30" s="62" t="s">
        <v>8</v>
      </c>
      <c r="D30" s="100"/>
      <c r="E30" s="101"/>
      <c r="F30" s="101"/>
      <c r="G30" s="63">
        <f t="shared" si="2"/>
        <v>0</v>
      </c>
      <c r="N30" s="54"/>
    </row>
    <row r="31" spans="3:14" s="55" customFormat="1" ht="15.75" customHeight="1" x14ac:dyDescent="0.35">
      <c r="C31" s="52" t="s">
        <v>9</v>
      </c>
      <c r="D31" s="102"/>
      <c r="E31" s="20"/>
      <c r="F31" s="20"/>
      <c r="G31" s="61">
        <f t="shared" si="2"/>
        <v>0</v>
      </c>
    </row>
    <row r="32" spans="3:14" s="55" customFormat="1" ht="31" x14ac:dyDescent="0.35">
      <c r="C32" s="52" t="s">
        <v>10</v>
      </c>
      <c r="D32" s="102"/>
      <c r="E32" s="102"/>
      <c r="F32" s="102"/>
      <c r="G32" s="61">
        <f t="shared" si="2"/>
        <v>0</v>
      </c>
    </row>
    <row r="33" spans="3:14" s="55" customFormat="1" x14ac:dyDescent="0.35">
      <c r="C33" s="53" t="s">
        <v>11</v>
      </c>
      <c r="D33" s="102">
        <v>0</v>
      </c>
      <c r="E33" s="102"/>
      <c r="F33" s="102"/>
      <c r="G33" s="61">
        <f t="shared" si="2"/>
        <v>0</v>
      </c>
    </row>
    <row r="34" spans="3:14" x14ac:dyDescent="0.35">
      <c r="C34" s="52" t="s">
        <v>15</v>
      </c>
      <c r="D34" s="102">
        <v>0</v>
      </c>
      <c r="E34" s="102"/>
      <c r="F34" s="102"/>
      <c r="G34" s="61">
        <f t="shared" si="2"/>
        <v>0</v>
      </c>
      <c r="N34" s="54"/>
    </row>
    <row r="35" spans="3:14" x14ac:dyDescent="0.35">
      <c r="C35" s="52" t="s">
        <v>12</v>
      </c>
      <c r="D35" s="102"/>
      <c r="E35" s="102"/>
      <c r="F35" s="102"/>
      <c r="G35" s="61">
        <f t="shared" si="2"/>
        <v>0</v>
      </c>
      <c r="N35" s="54"/>
    </row>
    <row r="36" spans="3:14" x14ac:dyDescent="0.35">
      <c r="C36" s="52" t="s">
        <v>56</v>
      </c>
      <c r="D36" s="102"/>
      <c r="E36" s="102"/>
      <c r="F36" s="102"/>
      <c r="G36" s="61">
        <f t="shared" si="2"/>
        <v>0</v>
      </c>
      <c r="N36" s="54"/>
    </row>
    <row r="37" spans="3:14" x14ac:dyDescent="0.35">
      <c r="C37" s="56" t="s">
        <v>59</v>
      </c>
      <c r="D37" s="67">
        <f>SUM(D30:D36)</f>
        <v>0</v>
      </c>
      <c r="E37" s="67">
        <f>SUM(E30:E36)</f>
        <v>0</v>
      </c>
      <c r="F37" s="67">
        <f>SUM(F30:F36)</f>
        <v>0</v>
      </c>
      <c r="G37" s="61">
        <f t="shared" si="2"/>
        <v>0</v>
      </c>
      <c r="N37" s="54"/>
    </row>
    <row r="38" spans="3:14" x14ac:dyDescent="0.35">
      <c r="C38" s="259" t="s">
        <v>64</v>
      </c>
      <c r="D38" s="260"/>
      <c r="E38" s="260"/>
      <c r="F38" s="260"/>
      <c r="G38" s="261"/>
      <c r="N38" s="54"/>
    </row>
    <row r="39" spans="3:14" s="55" customFormat="1" x14ac:dyDescent="0.35">
      <c r="C39" s="68"/>
      <c r="D39" s="69"/>
      <c r="E39" s="69"/>
      <c r="F39" s="69"/>
      <c r="G39" s="70"/>
    </row>
    <row r="40" spans="3:14" ht="20.25" customHeight="1" thickBot="1" x14ac:dyDescent="0.4">
      <c r="C40" s="64" t="s">
        <v>57</v>
      </c>
      <c r="D40" s="65">
        <f>'1) Budget Table'!D26</f>
        <v>0</v>
      </c>
      <c r="E40" s="65">
        <f>'1) Budget Table'!E26</f>
        <v>73001</v>
      </c>
      <c r="F40" s="65">
        <f>'1) Budget Table'!F26</f>
        <v>284500</v>
      </c>
      <c r="G40" s="66">
        <f t="shared" ref="G40:G48" si="3">SUM(D40:F40)</f>
        <v>357501</v>
      </c>
      <c r="N40" s="54"/>
    </row>
    <row r="41" spans="3:14" x14ac:dyDescent="0.35">
      <c r="C41" s="62" t="s">
        <v>8</v>
      </c>
      <c r="D41" s="100"/>
      <c r="E41" s="101"/>
      <c r="F41" s="101"/>
      <c r="G41" s="63">
        <f t="shared" si="3"/>
        <v>0</v>
      </c>
      <c r="N41" s="54"/>
    </row>
    <row r="42" spans="3:14" ht="15.75" customHeight="1" x14ac:dyDescent="0.35">
      <c r="C42" s="52" t="s">
        <v>9</v>
      </c>
      <c r="D42" s="102"/>
      <c r="E42" s="20"/>
      <c r="F42" s="20"/>
      <c r="G42" s="61">
        <f t="shared" si="3"/>
        <v>0</v>
      </c>
      <c r="N42" s="54"/>
    </row>
    <row r="43" spans="3:14" ht="32.25" customHeight="1" x14ac:dyDescent="0.35">
      <c r="C43" s="52" t="s">
        <v>10</v>
      </c>
      <c r="D43" s="102"/>
      <c r="E43" s="102"/>
      <c r="F43" s="102"/>
      <c r="G43" s="61">
        <f t="shared" si="3"/>
        <v>0</v>
      </c>
      <c r="N43" s="54"/>
    </row>
    <row r="44" spans="3:14" s="55" customFormat="1" x14ac:dyDescent="0.35">
      <c r="C44" s="53" t="s">
        <v>11</v>
      </c>
      <c r="D44" s="102"/>
      <c r="E44" s="102"/>
      <c r="F44" s="102"/>
      <c r="G44" s="61">
        <f t="shared" si="3"/>
        <v>0</v>
      </c>
    </row>
    <row r="45" spans="3:14" x14ac:dyDescent="0.35">
      <c r="C45" s="52" t="s">
        <v>15</v>
      </c>
      <c r="D45" s="102"/>
      <c r="E45" s="102"/>
      <c r="F45" s="102"/>
      <c r="G45" s="61">
        <f t="shared" si="3"/>
        <v>0</v>
      </c>
      <c r="N45" s="54"/>
    </row>
    <row r="46" spans="3:14" x14ac:dyDescent="0.35">
      <c r="C46" s="52" t="s">
        <v>12</v>
      </c>
      <c r="D46" s="102"/>
      <c r="E46" s="102"/>
      <c r="F46" s="102"/>
      <c r="G46" s="61">
        <f t="shared" si="3"/>
        <v>0</v>
      </c>
      <c r="N46" s="54"/>
    </row>
    <row r="47" spans="3:14" x14ac:dyDescent="0.35">
      <c r="C47" s="52" t="s">
        <v>56</v>
      </c>
      <c r="D47" s="102"/>
      <c r="E47" s="102"/>
      <c r="F47" s="102"/>
      <c r="G47" s="61">
        <f t="shared" si="3"/>
        <v>0</v>
      </c>
      <c r="N47" s="54"/>
    </row>
    <row r="48" spans="3:14" ht="21" customHeight="1" x14ac:dyDescent="0.35">
      <c r="C48" s="56" t="s">
        <v>59</v>
      </c>
      <c r="D48" s="67">
        <f>SUM(D41:D47)</f>
        <v>0</v>
      </c>
      <c r="E48" s="67">
        <f>SUM(E41:E47)</f>
        <v>0</v>
      </c>
      <c r="F48" s="67">
        <f>SUM(F41:F47)</f>
        <v>0</v>
      </c>
      <c r="G48" s="61">
        <f t="shared" si="3"/>
        <v>0</v>
      </c>
      <c r="N48" s="54"/>
    </row>
    <row r="49" spans="2:14" s="55" customFormat="1" ht="22.5" customHeight="1" x14ac:dyDescent="0.35">
      <c r="C49" s="74"/>
      <c r="D49" s="72"/>
      <c r="E49" s="72"/>
      <c r="F49" s="72"/>
      <c r="G49" s="73"/>
    </row>
    <row r="50" spans="2:14" x14ac:dyDescent="0.35">
      <c r="B50" s="259" t="s">
        <v>65</v>
      </c>
      <c r="C50" s="260"/>
      <c r="D50" s="260"/>
      <c r="E50" s="260"/>
      <c r="F50" s="260"/>
      <c r="G50" s="261"/>
      <c r="N50" s="54"/>
    </row>
    <row r="51" spans="2:14" x14ac:dyDescent="0.35">
      <c r="C51" s="259" t="s">
        <v>66</v>
      </c>
      <c r="D51" s="260"/>
      <c r="E51" s="260"/>
      <c r="F51" s="260"/>
      <c r="G51" s="261"/>
      <c r="N51" s="54"/>
    </row>
    <row r="52" spans="2:14" ht="24" customHeight="1" thickBot="1" x14ac:dyDescent="0.4">
      <c r="C52" s="64" t="s">
        <v>57</v>
      </c>
      <c r="D52" s="65">
        <f>'1) Budget Table'!D33</f>
        <v>240000</v>
      </c>
      <c r="E52" s="65">
        <f>'1) Budget Table'!E33</f>
        <v>114000</v>
      </c>
      <c r="F52" s="65">
        <f>'1) Budget Table'!F33</f>
        <v>57500</v>
      </c>
      <c r="G52" s="66">
        <f>SUM(D52:F52)</f>
        <v>411500</v>
      </c>
      <c r="N52" s="54"/>
    </row>
    <row r="53" spans="2:14" ht="15.75" customHeight="1" x14ac:dyDescent="0.35">
      <c r="C53" s="62" t="s">
        <v>8</v>
      </c>
      <c r="D53" s="100"/>
      <c r="E53" s="101"/>
      <c r="F53" s="101"/>
      <c r="G53" s="63">
        <f t="shared" ref="G53:G60" si="4">SUM(D53:F53)</f>
        <v>0</v>
      </c>
      <c r="N53" s="54"/>
    </row>
    <row r="54" spans="2:14" ht="15.75" customHeight="1" x14ac:dyDescent="0.35">
      <c r="C54" s="52" t="s">
        <v>9</v>
      </c>
      <c r="D54" s="102"/>
      <c r="E54" s="20"/>
      <c r="F54" s="20"/>
      <c r="G54" s="61">
        <f t="shared" si="4"/>
        <v>0</v>
      </c>
      <c r="N54" s="54"/>
    </row>
    <row r="55" spans="2:14" ht="15.75" customHeight="1" x14ac:dyDescent="0.35">
      <c r="C55" s="52" t="s">
        <v>10</v>
      </c>
      <c r="D55" s="102"/>
      <c r="E55" s="102"/>
      <c r="F55" s="102"/>
      <c r="G55" s="61">
        <f t="shared" si="4"/>
        <v>0</v>
      </c>
      <c r="N55" s="54"/>
    </row>
    <row r="56" spans="2:14" ht="18.75" customHeight="1" x14ac:dyDescent="0.35">
      <c r="C56" s="53" t="s">
        <v>11</v>
      </c>
      <c r="D56" s="102"/>
      <c r="E56" s="102"/>
      <c r="F56" s="102"/>
      <c r="G56" s="61">
        <f t="shared" si="4"/>
        <v>0</v>
      </c>
      <c r="N56" s="54"/>
    </row>
    <row r="57" spans="2:14" x14ac:dyDescent="0.35">
      <c r="C57" s="52" t="s">
        <v>15</v>
      </c>
      <c r="D57" s="102"/>
      <c r="E57" s="102"/>
      <c r="F57" s="102"/>
      <c r="G57" s="61">
        <f t="shared" si="4"/>
        <v>0</v>
      </c>
      <c r="N57" s="54"/>
    </row>
    <row r="58" spans="2:14" s="55" customFormat="1" ht="21.75" customHeight="1" x14ac:dyDescent="0.35">
      <c r="B58" s="54"/>
      <c r="C58" s="52" t="s">
        <v>12</v>
      </c>
      <c r="D58" s="102"/>
      <c r="E58" s="102"/>
      <c r="F58" s="102"/>
      <c r="G58" s="61">
        <f t="shared" si="4"/>
        <v>0</v>
      </c>
    </row>
    <row r="59" spans="2:14" s="55" customFormat="1" x14ac:dyDescent="0.35">
      <c r="B59" s="54"/>
      <c r="C59" s="52" t="s">
        <v>56</v>
      </c>
      <c r="D59" s="102"/>
      <c r="E59" s="102"/>
      <c r="F59" s="102"/>
      <c r="G59" s="61">
        <f t="shared" si="4"/>
        <v>0</v>
      </c>
    </row>
    <row r="60" spans="2:14" x14ac:dyDescent="0.35">
      <c r="C60" s="56" t="s">
        <v>59</v>
      </c>
      <c r="D60" s="67">
        <f>SUM(D53:D59)</f>
        <v>0</v>
      </c>
      <c r="E60" s="67">
        <f>SUM(E53:E59)</f>
        <v>0</v>
      </c>
      <c r="F60" s="67">
        <f>SUM(F53:F59)</f>
        <v>0</v>
      </c>
      <c r="G60" s="61">
        <f t="shared" si="4"/>
        <v>0</v>
      </c>
      <c r="N60" s="54"/>
    </row>
    <row r="61" spans="2:14" s="55" customFormat="1" x14ac:dyDescent="0.35">
      <c r="C61" s="71"/>
      <c r="D61" s="72"/>
      <c r="E61" s="72"/>
      <c r="F61" s="72"/>
      <c r="G61" s="73"/>
    </row>
    <row r="62" spans="2:14" x14ac:dyDescent="0.35">
      <c r="B62" s="55"/>
      <c r="C62" s="259" t="s">
        <v>43</v>
      </c>
      <c r="D62" s="260"/>
      <c r="E62" s="260"/>
      <c r="F62" s="260"/>
      <c r="G62" s="261"/>
      <c r="N62" s="54"/>
    </row>
    <row r="63" spans="2:14" ht="21.75" customHeight="1" thickBot="1" x14ac:dyDescent="0.4">
      <c r="C63" s="64" t="s">
        <v>57</v>
      </c>
      <c r="D63" s="65" t="e">
        <f>'1) Budget Table'!#REF!</f>
        <v>#REF!</v>
      </c>
      <c r="E63" s="65" t="e">
        <f>'1) Budget Table'!#REF!</f>
        <v>#REF!</v>
      </c>
      <c r="F63" s="65" t="e">
        <f>'1) Budget Table'!#REF!</f>
        <v>#REF!</v>
      </c>
      <c r="G63" s="66" t="e">
        <f t="shared" ref="G63:G71" si="5">SUM(D63:F63)</f>
        <v>#REF!</v>
      </c>
      <c r="N63" s="54"/>
    </row>
    <row r="64" spans="2:14" ht="15.75" customHeight="1" x14ac:dyDescent="0.35">
      <c r="C64" s="62" t="s">
        <v>8</v>
      </c>
      <c r="D64" s="100"/>
      <c r="E64" s="101"/>
      <c r="F64" s="101"/>
      <c r="G64" s="63">
        <f t="shared" si="5"/>
        <v>0</v>
      </c>
      <c r="N64" s="54"/>
    </row>
    <row r="65" spans="2:14" ht="15.75" customHeight="1" x14ac:dyDescent="0.35">
      <c r="C65" s="52" t="s">
        <v>9</v>
      </c>
      <c r="D65" s="102"/>
      <c r="E65" s="20"/>
      <c r="F65" s="20"/>
      <c r="G65" s="61">
        <f t="shared" si="5"/>
        <v>0</v>
      </c>
      <c r="N65" s="54"/>
    </row>
    <row r="66" spans="2:14" ht="15.75" customHeight="1" x14ac:dyDescent="0.35">
      <c r="C66" s="52" t="s">
        <v>10</v>
      </c>
      <c r="D66" s="102"/>
      <c r="E66" s="102"/>
      <c r="F66" s="102"/>
      <c r="G66" s="61">
        <f t="shared" si="5"/>
        <v>0</v>
      </c>
      <c r="N66" s="54"/>
    </row>
    <row r="67" spans="2:14" x14ac:dyDescent="0.35">
      <c r="C67" s="53" t="s">
        <v>11</v>
      </c>
      <c r="D67" s="102"/>
      <c r="E67" s="102"/>
      <c r="F67" s="102"/>
      <c r="G67" s="61">
        <f t="shared" si="5"/>
        <v>0</v>
      </c>
      <c r="N67" s="54"/>
    </row>
    <row r="68" spans="2:14" x14ac:dyDescent="0.35">
      <c r="C68" s="52" t="s">
        <v>15</v>
      </c>
      <c r="D68" s="102"/>
      <c r="E68" s="102"/>
      <c r="F68" s="102"/>
      <c r="G68" s="61">
        <f t="shared" si="5"/>
        <v>0</v>
      </c>
      <c r="N68" s="54"/>
    </row>
    <row r="69" spans="2:14" x14ac:dyDescent="0.35">
      <c r="C69" s="52" t="s">
        <v>12</v>
      </c>
      <c r="D69" s="102"/>
      <c r="E69" s="102"/>
      <c r="F69" s="102"/>
      <c r="G69" s="61">
        <f t="shared" si="5"/>
        <v>0</v>
      </c>
      <c r="N69" s="54"/>
    </row>
    <row r="70" spans="2:14" x14ac:dyDescent="0.35">
      <c r="C70" s="52" t="s">
        <v>56</v>
      </c>
      <c r="D70" s="102"/>
      <c r="E70" s="102"/>
      <c r="F70" s="102"/>
      <c r="G70" s="61">
        <f t="shared" si="5"/>
        <v>0</v>
      </c>
      <c r="N70" s="54"/>
    </row>
    <row r="71" spans="2:14" x14ac:dyDescent="0.35">
      <c r="C71" s="56" t="s">
        <v>59</v>
      </c>
      <c r="D71" s="67">
        <f>SUM(D64:D70)</f>
        <v>0</v>
      </c>
      <c r="E71" s="67">
        <f>SUM(E64:E70)</f>
        <v>0</v>
      </c>
      <c r="F71" s="67">
        <f>SUM(F64:F70)</f>
        <v>0</v>
      </c>
      <c r="G71" s="61">
        <f t="shared" si="5"/>
        <v>0</v>
      </c>
      <c r="N71" s="54"/>
    </row>
    <row r="72" spans="2:14" s="55" customFormat="1" x14ac:dyDescent="0.35">
      <c r="C72" s="71"/>
      <c r="D72" s="72"/>
      <c r="E72" s="72"/>
      <c r="F72" s="72"/>
      <c r="G72" s="73"/>
    </row>
    <row r="73" spans="2:14" x14ac:dyDescent="0.35">
      <c r="C73" s="259" t="s">
        <v>44</v>
      </c>
      <c r="D73" s="260"/>
      <c r="E73" s="260"/>
      <c r="F73" s="260"/>
      <c r="G73" s="261"/>
      <c r="N73" s="54"/>
    </row>
    <row r="74" spans="2:14" ht="21.75" customHeight="1" thickBot="1" x14ac:dyDescent="0.4">
      <c r="B74" s="55"/>
      <c r="C74" s="64" t="s">
        <v>57</v>
      </c>
      <c r="D74" s="65" t="e">
        <f>'1) Budget Table'!#REF!</f>
        <v>#REF!</v>
      </c>
      <c r="E74" s="65" t="e">
        <f>'1) Budget Table'!#REF!</f>
        <v>#REF!</v>
      </c>
      <c r="F74" s="65" t="e">
        <f>'1) Budget Table'!#REF!</f>
        <v>#REF!</v>
      </c>
      <c r="G74" s="66" t="e">
        <f t="shared" ref="G74:G82" si="6">SUM(D74:F74)</f>
        <v>#REF!</v>
      </c>
      <c r="N74" s="54"/>
    </row>
    <row r="75" spans="2:14" ht="18" customHeight="1" x14ac:dyDescent="0.35">
      <c r="C75" s="62" t="s">
        <v>8</v>
      </c>
      <c r="D75" s="100"/>
      <c r="E75" s="101"/>
      <c r="F75" s="101"/>
      <c r="G75" s="63">
        <f t="shared" si="6"/>
        <v>0</v>
      </c>
      <c r="N75" s="54"/>
    </row>
    <row r="76" spans="2:14" ht="15.75" customHeight="1" x14ac:dyDescent="0.35">
      <c r="C76" s="52" t="s">
        <v>9</v>
      </c>
      <c r="D76" s="102"/>
      <c r="E76" s="20"/>
      <c r="F76" s="20"/>
      <c r="G76" s="61">
        <f t="shared" si="6"/>
        <v>0</v>
      </c>
      <c r="N76" s="54"/>
    </row>
    <row r="77" spans="2:14" s="55" customFormat="1" ht="15.75" customHeight="1" x14ac:dyDescent="0.35">
      <c r="B77" s="54"/>
      <c r="C77" s="52" t="s">
        <v>10</v>
      </c>
      <c r="D77" s="102"/>
      <c r="E77" s="102"/>
      <c r="F77" s="102"/>
      <c r="G77" s="61">
        <f t="shared" si="6"/>
        <v>0</v>
      </c>
    </row>
    <row r="78" spans="2:14" x14ac:dyDescent="0.35">
      <c r="B78" s="55"/>
      <c r="C78" s="53" t="s">
        <v>11</v>
      </c>
      <c r="D78" s="102"/>
      <c r="E78" s="102"/>
      <c r="F78" s="102"/>
      <c r="G78" s="61">
        <f t="shared" si="6"/>
        <v>0</v>
      </c>
      <c r="N78" s="54"/>
    </row>
    <row r="79" spans="2:14" x14ac:dyDescent="0.35">
      <c r="B79" s="55"/>
      <c r="C79" s="52" t="s">
        <v>15</v>
      </c>
      <c r="D79" s="102"/>
      <c r="E79" s="102"/>
      <c r="F79" s="102"/>
      <c r="G79" s="61">
        <f t="shared" si="6"/>
        <v>0</v>
      </c>
      <c r="N79" s="54"/>
    </row>
    <row r="80" spans="2:14" x14ac:dyDescent="0.35">
      <c r="B80" s="55"/>
      <c r="C80" s="52" t="s">
        <v>12</v>
      </c>
      <c r="D80" s="102"/>
      <c r="E80" s="102"/>
      <c r="F80" s="102"/>
      <c r="G80" s="61">
        <f t="shared" si="6"/>
        <v>0</v>
      </c>
      <c r="N80" s="54"/>
    </row>
    <row r="81" spans="2:14" x14ac:dyDescent="0.35">
      <c r="C81" s="52" t="s">
        <v>56</v>
      </c>
      <c r="D81" s="102"/>
      <c r="E81" s="102"/>
      <c r="F81" s="102"/>
      <c r="G81" s="61">
        <f t="shared" si="6"/>
        <v>0</v>
      </c>
      <c r="N81" s="54"/>
    </row>
    <row r="82" spans="2:14" x14ac:dyDescent="0.35">
      <c r="C82" s="56" t="s">
        <v>59</v>
      </c>
      <c r="D82" s="67">
        <f>SUM(D75:D81)</f>
        <v>0</v>
      </c>
      <c r="E82" s="67">
        <f>SUM(E75:E81)</f>
        <v>0</v>
      </c>
      <c r="F82" s="67">
        <f>SUM(F75:F81)</f>
        <v>0</v>
      </c>
      <c r="G82" s="61">
        <f t="shared" si="6"/>
        <v>0</v>
      </c>
      <c r="N82" s="54"/>
    </row>
    <row r="83" spans="2:14" s="55" customFormat="1" x14ac:dyDescent="0.35">
      <c r="C83" s="71"/>
      <c r="D83" s="72"/>
      <c r="E83" s="72"/>
      <c r="F83" s="72"/>
      <c r="G83" s="73"/>
    </row>
    <row r="84" spans="2:14" x14ac:dyDescent="0.35">
      <c r="C84" s="259" t="s">
        <v>45</v>
      </c>
      <c r="D84" s="260"/>
      <c r="E84" s="260"/>
      <c r="F84" s="260"/>
      <c r="G84" s="261"/>
      <c r="N84" s="54"/>
    </row>
    <row r="85" spans="2:14" ht="21.75" customHeight="1" thickBot="1" x14ac:dyDescent="0.4">
      <c r="C85" s="64" t="s">
        <v>57</v>
      </c>
      <c r="D85" s="65" t="e">
        <f>'1) Budget Table'!#REF!</f>
        <v>#REF!</v>
      </c>
      <c r="E85" s="65" t="e">
        <f>'1) Budget Table'!#REF!</f>
        <v>#REF!</v>
      </c>
      <c r="F85" s="65" t="e">
        <f>'1) Budget Table'!#REF!</f>
        <v>#REF!</v>
      </c>
      <c r="G85" s="66" t="e">
        <f t="shared" ref="G85:G93" si="7">SUM(D85:F85)</f>
        <v>#REF!</v>
      </c>
      <c r="N85" s="54"/>
    </row>
    <row r="86" spans="2:14" ht="15.75" customHeight="1" x14ac:dyDescent="0.35">
      <c r="C86" s="62" t="s">
        <v>8</v>
      </c>
      <c r="D86" s="100"/>
      <c r="E86" s="101"/>
      <c r="F86" s="101"/>
      <c r="G86" s="63">
        <f t="shared" si="7"/>
        <v>0</v>
      </c>
      <c r="N86" s="54"/>
    </row>
    <row r="87" spans="2:14" ht="15.75" customHeight="1" x14ac:dyDescent="0.35">
      <c r="B87" s="55"/>
      <c r="C87" s="52" t="s">
        <v>9</v>
      </c>
      <c r="D87" s="102"/>
      <c r="E87" s="20"/>
      <c r="F87" s="20"/>
      <c r="G87" s="61">
        <f t="shared" si="7"/>
        <v>0</v>
      </c>
      <c r="N87" s="54"/>
    </row>
    <row r="88" spans="2:14" ht="15.75" customHeight="1" x14ac:dyDescent="0.35">
      <c r="C88" s="52" t="s">
        <v>10</v>
      </c>
      <c r="D88" s="102"/>
      <c r="E88" s="102"/>
      <c r="F88" s="102"/>
      <c r="G88" s="61">
        <f t="shared" si="7"/>
        <v>0</v>
      </c>
      <c r="N88" s="54"/>
    </row>
    <row r="89" spans="2:14" x14ac:dyDescent="0.35">
      <c r="C89" s="53" t="s">
        <v>11</v>
      </c>
      <c r="D89" s="102"/>
      <c r="E89" s="102"/>
      <c r="F89" s="102"/>
      <c r="G89" s="61">
        <f t="shared" si="7"/>
        <v>0</v>
      </c>
      <c r="N89" s="54"/>
    </row>
    <row r="90" spans="2:14" x14ac:dyDescent="0.35">
      <c r="C90" s="52" t="s">
        <v>15</v>
      </c>
      <c r="D90" s="102"/>
      <c r="E90" s="102"/>
      <c r="F90" s="102"/>
      <c r="G90" s="61">
        <f t="shared" si="7"/>
        <v>0</v>
      </c>
      <c r="N90" s="54"/>
    </row>
    <row r="91" spans="2:14" ht="25.5" customHeight="1" x14ac:dyDescent="0.35">
      <c r="C91" s="52" t="s">
        <v>12</v>
      </c>
      <c r="D91" s="102"/>
      <c r="E91" s="102"/>
      <c r="F91" s="102"/>
      <c r="G91" s="61">
        <f t="shared" si="7"/>
        <v>0</v>
      </c>
      <c r="N91" s="54"/>
    </row>
    <row r="92" spans="2:14" x14ac:dyDescent="0.35">
      <c r="B92" s="55"/>
      <c r="C92" s="52" t="s">
        <v>56</v>
      </c>
      <c r="D92" s="102"/>
      <c r="E92" s="102"/>
      <c r="F92" s="102"/>
      <c r="G92" s="61">
        <f t="shared" si="7"/>
        <v>0</v>
      </c>
      <c r="N92" s="54"/>
    </row>
    <row r="93" spans="2:14" ht="15.75" customHeight="1" x14ac:dyDescent="0.35">
      <c r="C93" s="56" t="s">
        <v>59</v>
      </c>
      <c r="D93" s="67">
        <f>SUM(D86:D92)</f>
        <v>0</v>
      </c>
      <c r="E93" s="67">
        <f>SUM(E86:E92)</f>
        <v>0</v>
      </c>
      <c r="F93" s="67">
        <f>SUM(F86:F92)</f>
        <v>0</v>
      </c>
      <c r="G93" s="61">
        <f t="shared" si="7"/>
        <v>0</v>
      </c>
      <c r="N93" s="54"/>
    </row>
    <row r="94" spans="2:14" ht="25.5" customHeight="1" x14ac:dyDescent="0.35">
      <c r="D94" s="57"/>
      <c r="E94" s="57"/>
      <c r="F94" s="57"/>
      <c r="G94" s="57"/>
      <c r="N94" s="54"/>
    </row>
    <row r="95" spans="2:14" x14ac:dyDescent="0.35">
      <c r="B95" s="259" t="s">
        <v>67</v>
      </c>
      <c r="C95" s="260"/>
      <c r="D95" s="260"/>
      <c r="E95" s="260"/>
      <c r="F95" s="260"/>
      <c r="G95" s="261"/>
      <c r="N95" s="54"/>
    </row>
    <row r="96" spans="2:14" x14ac:dyDescent="0.35">
      <c r="C96" s="259" t="s">
        <v>46</v>
      </c>
      <c r="D96" s="260"/>
      <c r="E96" s="260"/>
      <c r="F96" s="260"/>
      <c r="G96" s="261"/>
      <c r="N96" s="54"/>
    </row>
    <row r="97" spans="3:14" ht="22.5" customHeight="1" thickBot="1" x14ac:dyDescent="0.4">
      <c r="C97" s="64" t="s">
        <v>57</v>
      </c>
      <c r="D97" s="65" t="e">
        <f>'1) Budget Table'!#REF!</f>
        <v>#REF!</v>
      </c>
      <c r="E97" s="65" t="e">
        <f>'1) Budget Table'!#REF!</f>
        <v>#REF!</v>
      </c>
      <c r="F97" s="65" t="e">
        <f>'1) Budget Table'!#REF!</f>
        <v>#REF!</v>
      </c>
      <c r="G97" s="66" t="e">
        <f>SUM(D97:F97)</f>
        <v>#REF!</v>
      </c>
      <c r="N97" s="54"/>
    </row>
    <row r="98" spans="3:14" x14ac:dyDescent="0.35">
      <c r="C98" s="62" t="s">
        <v>8</v>
      </c>
      <c r="D98" s="100"/>
      <c r="E98" s="101"/>
      <c r="F98" s="101"/>
      <c r="G98" s="63">
        <f t="shared" ref="G98:G105" si="8">SUM(D98:F98)</f>
        <v>0</v>
      </c>
      <c r="N98" s="54"/>
    </row>
    <row r="99" spans="3:14" x14ac:dyDescent="0.35">
      <c r="C99" s="52" t="s">
        <v>9</v>
      </c>
      <c r="D99" s="102"/>
      <c r="E99" s="20"/>
      <c r="F99" s="20"/>
      <c r="G99" s="61">
        <f t="shared" si="8"/>
        <v>0</v>
      </c>
      <c r="N99" s="54"/>
    </row>
    <row r="100" spans="3:14" ht="15.75" customHeight="1" x14ac:dyDescent="0.35">
      <c r="C100" s="52" t="s">
        <v>10</v>
      </c>
      <c r="D100" s="102"/>
      <c r="E100" s="102"/>
      <c r="F100" s="102"/>
      <c r="G100" s="61">
        <f t="shared" si="8"/>
        <v>0</v>
      </c>
      <c r="N100" s="54"/>
    </row>
    <row r="101" spans="3:14" x14ac:dyDescent="0.35">
      <c r="C101" s="53" t="s">
        <v>11</v>
      </c>
      <c r="D101" s="102"/>
      <c r="E101" s="102"/>
      <c r="F101" s="102"/>
      <c r="G101" s="61">
        <f t="shared" si="8"/>
        <v>0</v>
      </c>
      <c r="N101" s="54"/>
    </row>
    <row r="102" spans="3:14" x14ac:dyDescent="0.35">
      <c r="C102" s="52" t="s">
        <v>15</v>
      </c>
      <c r="D102" s="102"/>
      <c r="E102" s="102"/>
      <c r="F102" s="102"/>
      <c r="G102" s="61">
        <f t="shared" si="8"/>
        <v>0</v>
      </c>
      <c r="N102" s="54"/>
    </row>
    <row r="103" spans="3:14" x14ac:dyDescent="0.35">
      <c r="C103" s="52" t="s">
        <v>12</v>
      </c>
      <c r="D103" s="102"/>
      <c r="E103" s="102"/>
      <c r="F103" s="102"/>
      <c r="G103" s="61">
        <f t="shared" si="8"/>
        <v>0</v>
      </c>
      <c r="N103" s="54"/>
    </row>
    <row r="104" spans="3:14" x14ac:dyDescent="0.35">
      <c r="C104" s="52" t="s">
        <v>56</v>
      </c>
      <c r="D104" s="102"/>
      <c r="E104" s="102"/>
      <c r="F104" s="102"/>
      <c r="G104" s="61">
        <f t="shared" si="8"/>
        <v>0</v>
      </c>
      <c r="N104" s="54"/>
    </row>
    <row r="105" spans="3:14" x14ac:dyDescent="0.35">
      <c r="C105" s="56" t="s">
        <v>59</v>
      </c>
      <c r="D105" s="67">
        <f>SUM(D98:D104)</f>
        <v>0</v>
      </c>
      <c r="E105" s="67">
        <f>SUM(E98:E104)</f>
        <v>0</v>
      </c>
      <c r="F105" s="67">
        <f>SUM(F98:F104)</f>
        <v>0</v>
      </c>
      <c r="G105" s="61">
        <f t="shared" si="8"/>
        <v>0</v>
      </c>
      <c r="N105" s="54"/>
    </row>
    <row r="106" spans="3:14" s="55" customFormat="1" x14ac:dyDescent="0.35">
      <c r="C106" s="71"/>
      <c r="D106" s="72"/>
      <c r="E106" s="72"/>
      <c r="F106" s="72"/>
      <c r="G106" s="73"/>
    </row>
    <row r="107" spans="3:14" ht="15.75" customHeight="1" x14ac:dyDescent="0.35">
      <c r="C107" s="259" t="s">
        <v>68</v>
      </c>
      <c r="D107" s="260"/>
      <c r="E107" s="260"/>
      <c r="F107" s="260"/>
      <c r="G107" s="261"/>
      <c r="N107" s="54"/>
    </row>
    <row r="108" spans="3:14" ht="21.75" customHeight="1" thickBot="1" x14ac:dyDescent="0.4">
      <c r="C108" s="64" t="s">
        <v>57</v>
      </c>
      <c r="D108" s="65" t="e">
        <f>'1) Budget Table'!#REF!</f>
        <v>#REF!</v>
      </c>
      <c r="E108" s="65" t="e">
        <f>'1) Budget Table'!#REF!</f>
        <v>#REF!</v>
      </c>
      <c r="F108" s="65" t="e">
        <f>'1) Budget Table'!#REF!</f>
        <v>#REF!</v>
      </c>
      <c r="G108" s="66" t="e">
        <f t="shared" ref="G108:G116" si="9">SUM(D108:F108)</f>
        <v>#REF!</v>
      </c>
      <c r="N108" s="54"/>
    </row>
    <row r="109" spans="3:14" x14ac:dyDescent="0.35">
      <c r="C109" s="62" t="s">
        <v>8</v>
      </c>
      <c r="D109" s="100"/>
      <c r="E109" s="101"/>
      <c r="F109" s="101"/>
      <c r="G109" s="63">
        <f t="shared" si="9"/>
        <v>0</v>
      </c>
      <c r="N109" s="54"/>
    </row>
    <row r="110" spans="3:14" x14ac:dyDescent="0.35">
      <c r="C110" s="52" t="s">
        <v>9</v>
      </c>
      <c r="D110" s="102"/>
      <c r="E110" s="20"/>
      <c r="F110" s="20"/>
      <c r="G110" s="61">
        <f t="shared" si="9"/>
        <v>0</v>
      </c>
      <c r="N110" s="54"/>
    </row>
    <row r="111" spans="3:14" ht="31" x14ac:dyDescent="0.35">
      <c r="C111" s="52" t="s">
        <v>10</v>
      </c>
      <c r="D111" s="102"/>
      <c r="E111" s="102"/>
      <c r="F111" s="102"/>
      <c r="G111" s="61">
        <f t="shared" si="9"/>
        <v>0</v>
      </c>
      <c r="N111" s="54"/>
    </row>
    <row r="112" spans="3:14" x14ac:dyDescent="0.35">
      <c r="C112" s="53" t="s">
        <v>11</v>
      </c>
      <c r="D112" s="102"/>
      <c r="E112" s="102"/>
      <c r="F112" s="102"/>
      <c r="G112" s="61">
        <f t="shared" si="9"/>
        <v>0</v>
      </c>
      <c r="N112" s="54"/>
    </row>
    <row r="113" spans="3:14" x14ac:dyDescent="0.35">
      <c r="C113" s="52" t="s">
        <v>15</v>
      </c>
      <c r="D113" s="102"/>
      <c r="E113" s="102"/>
      <c r="F113" s="102"/>
      <c r="G113" s="61">
        <f t="shared" si="9"/>
        <v>0</v>
      </c>
      <c r="N113" s="54"/>
    </row>
    <row r="114" spans="3:14" x14ac:dyDescent="0.35">
      <c r="C114" s="52" t="s">
        <v>12</v>
      </c>
      <c r="D114" s="102"/>
      <c r="E114" s="102"/>
      <c r="F114" s="102"/>
      <c r="G114" s="61">
        <f t="shared" si="9"/>
        <v>0</v>
      </c>
      <c r="N114" s="54"/>
    </row>
    <row r="115" spans="3:14" x14ac:dyDescent="0.35">
      <c r="C115" s="52" t="s">
        <v>56</v>
      </c>
      <c r="D115" s="102"/>
      <c r="E115" s="102"/>
      <c r="F115" s="102"/>
      <c r="G115" s="61">
        <f t="shared" si="9"/>
        <v>0</v>
      </c>
      <c r="N115" s="54"/>
    </row>
    <row r="116" spans="3:14" x14ac:dyDescent="0.35">
      <c r="C116" s="56" t="s">
        <v>59</v>
      </c>
      <c r="D116" s="67">
        <f>SUM(D109:D115)</f>
        <v>0</v>
      </c>
      <c r="E116" s="67">
        <f>SUM(E109:E115)</f>
        <v>0</v>
      </c>
      <c r="F116" s="67">
        <f>SUM(F109:F115)</f>
        <v>0</v>
      </c>
      <c r="G116" s="61">
        <f t="shared" si="9"/>
        <v>0</v>
      </c>
      <c r="N116" s="54"/>
    </row>
    <row r="117" spans="3:14" s="55" customFormat="1" x14ac:dyDescent="0.35">
      <c r="C117" s="71"/>
      <c r="D117" s="72"/>
      <c r="E117" s="72"/>
      <c r="F117" s="72"/>
      <c r="G117" s="73"/>
    </row>
    <row r="118" spans="3:14" x14ac:dyDescent="0.35">
      <c r="C118" s="259" t="s">
        <v>47</v>
      </c>
      <c r="D118" s="260"/>
      <c r="E118" s="260"/>
      <c r="F118" s="260"/>
      <c r="G118" s="261"/>
      <c r="N118" s="54"/>
    </row>
    <row r="119" spans="3:14" ht="21" customHeight="1" thickBot="1" x14ac:dyDescent="0.4">
      <c r="C119" s="64" t="s">
        <v>57</v>
      </c>
      <c r="D119" s="65" t="e">
        <f>'1) Budget Table'!#REF!</f>
        <v>#REF!</v>
      </c>
      <c r="E119" s="65" t="e">
        <f>'1) Budget Table'!#REF!</f>
        <v>#REF!</v>
      </c>
      <c r="F119" s="65" t="e">
        <f>'1) Budget Table'!#REF!</f>
        <v>#REF!</v>
      </c>
      <c r="G119" s="66" t="e">
        <f t="shared" ref="G119:G127" si="10">SUM(D119:F119)</f>
        <v>#REF!</v>
      </c>
      <c r="N119" s="54"/>
    </row>
    <row r="120" spans="3:14" x14ac:dyDescent="0.35">
      <c r="C120" s="62" t="s">
        <v>8</v>
      </c>
      <c r="D120" s="100"/>
      <c r="E120" s="101"/>
      <c r="F120" s="101"/>
      <c r="G120" s="63">
        <f t="shared" si="10"/>
        <v>0</v>
      </c>
      <c r="N120" s="54"/>
    </row>
    <row r="121" spans="3:14" x14ac:dyDescent="0.35">
      <c r="C121" s="52" t="s">
        <v>9</v>
      </c>
      <c r="D121" s="102"/>
      <c r="E121" s="20"/>
      <c r="F121" s="20"/>
      <c r="G121" s="61">
        <f t="shared" si="10"/>
        <v>0</v>
      </c>
      <c r="N121" s="54"/>
    </row>
    <row r="122" spans="3:14" ht="31" x14ac:dyDescent="0.35">
      <c r="C122" s="52" t="s">
        <v>10</v>
      </c>
      <c r="D122" s="102"/>
      <c r="E122" s="102"/>
      <c r="F122" s="102"/>
      <c r="G122" s="61">
        <f t="shared" si="10"/>
        <v>0</v>
      </c>
      <c r="N122" s="54"/>
    </row>
    <row r="123" spans="3:14" x14ac:dyDescent="0.35">
      <c r="C123" s="53" t="s">
        <v>11</v>
      </c>
      <c r="D123" s="102"/>
      <c r="E123" s="102"/>
      <c r="F123" s="102"/>
      <c r="G123" s="61">
        <f t="shared" si="10"/>
        <v>0</v>
      </c>
      <c r="N123" s="54"/>
    </row>
    <row r="124" spans="3:14" x14ac:dyDescent="0.35">
      <c r="C124" s="52" t="s">
        <v>15</v>
      </c>
      <c r="D124" s="102"/>
      <c r="E124" s="102"/>
      <c r="F124" s="102"/>
      <c r="G124" s="61">
        <f t="shared" si="10"/>
        <v>0</v>
      </c>
      <c r="N124" s="54"/>
    </row>
    <row r="125" spans="3:14" x14ac:dyDescent="0.35">
      <c r="C125" s="52" t="s">
        <v>12</v>
      </c>
      <c r="D125" s="102"/>
      <c r="E125" s="102"/>
      <c r="F125" s="102"/>
      <c r="G125" s="61">
        <f t="shared" si="10"/>
        <v>0</v>
      </c>
      <c r="N125" s="54"/>
    </row>
    <row r="126" spans="3:14" x14ac:dyDescent="0.35">
      <c r="C126" s="52" t="s">
        <v>56</v>
      </c>
      <c r="D126" s="102"/>
      <c r="E126" s="102"/>
      <c r="F126" s="102"/>
      <c r="G126" s="61">
        <f t="shared" si="10"/>
        <v>0</v>
      </c>
      <c r="N126" s="54"/>
    </row>
    <row r="127" spans="3:14" x14ac:dyDescent="0.35">
      <c r="C127" s="56" t="s">
        <v>59</v>
      </c>
      <c r="D127" s="67">
        <f>SUM(D120:D126)</f>
        <v>0</v>
      </c>
      <c r="E127" s="67">
        <f>SUM(E120:E126)</f>
        <v>0</v>
      </c>
      <c r="F127" s="67">
        <f>SUM(F120:F126)</f>
        <v>0</v>
      </c>
      <c r="G127" s="61">
        <f t="shared" si="10"/>
        <v>0</v>
      </c>
      <c r="N127" s="54"/>
    </row>
    <row r="128" spans="3:14" s="55" customFormat="1" x14ac:dyDescent="0.35">
      <c r="C128" s="71"/>
      <c r="D128" s="72"/>
      <c r="E128" s="72"/>
      <c r="F128" s="72"/>
      <c r="G128" s="73"/>
    </row>
    <row r="129" spans="2:14" x14ac:dyDescent="0.35">
      <c r="C129" s="259" t="s">
        <v>48</v>
      </c>
      <c r="D129" s="260"/>
      <c r="E129" s="260"/>
      <c r="F129" s="260"/>
      <c r="G129" s="261"/>
      <c r="N129" s="54"/>
    </row>
    <row r="130" spans="2:14" ht="24" customHeight="1" thickBot="1" x14ac:dyDescent="0.4">
      <c r="C130" s="64" t="s">
        <v>57</v>
      </c>
      <c r="D130" s="65" t="e">
        <f>'1) Budget Table'!#REF!</f>
        <v>#REF!</v>
      </c>
      <c r="E130" s="65" t="e">
        <f>'1) Budget Table'!#REF!</f>
        <v>#REF!</v>
      </c>
      <c r="F130" s="65" t="e">
        <f>'1) Budget Table'!#REF!</f>
        <v>#REF!</v>
      </c>
      <c r="G130" s="66" t="e">
        <f t="shared" ref="G130:G138" si="11">SUM(D130:F130)</f>
        <v>#REF!</v>
      </c>
      <c r="N130" s="54"/>
    </row>
    <row r="131" spans="2:14" ht="15.75" customHeight="1" x14ac:dyDescent="0.35">
      <c r="C131" s="62" t="s">
        <v>8</v>
      </c>
      <c r="D131" s="100"/>
      <c r="E131" s="101"/>
      <c r="F131" s="101"/>
      <c r="G131" s="63">
        <f t="shared" si="11"/>
        <v>0</v>
      </c>
      <c r="N131" s="54"/>
    </row>
    <row r="132" spans="2:14" s="57" customFormat="1" x14ac:dyDescent="0.35">
      <c r="C132" s="52" t="s">
        <v>9</v>
      </c>
      <c r="D132" s="102"/>
      <c r="E132" s="20"/>
      <c r="F132" s="20"/>
      <c r="G132" s="61">
        <f t="shared" si="11"/>
        <v>0</v>
      </c>
    </row>
    <row r="133" spans="2:14" s="57" customFormat="1" ht="15.75" customHeight="1" x14ac:dyDescent="0.35">
      <c r="C133" s="52" t="s">
        <v>10</v>
      </c>
      <c r="D133" s="102"/>
      <c r="E133" s="102"/>
      <c r="F133" s="102"/>
      <c r="G133" s="61">
        <f t="shared" si="11"/>
        <v>0</v>
      </c>
    </row>
    <row r="134" spans="2:14" s="57" customFormat="1" x14ac:dyDescent="0.35">
      <c r="C134" s="53" t="s">
        <v>11</v>
      </c>
      <c r="D134" s="102"/>
      <c r="E134" s="102"/>
      <c r="F134" s="102"/>
      <c r="G134" s="61">
        <f t="shared" si="11"/>
        <v>0</v>
      </c>
    </row>
    <row r="135" spans="2:14" s="57" customFormat="1" x14ac:dyDescent="0.35">
      <c r="C135" s="52" t="s">
        <v>15</v>
      </c>
      <c r="D135" s="102"/>
      <c r="E135" s="102"/>
      <c r="F135" s="102"/>
      <c r="G135" s="61">
        <f t="shared" si="11"/>
        <v>0</v>
      </c>
    </row>
    <row r="136" spans="2:14" s="57" customFormat="1" ht="15.75" customHeight="1" x14ac:dyDescent="0.35">
      <c r="C136" s="52" t="s">
        <v>12</v>
      </c>
      <c r="D136" s="102"/>
      <c r="E136" s="102"/>
      <c r="F136" s="102"/>
      <c r="G136" s="61">
        <f t="shared" si="11"/>
        <v>0</v>
      </c>
    </row>
    <row r="137" spans="2:14" s="57" customFormat="1" x14ac:dyDescent="0.35">
      <c r="C137" s="52" t="s">
        <v>56</v>
      </c>
      <c r="D137" s="102"/>
      <c r="E137" s="102"/>
      <c r="F137" s="102"/>
      <c r="G137" s="61">
        <f t="shared" si="11"/>
        <v>0</v>
      </c>
    </row>
    <row r="138" spans="2:14" s="57" customFormat="1" x14ac:dyDescent="0.35">
      <c r="C138" s="56" t="s">
        <v>59</v>
      </c>
      <c r="D138" s="67">
        <f>SUM(D131:D137)</f>
        <v>0</v>
      </c>
      <c r="E138" s="67">
        <f>SUM(E131:E137)</f>
        <v>0</v>
      </c>
      <c r="F138" s="67">
        <f>SUM(F131:F137)</f>
        <v>0</v>
      </c>
      <c r="G138" s="61">
        <f t="shared" si="11"/>
        <v>0</v>
      </c>
    </row>
    <row r="139" spans="2:14" s="57" customFormat="1" x14ac:dyDescent="0.35">
      <c r="C139" s="54"/>
      <c r="D139" s="55"/>
      <c r="E139" s="55"/>
      <c r="F139" s="55"/>
      <c r="G139" s="54"/>
    </row>
    <row r="140" spans="2:14" s="57" customFormat="1" x14ac:dyDescent="0.35">
      <c r="B140" s="259" t="s">
        <v>69</v>
      </c>
      <c r="C140" s="260"/>
      <c r="D140" s="260"/>
      <c r="E140" s="260"/>
      <c r="F140" s="260"/>
      <c r="G140" s="261"/>
    </row>
    <row r="141" spans="2:14" s="57" customFormat="1" x14ac:dyDescent="0.35">
      <c r="B141" s="54"/>
      <c r="C141" s="259" t="s">
        <v>49</v>
      </c>
      <c r="D141" s="260"/>
      <c r="E141" s="260"/>
      <c r="F141" s="260"/>
      <c r="G141" s="261"/>
    </row>
    <row r="142" spans="2:14" s="57" customFormat="1" ht="24" customHeight="1" thickBot="1" x14ac:dyDescent="0.4">
      <c r="B142" s="54"/>
      <c r="C142" s="64" t="s">
        <v>57</v>
      </c>
      <c r="D142" s="65" t="e">
        <f>'1) Budget Table'!#REF!</f>
        <v>#REF!</v>
      </c>
      <c r="E142" s="65" t="e">
        <f>'1) Budget Table'!#REF!</f>
        <v>#REF!</v>
      </c>
      <c r="F142" s="65" t="e">
        <f>'1) Budget Table'!#REF!</f>
        <v>#REF!</v>
      </c>
      <c r="G142" s="66" t="e">
        <f>SUM(D142:F142)</f>
        <v>#REF!</v>
      </c>
    </row>
    <row r="143" spans="2:14" s="57" customFormat="1" ht="24.75" customHeight="1" x14ac:dyDescent="0.35">
      <c r="B143" s="54"/>
      <c r="C143" s="62" t="s">
        <v>8</v>
      </c>
      <c r="D143" s="100"/>
      <c r="E143" s="101"/>
      <c r="F143" s="101"/>
      <c r="G143" s="63">
        <f t="shared" ref="G143:G150" si="12">SUM(D143:F143)</f>
        <v>0</v>
      </c>
    </row>
    <row r="144" spans="2:14" s="57" customFormat="1" ht="15.75" customHeight="1" x14ac:dyDescent="0.35">
      <c r="B144" s="54"/>
      <c r="C144" s="52" t="s">
        <v>9</v>
      </c>
      <c r="D144" s="102"/>
      <c r="E144" s="20"/>
      <c r="F144" s="20"/>
      <c r="G144" s="61">
        <f t="shared" si="12"/>
        <v>0</v>
      </c>
    </row>
    <row r="145" spans="2:7" s="57" customFormat="1" ht="15.75" customHeight="1" x14ac:dyDescent="0.35">
      <c r="B145" s="54"/>
      <c r="C145" s="52" t="s">
        <v>10</v>
      </c>
      <c r="D145" s="102"/>
      <c r="E145" s="102"/>
      <c r="F145" s="102"/>
      <c r="G145" s="61">
        <f t="shared" si="12"/>
        <v>0</v>
      </c>
    </row>
    <row r="146" spans="2:7" s="57" customFormat="1" ht="15.75" customHeight="1" x14ac:dyDescent="0.35">
      <c r="B146" s="54"/>
      <c r="C146" s="53" t="s">
        <v>11</v>
      </c>
      <c r="D146" s="102"/>
      <c r="E146" s="102"/>
      <c r="F146" s="102"/>
      <c r="G146" s="61">
        <f t="shared" si="12"/>
        <v>0</v>
      </c>
    </row>
    <row r="147" spans="2:7" s="57" customFormat="1" ht="15.75" customHeight="1" x14ac:dyDescent="0.35">
      <c r="B147" s="54"/>
      <c r="C147" s="52" t="s">
        <v>15</v>
      </c>
      <c r="D147" s="102"/>
      <c r="E147" s="102"/>
      <c r="F147" s="102"/>
      <c r="G147" s="61">
        <f t="shared" si="12"/>
        <v>0</v>
      </c>
    </row>
    <row r="148" spans="2:7" s="57" customFormat="1" ht="15.75" customHeight="1" x14ac:dyDescent="0.35">
      <c r="B148" s="54"/>
      <c r="C148" s="52" t="s">
        <v>12</v>
      </c>
      <c r="D148" s="102"/>
      <c r="E148" s="102"/>
      <c r="F148" s="102"/>
      <c r="G148" s="61">
        <f t="shared" si="12"/>
        <v>0</v>
      </c>
    </row>
    <row r="149" spans="2:7" s="57" customFormat="1" ht="15.75" customHeight="1" x14ac:dyDescent="0.35">
      <c r="B149" s="54"/>
      <c r="C149" s="52" t="s">
        <v>56</v>
      </c>
      <c r="D149" s="102"/>
      <c r="E149" s="102"/>
      <c r="F149" s="102"/>
      <c r="G149" s="61">
        <f t="shared" si="12"/>
        <v>0</v>
      </c>
    </row>
    <row r="150" spans="2:7" s="57" customFormat="1" ht="15.75" customHeight="1" x14ac:dyDescent="0.35">
      <c r="B150" s="54"/>
      <c r="C150" s="56" t="s">
        <v>59</v>
      </c>
      <c r="D150" s="67">
        <f>SUM(D143:D149)</f>
        <v>0</v>
      </c>
      <c r="E150" s="67">
        <f>SUM(E143:E149)</f>
        <v>0</v>
      </c>
      <c r="F150" s="67">
        <f>SUM(F143:F149)</f>
        <v>0</v>
      </c>
      <c r="G150" s="61">
        <f t="shared" si="12"/>
        <v>0</v>
      </c>
    </row>
    <row r="151" spans="2:7" s="55" customFormat="1" ht="15.75" customHeight="1" x14ac:dyDescent="0.35">
      <c r="C151" s="71"/>
      <c r="D151" s="72"/>
      <c r="E151" s="72"/>
      <c r="F151" s="72"/>
      <c r="G151" s="73"/>
    </row>
    <row r="152" spans="2:7" s="57" customFormat="1" ht="15.75" customHeight="1" x14ac:dyDescent="0.35">
      <c r="C152" s="259" t="s">
        <v>50</v>
      </c>
      <c r="D152" s="260"/>
      <c r="E152" s="260"/>
      <c r="F152" s="260"/>
      <c r="G152" s="261"/>
    </row>
    <row r="153" spans="2:7" s="57" customFormat="1" ht="21" customHeight="1" thickBot="1" x14ac:dyDescent="0.4">
      <c r="C153" s="64" t="s">
        <v>57</v>
      </c>
      <c r="D153" s="65" t="e">
        <f>'1) Budget Table'!#REF!</f>
        <v>#REF!</v>
      </c>
      <c r="E153" s="65" t="e">
        <f>'1) Budget Table'!#REF!</f>
        <v>#REF!</v>
      </c>
      <c r="F153" s="65" t="e">
        <f>'1) Budget Table'!#REF!</f>
        <v>#REF!</v>
      </c>
      <c r="G153" s="66" t="e">
        <f t="shared" ref="G153:G161" si="13">SUM(D153:F153)</f>
        <v>#REF!</v>
      </c>
    </row>
    <row r="154" spans="2:7" s="57" customFormat="1" ht="15.75" customHeight="1" x14ac:dyDescent="0.35">
      <c r="C154" s="62" t="s">
        <v>8</v>
      </c>
      <c r="D154" s="100"/>
      <c r="E154" s="101"/>
      <c r="F154" s="101"/>
      <c r="G154" s="63">
        <f t="shared" si="13"/>
        <v>0</v>
      </c>
    </row>
    <row r="155" spans="2:7" s="57" customFormat="1" ht="15.75" customHeight="1" x14ac:dyDescent="0.35">
      <c r="C155" s="52" t="s">
        <v>9</v>
      </c>
      <c r="D155" s="102"/>
      <c r="E155" s="20"/>
      <c r="F155" s="20"/>
      <c r="G155" s="61">
        <f t="shared" si="13"/>
        <v>0</v>
      </c>
    </row>
    <row r="156" spans="2:7" s="57" customFormat="1" ht="15.75" customHeight="1" x14ac:dyDescent="0.35">
      <c r="C156" s="52" t="s">
        <v>10</v>
      </c>
      <c r="D156" s="102"/>
      <c r="E156" s="102"/>
      <c r="F156" s="102"/>
      <c r="G156" s="61">
        <f t="shared" si="13"/>
        <v>0</v>
      </c>
    </row>
    <row r="157" spans="2:7" s="57" customFormat="1" ht="15.75" customHeight="1" x14ac:dyDescent="0.35">
      <c r="C157" s="53" t="s">
        <v>11</v>
      </c>
      <c r="D157" s="102"/>
      <c r="E157" s="102"/>
      <c r="F157" s="102"/>
      <c r="G157" s="61">
        <f t="shared" si="13"/>
        <v>0</v>
      </c>
    </row>
    <row r="158" spans="2:7" s="57" customFormat="1" ht="15.75" customHeight="1" x14ac:dyDescent="0.35">
      <c r="C158" s="52" t="s">
        <v>15</v>
      </c>
      <c r="D158" s="102"/>
      <c r="E158" s="102"/>
      <c r="F158" s="102"/>
      <c r="G158" s="61">
        <f t="shared" si="13"/>
        <v>0</v>
      </c>
    </row>
    <row r="159" spans="2:7" s="57" customFormat="1" ht="15.75" customHeight="1" x14ac:dyDescent="0.35">
      <c r="C159" s="52" t="s">
        <v>12</v>
      </c>
      <c r="D159" s="102"/>
      <c r="E159" s="102"/>
      <c r="F159" s="102"/>
      <c r="G159" s="61">
        <f t="shared" si="13"/>
        <v>0</v>
      </c>
    </row>
    <row r="160" spans="2:7" s="57" customFormat="1" ht="15.75" customHeight="1" x14ac:dyDescent="0.35">
      <c r="C160" s="52" t="s">
        <v>56</v>
      </c>
      <c r="D160" s="102"/>
      <c r="E160" s="102"/>
      <c r="F160" s="102"/>
      <c r="G160" s="61">
        <f t="shared" si="13"/>
        <v>0</v>
      </c>
    </row>
    <row r="161" spans="3:7" s="57" customFormat="1" ht="15.75" customHeight="1" x14ac:dyDescent="0.35">
      <c r="C161" s="56" t="s">
        <v>59</v>
      </c>
      <c r="D161" s="67">
        <f>SUM(D154:D160)</f>
        <v>0</v>
      </c>
      <c r="E161" s="67">
        <f>SUM(E154:E160)</f>
        <v>0</v>
      </c>
      <c r="F161" s="67">
        <f>SUM(F154:F160)</f>
        <v>0</v>
      </c>
      <c r="G161" s="61">
        <f t="shared" si="13"/>
        <v>0</v>
      </c>
    </row>
    <row r="162" spans="3:7" s="55" customFormat="1" ht="15.75" customHeight="1" x14ac:dyDescent="0.35">
      <c r="C162" s="71"/>
      <c r="D162" s="72"/>
      <c r="E162" s="72"/>
      <c r="F162" s="72"/>
      <c r="G162" s="73"/>
    </row>
    <row r="163" spans="3:7" s="57" customFormat="1" ht="15.75" customHeight="1" x14ac:dyDescent="0.35">
      <c r="C163" s="259" t="s">
        <v>51</v>
      </c>
      <c r="D163" s="260"/>
      <c r="E163" s="260"/>
      <c r="F163" s="260"/>
      <c r="G163" s="261"/>
    </row>
    <row r="164" spans="3:7" s="57" customFormat="1" ht="19.5" customHeight="1" thickBot="1" x14ac:dyDescent="0.4">
      <c r="C164" s="64" t="s">
        <v>57</v>
      </c>
      <c r="D164" s="65" t="e">
        <f>'1) Budget Table'!#REF!</f>
        <v>#REF!</v>
      </c>
      <c r="E164" s="65" t="e">
        <f>'1) Budget Table'!#REF!</f>
        <v>#REF!</v>
      </c>
      <c r="F164" s="65" t="e">
        <f>'1) Budget Table'!#REF!</f>
        <v>#REF!</v>
      </c>
      <c r="G164" s="66" t="e">
        <f t="shared" ref="G164:G172" si="14">SUM(D164:F164)</f>
        <v>#REF!</v>
      </c>
    </row>
    <row r="165" spans="3:7" s="57" customFormat="1" ht="15.75" customHeight="1" x14ac:dyDescent="0.35">
      <c r="C165" s="62" t="s">
        <v>8</v>
      </c>
      <c r="D165" s="100"/>
      <c r="E165" s="101"/>
      <c r="F165" s="101"/>
      <c r="G165" s="63">
        <f t="shared" si="14"/>
        <v>0</v>
      </c>
    </row>
    <row r="166" spans="3:7" s="57" customFormat="1" ht="15.75" customHeight="1" x14ac:dyDescent="0.35">
      <c r="C166" s="52" t="s">
        <v>9</v>
      </c>
      <c r="D166" s="102"/>
      <c r="E166" s="20"/>
      <c r="F166" s="20"/>
      <c r="G166" s="61">
        <f t="shared" si="14"/>
        <v>0</v>
      </c>
    </row>
    <row r="167" spans="3:7" s="57" customFormat="1" ht="15.75" customHeight="1" x14ac:dyDescent="0.35">
      <c r="C167" s="52" t="s">
        <v>10</v>
      </c>
      <c r="D167" s="102"/>
      <c r="E167" s="102"/>
      <c r="F167" s="102"/>
      <c r="G167" s="61">
        <f t="shared" si="14"/>
        <v>0</v>
      </c>
    </row>
    <row r="168" spans="3:7" s="57" customFormat="1" ht="15.75" customHeight="1" x14ac:dyDescent="0.35">
      <c r="C168" s="53" t="s">
        <v>11</v>
      </c>
      <c r="D168" s="102"/>
      <c r="E168" s="102"/>
      <c r="F168" s="102"/>
      <c r="G168" s="61">
        <f t="shared" si="14"/>
        <v>0</v>
      </c>
    </row>
    <row r="169" spans="3:7" s="57" customFormat="1" ht="15.75" customHeight="1" x14ac:dyDescent="0.35">
      <c r="C169" s="52" t="s">
        <v>15</v>
      </c>
      <c r="D169" s="102"/>
      <c r="E169" s="102"/>
      <c r="F169" s="102"/>
      <c r="G169" s="61">
        <f t="shared" si="14"/>
        <v>0</v>
      </c>
    </row>
    <row r="170" spans="3:7" s="57" customFormat="1" ht="15.75" customHeight="1" x14ac:dyDescent="0.35">
      <c r="C170" s="52" t="s">
        <v>12</v>
      </c>
      <c r="D170" s="102"/>
      <c r="E170" s="102"/>
      <c r="F170" s="102"/>
      <c r="G170" s="61">
        <f t="shared" si="14"/>
        <v>0</v>
      </c>
    </row>
    <row r="171" spans="3:7" s="57" customFormat="1" ht="15.75" customHeight="1" x14ac:dyDescent="0.35">
      <c r="C171" s="52" t="s">
        <v>56</v>
      </c>
      <c r="D171" s="102"/>
      <c r="E171" s="102"/>
      <c r="F171" s="102"/>
      <c r="G171" s="61">
        <f t="shared" si="14"/>
        <v>0</v>
      </c>
    </row>
    <row r="172" spans="3:7" s="57" customFormat="1" ht="15.75" customHeight="1" x14ac:dyDescent="0.35">
      <c r="C172" s="56" t="s">
        <v>59</v>
      </c>
      <c r="D172" s="67">
        <f>SUM(D165:D171)</f>
        <v>0</v>
      </c>
      <c r="E172" s="67">
        <f>SUM(E165:E171)</f>
        <v>0</v>
      </c>
      <c r="F172" s="67">
        <f>SUM(F165:F171)</f>
        <v>0</v>
      </c>
      <c r="G172" s="61">
        <f t="shared" si="14"/>
        <v>0</v>
      </c>
    </row>
    <row r="173" spans="3:7" s="55" customFormat="1" ht="15.75" customHeight="1" x14ac:dyDescent="0.35">
      <c r="C173" s="71"/>
      <c r="D173" s="72"/>
      <c r="E173" s="72"/>
      <c r="F173" s="72"/>
      <c r="G173" s="73"/>
    </row>
    <row r="174" spans="3:7" s="57" customFormat="1" ht="15.75" customHeight="1" x14ac:dyDescent="0.35">
      <c r="C174" s="259" t="s">
        <v>52</v>
      </c>
      <c r="D174" s="260"/>
      <c r="E174" s="260"/>
      <c r="F174" s="260"/>
      <c r="G174" s="261"/>
    </row>
    <row r="175" spans="3:7" s="57" customFormat="1" ht="22.5" customHeight="1" thickBot="1" x14ac:dyDescent="0.4">
      <c r="C175" s="64" t="s">
        <v>57</v>
      </c>
      <c r="D175" s="65" t="e">
        <f>'1) Budget Table'!#REF!</f>
        <v>#REF!</v>
      </c>
      <c r="E175" s="65" t="e">
        <f>'1) Budget Table'!#REF!</f>
        <v>#REF!</v>
      </c>
      <c r="F175" s="65" t="e">
        <f>'1) Budget Table'!#REF!</f>
        <v>#REF!</v>
      </c>
      <c r="G175" s="66" t="e">
        <f t="shared" ref="G175:G183" si="15">SUM(D175:F175)</f>
        <v>#REF!</v>
      </c>
    </row>
    <row r="176" spans="3:7" s="57" customFormat="1" ht="15.75" customHeight="1" x14ac:dyDescent="0.35">
      <c r="C176" s="62" t="s">
        <v>8</v>
      </c>
      <c r="D176" s="100"/>
      <c r="E176" s="101"/>
      <c r="F176" s="101"/>
      <c r="G176" s="63">
        <f t="shared" si="15"/>
        <v>0</v>
      </c>
    </row>
    <row r="177" spans="3:7" s="57" customFormat="1" ht="15.75" customHeight="1" x14ac:dyDescent="0.35">
      <c r="C177" s="52" t="s">
        <v>9</v>
      </c>
      <c r="D177" s="102"/>
      <c r="E177" s="20"/>
      <c r="F177" s="20"/>
      <c r="G177" s="61">
        <f t="shared" si="15"/>
        <v>0</v>
      </c>
    </row>
    <row r="178" spans="3:7" s="57" customFormat="1" ht="15.75" customHeight="1" x14ac:dyDescent="0.35">
      <c r="C178" s="52" t="s">
        <v>10</v>
      </c>
      <c r="D178" s="102"/>
      <c r="E178" s="102"/>
      <c r="F178" s="102"/>
      <c r="G178" s="61">
        <f t="shared" si="15"/>
        <v>0</v>
      </c>
    </row>
    <row r="179" spans="3:7" s="57" customFormat="1" ht="15.75" customHeight="1" x14ac:dyDescent="0.35">
      <c r="C179" s="53" t="s">
        <v>11</v>
      </c>
      <c r="D179" s="102"/>
      <c r="E179" s="102"/>
      <c r="F179" s="102"/>
      <c r="G179" s="61">
        <f t="shared" si="15"/>
        <v>0</v>
      </c>
    </row>
    <row r="180" spans="3:7" s="57" customFormat="1" ht="15.75" customHeight="1" x14ac:dyDescent="0.35">
      <c r="C180" s="52" t="s">
        <v>15</v>
      </c>
      <c r="D180" s="102"/>
      <c r="E180" s="102"/>
      <c r="F180" s="102"/>
      <c r="G180" s="61">
        <f t="shared" si="15"/>
        <v>0</v>
      </c>
    </row>
    <row r="181" spans="3:7" s="57" customFormat="1" ht="15.75" customHeight="1" x14ac:dyDescent="0.35">
      <c r="C181" s="52" t="s">
        <v>12</v>
      </c>
      <c r="D181" s="102"/>
      <c r="E181" s="102"/>
      <c r="F181" s="102"/>
      <c r="G181" s="61">
        <f t="shared" si="15"/>
        <v>0</v>
      </c>
    </row>
    <row r="182" spans="3:7" s="57" customFormat="1" ht="15.75" customHeight="1" x14ac:dyDescent="0.35">
      <c r="C182" s="52" t="s">
        <v>56</v>
      </c>
      <c r="D182" s="102"/>
      <c r="E182" s="102"/>
      <c r="F182" s="102"/>
      <c r="G182" s="61">
        <f t="shared" si="15"/>
        <v>0</v>
      </c>
    </row>
    <row r="183" spans="3:7" s="57" customFormat="1" ht="15.75" customHeight="1" x14ac:dyDescent="0.35">
      <c r="C183" s="56" t="s">
        <v>59</v>
      </c>
      <c r="D183" s="67">
        <f>SUM(D176:D182)</f>
        <v>0</v>
      </c>
      <c r="E183" s="67">
        <f>SUM(E176:E182)</f>
        <v>0</v>
      </c>
      <c r="F183" s="67">
        <f>SUM(F176:F182)</f>
        <v>0</v>
      </c>
      <c r="G183" s="61">
        <f t="shared" si="15"/>
        <v>0</v>
      </c>
    </row>
    <row r="184" spans="3:7" s="57" customFormat="1" ht="15.75" customHeight="1" x14ac:dyDescent="0.35">
      <c r="C184" s="54"/>
      <c r="D184" s="55"/>
      <c r="E184" s="55"/>
      <c r="F184" s="55"/>
      <c r="G184" s="54"/>
    </row>
    <row r="185" spans="3:7" s="57" customFormat="1" ht="15.75" customHeight="1" x14ac:dyDescent="0.35">
      <c r="C185" s="259" t="s">
        <v>422</v>
      </c>
      <c r="D185" s="260"/>
      <c r="E185" s="260"/>
      <c r="F185" s="260"/>
      <c r="G185" s="261"/>
    </row>
    <row r="186" spans="3:7" s="57" customFormat="1" ht="19.5" customHeight="1" thickBot="1" x14ac:dyDescent="0.4">
      <c r="C186" s="64" t="s">
        <v>423</v>
      </c>
      <c r="D186" s="65">
        <f>'1) Budget Table'!D40</f>
        <v>242000</v>
      </c>
      <c r="E186" s="65">
        <f>'1) Budget Table'!E40</f>
        <v>0</v>
      </c>
      <c r="F186" s="65">
        <f>'1) Budget Table'!F40</f>
        <v>0</v>
      </c>
      <c r="G186" s="66">
        <f t="shared" ref="G186:G194" si="16">SUM(D186:F186)</f>
        <v>242000</v>
      </c>
    </row>
    <row r="187" spans="3:7" s="57" customFormat="1" ht="15.75" customHeight="1" x14ac:dyDescent="0.35">
      <c r="C187" s="62" t="s">
        <v>8</v>
      </c>
      <c r="D187" s="100"/>
      <c r="E187" s="101"/>
      <c r="F187" s="101"/>
      <c r="G187" s="63">
        <f t="shared" si="16"/>
        <v>0</v>
      </c>
    </row>
    <row r="188" spans="3:7" s="57" customFormat="1" ht="15.75" customHeight="1" x14ac:dyDescent="0.35">
      <c r="C188" s="52" t="s">
        <v>9</v>
      </c>
      <c r="D188" s="102"/>
      <c r="E188" s="20"/>
      <c r="F188" s="20"/>
      <c r="G188" s="61">
        <f t="shared" si="16"/>
        <v>0</v>
      </c>
    </row>
    <row r="189" spans="3:7" s="57" customFormat="1" ht="15.75" customHeight="1" x14ac:dyDescent="0.35">
      <c r="C189" s="52" t="s">
        <v>10</v>
      </c>
      <c r="D189" s="102"/>
      <c r="E189" s="102"/>
      <c r="F189" s="102"/>
      <c r="G189" s="61">
        <f t="shared" si="16"/>
        <v>0</v>
      </c>
    </row>
    <row r="190" spans="3:7" s="57" customFormat="1" ht="15.75" customHeight="1" x14ac:dyDescent="0.35">
      <c r="C190" s="53" t="s">
        <v>11</v>
      </c>
      <c r="D190" s="102"/>
      <c r="E190" s="102"/>
      <c r="F190" s="102"/>
      <c r="G190" s="61">
        <f t="shared" si="16"/>
        <v>0</v>
      </c>
    </row>
    <row r="191" spans="3:7" s="57" customFormat="1" ht="15.75" customHeight="1" x14ac:dyDescent="0.35">
      <c r="C191" s="52" t="s">
        <v>15</v>
      </c>
      <c r="D191" s="102"/>
      <c r="E191" s="102"/>
      <c r="F191" s="102"/>
      <c r="G191" s="61">
        <f t="shared" si="16"/>
        <v>0</v>
      </c>
    </row>
    <row r="192" spans="3:7" s="57" customFormat="1" ht="15.75" customHeight="1" x14ac:dyDescent="0.35">
      <c r="C192" s="52" t="s">
        <v>12</v>
      </c>
      <c r="D192" s="102"/>
      <c r="E192" s="102"/>
      <c r="F192" s="102"/>
      <c r="G192" s="61">
        <f t="shared" si="16"/>
        <v>0</v>
      </c>
    </row>
    <row r="193" spans="3:13" s="57" customFormat="1" ht="15.75" customHeight="1" x14ac:dyDescent="0.35">
      <c r="C193" s="52" t="s">
        <v>56</v>
      </c>
      <c r="D193" s="102"/>
      <c r="E193" s="102"/>
      <c r="F193" s="102"/>
      <c r="G193" s="61">
        <f t="shared" si="16"/>
        <v>0</v>
      </c>
    </row>
    <row r="194" spans="3:13" s="57" customFormat="1" ht="15.75" customHeight="1" x14ac:dyDescent="0.35">
      <c r="C194" s="56" t="s">
        <v>59</v>
      </c>
      <c r="D194" s="67">
        <f>SUM(D187:D193)</f>
        <v>0</v>
      </c>
      <c r="E194" s="67">
        <f>SUM(E187:E193)</f>
        <v>0</v>
      </c>
      <c r="F194" s="67">
        <f>SUM(F187:F193)</f>
        <v>0</v>
      </c>
      <c r="G194" s="61">
        <f t="shared" si="16"/>
        <v>0</v>
      </c>
    </row>
    <row r="195" spans="3:13" s="57" customFormat="1" ht="15.75" customHeight="1" thickBot="1" x14ac:dyDescent="0.4">
      <c r="C195" s="54"/>
      <c r="D195" s="55"/>
      <c r="E195" s="55"/>
      <c r="F195" s="55"/>
      <c r="G195" s="54"/>
    </row>
    <row r="196" spans="3:13" s="57" customFormat="1" ht="19.5" customHeight="1" thickBot="1" x14ac:dyDescent="0.4">
      <c r="C196" s="264" t="s">
        <v>16</v>
      </c>
      <c r="D196" s="265"/>
      <c r="E196" s="265"/>
      <c r="F196" s="265"/>
      <c r="G196" s="266"/>
    </row>
    <row r="197" spans="3:13" s="57" customFormat="1" ht="19.5" customHeight="1" x14ac:dyDescent="0.35">
      <c r="C197" s="78"/>
      <c r="D197" s="257" t="str">
        <f>'1) Budget Table'!D4</f>
        <v>PNUD</v>
      </c>
      <c r="E197" s="257" t="str">
        <f>'1) Budget Table'!E4</f>
        <v>ONUMUJERES</v>
      </c>
      <c r="F197" s="257" t="str">
        <f>'1) Budget Table'!F4</f>
        <v>OACNUDH</v>
      </c>
      <c r="G197" s="262" t="s">
        <v>16</v>
      </c>
    </row>
    <row r="198" spans="3:13" s="57" customFormat="1" ht="19.5" customHeight="1" x14ac:dyDescent="0.35">
      <c r="C198" s="78"/>
      <c r="D198" s="258"/>
      <c r="E198" s="258"/>
      <c r="F198" s="258"/>
      <c r="G198" s="263"/>
    </row>
    <row r="199" spans="3:13" s="57" customFormat="1" ht="19.5" customHeight="1" x14ac:dyDescent="0.35">
      <c r="C199" s="22" t="s">
        <v>8</v>
      </c>
      <c r="D199" s="79">
        <f>SUM(D176,D165,D154,D143,D131,D120,D109,D98,D86,D75,D64,D53,D41,D30,D19,D8,D187)</f>
        <v>0</v>
      </c>
      <c r="E199" s="79">
        <f>SUM(E176,E165,E154,E143,E131,E120,E109,E98,E86,E75,E64,E53,E41,E30,E19,E8,E187)</f>
        <v>0</v>
      </c>
      <c r="F199" s="79">
        <f t="shared" ref="F199" si="17">SUM(F176,F165,F154,F143,F131,F120,F109,F98,F86,F75,F64,F53,F41,F30,F19,F8,F187)</f>
        <v>0</v>
      </c>
      <c r="G199" s="76">
        <f t="shared" ref="G199:G206" si="18">SUM(D199:F199)</f>
        <v>0</v>
      </c>
    </row>
    <row r="200" spans="3:13" s="57" customFormat="1" ht="34.5" customHeight="1" x14ac:dyDescent="0.35">
      <c r="C200" s="22" t="s">
        <v>9</v>
      </c>
      <c r="D200" s="79">
        <f>SUM(D177,D166,D155,D144,D132,D121,D110,D99,D87,D76,D65,D54,D42,D31,D20,D9,D188)</f>
        <v>0</v>
      </c>
      <c r="E200" s="79">
        <f t="shared" ref="E200:F200" si="19">SUM(E177,E166,E155,E144,E132,E121,E110,E99,E87,E76,E65,E54,E42,E31,E20,E9,E188)</f>
        <v>0</v>
      </c>
      <c r="F200" s="79">
        <f t="shared" si="19"/>
        <v>0</v>
      </c>
      <c r="G200" s="77">
        <f t="shared" si="18"/>
        <v>0</v>
      </c>
    </row>
    <row r="201" spans="3:13" s="57" customFormat="1" ht="48" customHeight="1" x14ac:dyDescent="0.35">
      <c r="C201" s="22" t="s">
        <v>10</v>
      </c>
      <c r="D201" s="79">
        <f t="shared" ref="D201:F205" si="20">SUM(D178,D167,D156,D145,D133,D122,D111,D100,D88,D77,D66,D55,D43,D32,D21,D10,D189)</f>
        <v>0</v>
      </c>
      <c r="E201" s="79">
        <f t="shared" si="20"/>
        <v>0</v>
      </c>
      <c r="F201" s="79">
        <f t="shared" si="20"/>
        <v>0</v>
      </c>
      <c r="G201" s="77">
        <f t="shared" si="18"/>
        <v>0</v>
      </c>
    </row>
    <row r="202" spans="3:13" s="57" customFormat="1" ht="33" customHeight="1" x14ac:dyDescent="0.35">
      <c r="C202" s="32" t="s">
        <v>11</v>
      </c>
      <c r="D202" s="79">
        <f t="shared" si="20"/>
        <v>0</v>
      </c>
      <c r="E202" s="79">
        <f t="shared" si="20"/>
        <v>0</v>
      </c>
      <c r="F202" s="79">
        <f t="shared" si="20"/>
        <v>0</v>
      </c>
      <c r="G202" s="77">
        <f t="shared" si="18"/>
        <v>0</v>
      </c>
    </row>
    <row r="203" spans="3:13" s="57" customFormat="1" ht="21" customHeight="1" x14ac:dyDescent="0.35">
      <c r="C203" s="22" t="s">
        <v>15</v>
      </c>
      <c r="D203" s="79">
        <f t="shared" si="20"/>
        <v>0</v>
      </c>
      <c r="E203" s="79">
        <f t="shared" si="20"/>
        <v>0</v>
      </c>
      <c r="F203" s="79">
        <f t="shared" si="20"/>
        <v>0</v>
      </c>
      <c r="G203" s="77">
        <f t="shared" si="18"/>
        <v>0</v>
      </c>
      <c r="H203" s="26"/>
      <c r="I203" s="26"/>
      <c r="J203" s="26"/>
      <c r="K203" s="26"/>
      <c r="L203" s="26"/>
      <c r="M203" s="25"/>
    </row>
    <row r="204" spans="3:13" s="57" customFormat="1" ht="39.75" customHeight="1" x14ac:dyDescent="0.35">
      <c r="C204" s="22" t="s">
        <v>12</v>
      </c>
      <c r="D204" s="79">
        <f t="shared" si="20"/>
        <v>0</v>
      </c>
      <c r="E204" s="79">
        <f t="shared" si="20"/>
        <v>0</v>
      </c>
      <c r="F204" s="79">
        <f t="shared" si="20"/>
        <v>0</v>
      </c>
      <c r="G204" s="77">
        <f t="shared" si="18"/>
        <v>0</v>
      </c>
      <c r="H204" s="26"/>
      <c r="I204" s="26"/>
      <c r="J204" s="26"/>
      <c r="K204" s="26"/>
      <c r="L204" s="26"/>
      <c r="M204" s="25"/>
    </row>
    <row r="205" spans="3:13" s="57" customFormat="1" ht="23.25" customHeight="1" x14ac:dyDescent="0.35">
      <c r="C205" s="22" t="s">
        <v>56</v>
      </c>
      <c r="D205" s="136">
        <f t="shared" si="20"/>
        <v>0</v>
      </c>
      <c r="E205" s="136">
        <f t="shared" si="20"/>
        <v>0</v>
      </c>
      <c r="F205" s="136">
        <f t="shared" si="20"/>
        <v>0</v>
      </c>
      <c r="G205" s="77">
        <f t="shared" si="18"/>
        <v>0</v>
      </c>
      <c r="H205" s="26"/>
      <c r="I205" s="26"/>
      <c r="J205" s="26"/>
      <c r="K205" s="26"/>
      <c r="L205" s="26"/>
      <c r="M205" s="25"/>
    </row>
    <row r="206" spans="3:13" s="57" customFormat="1" ht="22.5" customHeight="1" x14ac:dyDescent="0.35">
      <c r="C206" s="138" t="s">
        <v>428</v>
      </c>
      <c r="D206" s="137">
        <f>SUM(D199:D205)</f>
        <v>0</v>
      </c>
      <c r="E206" s="137">
        <f>SUM(E199:E205)</f>
        <v>0</v>
      </c>
      <c r="F206" s="137">
        <f>SUM(F199:F205)</f>
        <v>0</v>
      </c>
      <c r="G206" s="139">
        <f t="shared" si="18"/>
        <v>0</v>
      </c>
      <c r="H206" s="26"/>
      <c r="I206" s="26"/>
      <c r="J206" s="26"/>
      <c r="K206" s="26"/>
      <c r="L206" s="26"/>
      <c r="M206" s="25"/>
    </row>
    <row r="207" spans="3:13" s="57" customFormat="1" ht="26.25" customHeight="1" thickBot="1" x14ac:dyDescent="0.4">
      <c r="C207" s="142" t="s">
        <v>426</v>
      </c>
      <c r="D207" s="81">
        <f>D206*0.07</f>
        <v>0</v>
      </c>
      <c r="E207" s="81">
        <f t="shared" ref="E207:G207" si="21">E206*0.07</f>
        <v>0</v>
      </c>
      <c r="F207" s="81">
        <f t="shared" si="21"/>
        <v>0</v>
      </c>
      <c r="G207" s="143">
        <f t="shared" si="21"/>
        <v>0</v>
      </c>
      <c r="H207" s="34"/>
      <c r="I207" s="34"/>
      <c r="J207" s="34"/>
      <c r="K207" s="34"/>
      <c r="L207" s="58"/>
      <c r="M207" s="55"/>
    </row>
    <row r="208" spans="3:13" s="57" customFormat="1" ht="23.25" customHeight="1" thickBot="1" x14ac:dyDescent="0.4">
      <c r="C208" s="140" t="s">
        <v>427</v>
      </c>
      <c r="D208" s="141">
        <f>SUM(D206:D207)</f>
        <v>0</v>
      </c>
      <c r="E208" s="141">
        <f t="shared" ref="E208:G208" si="22">SUM(E206:E207)</f>
        <v>0</v>
      </c>
      <c r="F208" s="141">
        <f t="shared" si="22"/>
        <v>0</v>
      </c>
      <c r="G208" s="80">
        <f t="shared" si="22"/>
        <v>0</v>
      </c>
      <c r="H208" s="34"/>
      <c r="I208" s="34"/>
      <c r="J208" s="34"/>
      <c r="K208" s="34"/>
      <c r="L208" s="58"/>
      <c r="M208" s="55"/>
    </row>
    <row r="209" spans="3:14" ht="15.75" customHeight="1" x14ac:dyDescent="0.35">
      <c r="L209" s="59"/>
    </row>
    <row r="210" spans="3:14" ht="15.75" customHeight="1" x14ac:dyDescent="0.35">
      <c r="H210" s="41"/>
      <c r="I210" s="41"/>
      <c r="L210" s="59"/>
    </row>
    <row r="211" spans="3:14" ht="15.75" customHeight="1" x14ac:dyDescent="0.35">
      <c r="H211" s="41"/>
      <c r="I211" s="41"/>
      <c r="L211" s="57"/>
    </row>
    <row r="212" spans="3:14" ht="40.5" customHeight="1" x14ac:dyDescent="0.35">
      <c r="H212" s="41"/>
      <c r="I212" s="41"/>
      <c r="L212" s="60"/>
    </row>
    <row r="213" spans="3:14" ht="24.75" customHeight="1" x14ac:dyDescent="0.35">
      <c r="H213" s="41"/>
      <c r="I213" s="41"/>
      <c r="L213" s="60"/>
    </row>
    <row r="214" spans="3:14" ht="41.25" customHeight="1" x14ac:dyDescent="0.35">
      <c r="H214" s="14"/>
      <c r="I214" s="41"/>
      <c r="L214" s="60"/>
    </row>
    <row r="215" spans="3:14" ht="51.75" customHeight="1" x14ac:dyDescent="0.35">
      <c r="H215" s="14"/>
      <c r="I215" s="41"/>
      <c r="L215" s="60"/>
      <c r="N215" s="54"/>
    </row>
    <row r="216" spans="3:14" ht="42" customHeight="1" x14ac:dyDescent="0.35">
      <c r="H216" s="41"/>
      <c r="I216" s="41"/>
      <c r="L216" s="60"/>
      <c r="N216" s="54"/>
    </row>
    <row r="217" spans="3:14" s="55" customFormat="1" ht="42" customHeight="1" x14ac:dyDescent="0.35">
      <c r="C217" s="54"/>
      <c r="G217" s="54"/>
      <c r="H217" s="57"/>
      <c r="I217" s="41"/>
      <c r="J217" s="54"/>
      <c r="K217" s="54"/>
      <c r="L217" s="60"/>
      <c r="M217" s="54"/>
    </row>
    <row r="218" spans="3:14" s="55" customFormat="1" ht="42" customHeight="1" x14ac:dyDescent="0.35">
      <c r="C218" s="54"/>
      <c r="G218" s="54"/>
      <c r="H218" s="54"/>
      <c r="I218" s="41"/>
      <c r="J218" s="54"/>
      <c r="K218" s="54"/>
      <c r="L218" s="54"/>
      <c r="M218" s="54"/>
    </row>
    <row r="219" spans="3:14" s="55" customFormat="1" ht="63.75" customHeight="1" x14ac:dyDescent="0.35">
      <c r="C219" s="54"/>
      <c r="G219" s="54"/>
      <c r="H219" s="54"/>
      <c r="I219" s="59"/>
      <c r="J219" s="57"/>
      <c r="K219" s="57"/>
      <c r="L219" s="54"/>
      <c r="M219" s="54"/>
    </row>
    <row r="220" spans="3:14" s="55" customFormat="1" ht="42" customHeight="1" x14ac:dyDescent="0.35">
      <c r="C220" s="54"/>
      <c r="G220" s="54"/>
      <c r="H220" s="54"/>
      <c r="I220" s="54"/>
      <c r="J220" s="54"/>
      <c r="K220" s="54"/>
      <c r="L220" s="54"/>
      <c r="M220" s="59"/>
    </row>
    <row r="221" spans="3:14" ht="23.25" customHeight="1" x14ac:dyDescent="0.35">
      <c r="N221" s="54"/>
    </row>
    <row r="222" spans="3:14" ht="27.75" customHeight="1" x14ac:dyDescent="0.35">
      <c r="L222" s="57"/>
      <c r="N222" s="54"/>
    </row>
    <row r="223" spans="3:14" ht="55.5" customHeight="1" x14ac:dyDescent="0.35">
      <c r="N223" s="54"/>
    </row>
    <row r="224" spans="3:14" ht="57.75" customHeight="1" x14ac:dyDescent="0.35">
      <c r="M224" s="57"/>
      <c r="N224" s="54"/>
    </row>
    <row r="225" spans="3:14" ht="21.75" customHeight="1" x14ac:dyDescent="0.35">
      <c r="N225" s="54"/>
    </row>
    <row r="226" spans="3:14" ht="49.5" customHeight="1" x14ac:dyDescent="0.35">
      <c r="N226" s="54"/>
    </row>
    <row r="227" spans="3:14" ht="28.5" customHeight="1" x14ac:dyDescent="0.35">
      <c r="N227" s="54"/>
    </row>
    <row r="228" spans="3:14" ht="28.5" customHeight="1" x14ac:dyDescent="0.35">
      <c r="N228" s="54"/>
    </row>
    <row r="229" spans="3:14" ht="28.5" customHeight="1" x14ac:dyDescent="0.35">
      <c r="N229" s="54"/>
    </row>
    <row r="230" spans="3:14" ht="23.25" customHeight="1" x14ac:dyDescent="0.35">
      <c r="N230" s="59"/>
    </row>
    <row r="231" spans="3:14" ht="43.5" customHeight="1" x14ac:dyDescent="0.35">
      <c r="N231" s="59"/>
    </row>
    <row r="232" spans="3:14" ht="55.5" customHeight="1" x14ac:dyDescent="0.35">
      <c r="N232" s="54"/>
    </row>
    <row r="233" spans="3:14" ht="42.75" customHeight="1" x14ac:dyDescent="0.35">
      <c r="N233" s="59"/>
    </row>
    <row r="234" spans="3:14" ht="21.75" customHeight="1" x14ac:dyDescent="0.35">
      <c r="N234" s="59"/>
    </row>
    <row r="235" spans="3:14" ht="21.75" customHeight="1" x14ac:dyDescent="0.35">
      <c r="N235" s="59"/>
    </row>
    <row r="236" spans="3:14" s="57" customFormat="1" ht="23.25" customHeight="1" x14ac:dyDescent="0.35">
      <c r="C236" s="54"/>
      <c r="D236" s="55"/>
      <c r="E236" s="55"/>
      <c r="F236" s="55"/>
      <c r="G236" s="54"/>
      <c r="H236" s="54"/>
      <c r="I236" s="54"/>
      <c r="J236" s="54"/>
      <c r="K236" s="54"/>
      <c r="L236" s="54"/>
      <c r="M236" s="54"/>
    </row>
    <row r="237" spans="3:14" ht="23.25" customHeight="1" x14ac:dyDescent="0.35"/>
    <row r="238" spans="3:14" ht="21.75" customHeight="1" x14ac:dyDescent="0.35"/>
    <row r="239" spans="3:14" ht="16.5" customHeight="1" x14ac:dyDescent="0.35"/>
    <row r="240" spans="3:14" ht="29.25" customHeight="1" x14ac:dyDescent="0.35"/>
    <row r="241" ht="24.75" customHeight="1" x14ac:dyDescent="0.35"/>
    <row r="242" ht="33" customHeight="1" x14ac:dyDescent="0.35"/>
    <row r="244" ht="15" customHeight="1" x14ac:dyDescent="0.35"/>
    <row r="245" ht="25.5" customHeight="1" x14ac:dyDescent="0.35"/>
  </sheetData>
  <sheetProtection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Table'!$G$53</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6"/>
  <sheetViews>
    <sheetView showGridLines="0" topLeftCell="A10" workbookViewId="0"/>
  </sheetViews>
  <sheetFormatPr defaultColWidth="8.90625" defaultRowHeight="14.5" x14ac:dyDescent="0.35"/>
  <cols>
    <col min="2" max="2" width="73.36328125" customWidth="1"/>
  </cols>
  <sheetData>
    <row r="1" spans="2:6" ht="15" thickBot="1" x14ac:dyDescent="0.4"/>
    <row r="2" spans="2:6" ht="15" thickBot="1" x14ac:dyDescent="0.4">
      <c r="B2" s="148" t="s">
        <v>24</v>
      </c>
      <c r="C2" s="1"/>
      <c r="D2" s="1"/>
      <c r="E2" s="1"/>
      <c r="F2" s="1"/>
    </row>
    <row r="3" spans="2:6" x14ac:dyDescent="0.35">
      <c r="B3" s="149"/>
    </row>
    <row r="4" spans="2:6" ht="30.75" customHeight="1" x14ac:dyDescent="0.35">
      <c r="B4" s="150" t="s">
        <v>17</v>
      </c>
    </row>
    <row r="5" spans="2:6" ht="30.75" customHeight="1" x14ac:dyDescent="0.35">
      <c r="B5" s="150"/>
    </row>
    <row r="6" spans="2:6" ht="58" x14ac:dyDescent="0.35">
      <c r="B6" s="150" t="s">
        <v>18</v>
      </c>
    </row>
    <row r="7" spans="2:6" x14ac:dyDescent="0.35">
      <c r="B7" s="150"/>
    </row>
    <row r="8" spans="2:6" ht="58" x14ac:dyDescent="0.35">
      <c r="B8" s="150" t="s">
        <v>19</v>
      </c>
    </row>
    <row r="9" spans="2:6" x14ac:dyDescent="0.35">
      <c r="B9" s="150"/>
    </row>
    <row r="10" spans="2:6" ht="58" x14ac:dyDescent="0.35">
      <c r="B10" s="150" t="s">
        <v>20</v>
      </c>
    </row>
    <row r="11" spans="2:6" x14ac:dyDescent="0.35">
      <c r="B11" s="150"/>
    </row>
    <row r="12" spans="2:6" ht="29" x14ac:dyDescent="0.35">
      <c r="B12" s="150" t="s">
        <v>21</v>
      </c>
    </row>
    <row r="13" spans="2:6" x14ac:dyDescent="0.35">
      <c r="B13" s="150"/>
    </row>
    <row r="14" spans="2:6" ht="58" x14ac:dyDescent="0.35">
      <c r="B14" s="150" t="s">
        <v>22</v>
      </c>
    </row>
    <row r="15" spans="2:6" x14ac:dyDescent="0.35">
      <c r="B15" s="150"/>
    </row>
    <row r="16" spans="2:6" ht="44" thickBot="1" x14ac:dyDescent="0.4">
      <c r="B16" s="151" t="s">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90625" defaultRowHeight="14.5" x14ac:dyDescent="0.35"/>
  <cols>
    <col min="2" max="2" width="61.90625" customWidth="1"/>
    <col min="4" max="4" width="17.90625" customWidth="1"/>
  </cols>
  <sheetData>
    <row r="1" spans="2:4" ht="15" thickBot="1" x14ac:dyDescent="0.4"/>
    <row r="2" spans="2:4" x14ac:dyDescent="0.35">
      <c r="B2" s="280" t="s">
        <v>433</v>
      </c>
      <c r="C2" s="281"/>
      <c r="D2" s="282"/>
    </row>
    <row r="3" spans="2:4" ht="15" thickBot="1" x14ac:dyDescent="0.4">
      <c r="B3" s="283"/>
      <c r="C3" s="284"/>
      <c r="D3" s="285"/>
    </row>
    <row r="4" spans="2:4" ht="15" thickBot="1" x14ac:dyDescent="0.4"/>
    <row r="5" spans="2:4" x14ac:dyDescent="0.35">
      <c r="B5" s="271" t="s">
        <v>60</v>
      </c>
      <c r="C5" s="272"/>
      <c r="D5" s="273"/>
    </row>
    <row r="6" spans="2:4" ht="15" thickBot="1" x14ac:dyDescent="0.4">
      <c r="B6" s="274"/>
      <c r="C6" s="275"/>
      <c r="D6" s="276"/>
    </row>
    <row r="7" spans="2:4" x14ac:dyDescent="0.35">
      <c r="B7" s="89" t="s">
        <v>70</v>
      </c>
      <c r="C7" s="269">
        <f>SUM('1) Budget Table'!D11:F11,'1) Budget Table'!D16:F16,'1) Budget Table'!D21:F21,'1) Budget Table'!D26:F26)</f>
        <v>1483040.74</v>
      </c>
      <c r="D7" s="270"/>
    </row>
    <row r="8" spans="2:4" x14ac:dyDescent="0.35">
      <c r="B8" s="89" t="s">
        <v>417</v>
      </c>
      <c r="C8" s="267">
        <f>SUM(D10:D14)</f>
        <v>0</v>
      </c>
      <c r="D8" s="268"/>
    </row>
    <row r="9" spans="2:4" x14ac:dyDescent="0.35">
      <c r="B9" s="90" t="s">
        <v>411</v>
      </c>
      <c r="C9" s="91" t="s">
        <v>412</v>
      </c>
      <c r="D9" s="92" t="s">
        <v>413</v>
      </c>
    </row>
    <row r="10" spans="2:4" ht="35.15" customHeight="1" x14ac:dyDescent="0.35">
      <c r="B10" s="115"/>
      <c r="C10" s="94"/>
      <c r="D10" s="95">
        <f>$C$7*C10</f>
        <v>0</v>
      </c>
    </row>
    <row r="11" spans="2:4" ht="35.15" customHeight="1" x14ac:dyDescent="0.35">
      <c r="B11" s="115"/>
      <c r="C11" s="94"/>
      <c r="D11" s="95">
        <f>C7*C11</f>
        <v>0</v>
      </c>
    </row>
    <row r="12" spans="2:4" ht="35.15" customHeight="1" x14ac:dyDescent="0.35">
      <c r="B12" s="116"/>
      <c r="C12" s="94"/>
      <c r="D12" s="95">
        <f>C7*C12</f>
        <v>0</v>
      </c>
    </row>
    <row r="13" spans="2:4" ht="35.15" customHeight="1" x14ac:dyDescent="0.35">
      <c r="B13" s="116"/>
      <c r="C13" s="94"/>
      <c r="D13" s="95">
        <f>C7*C13</f>
        <v>0</v>
      </c>
    </row>
    <row r="14" spans="2:4" ht="35.15" customHeight="1" thickBot="1" x14ac:dyDescent="0.4">
      <c r="B14" s="117"/>
      <c r="C14" s="94"/>
      <c r="D14" s="99">
        <f>C7*C14</f>
        <v>0</v>
      </c>
    </row>
    <row r="15" spans="2:4" ht="15" thickBot="1" x14ac:dyDescent="0.4"/>
    <row r="16" spans="2:4" x14ac:dyDescent="0.35">
      <c r="B16" s="271" t="s">
        <v>414</v>
      </c>
      <c r="C16" s="272"/>
      <c r="D16" s="273"/>
    </row>
    <row r="17" spans="2:4" ht="15" thickBot="1" x14ac:dyDescent="0.4">
      <c r="B17" s="277"/>
      <c r="C17" s="278"/>
      <c r="D17" s="279"/>
    </row>
    <row r="18" spans="2:4" x14ac:dyDescent="0.35">
      <c r="B18" s="89" t="s">
        <v>70</v>
      </c>
      <c r="C18" s="269" t="e">
        <f>SUM('1) Budget Table'!D33:F33,'1) Budget Table'!#REF!,'1) Budget Table'!#REF!,'1) Budget Table'!#REF!)</f>
        <v>#REF!</v>
      </c>
      <c r="D18" s="270"/>
    </row>
    <row r="19" spans="2:4" x14ac:dyDescent="0.35">
      <c r="B19" s="89" t="s">
        <v>417</v>
      </c>
      <c r="C19" s="267" t="e">
        <f>SUM(D21:D25)</f>
        <v>#REF!</v>
      </c>
      <c r="D19" s="268"/>
    </row>
    <row r="20" spans="2:4" x14ac:dyDescent="0.35">
      <c r="B20" s="90" t="s">
        <v>411</v>
      </c>
      <c r="C20" s="91" t="s">
        <v>412</v>
      </c>
      <c r="D20" s="92" t="s">
        <v>413</v>
      </c>
    </row>
    <row r="21" spans="2:4" ht="35.15" customHeight="1" x14ac:dyDescent="0.35">
      <c r="B21" s="93"/>
      <c r="C21" s="94"/>
      <c r="D21" s="95" t="e">
        <f>$C$18*C21</f>
        <v>#REF!</v>
      </c>
    </row>
    <row r="22" spans="2:4" ht="35.15" customHeight="1" x14ac:dyDescent="0.35">
      <c r="B22" s="96"/>
      <c r="C22" s="94"/>
      <c r="D22" s="95" t="e">
        <f>$C$18*C22</f>
        <v>#REF!</v>
      </c>
    </row>
    <row r="23" spans="2:4" ht="35.15" customHeight="1" x14ac:dyDescent="0.35">
      <c r="B23" s="97"/>
      <c r="C23" s="94"/>
      <c r="D23" s="95" t="e">
        <f>$C$18*C23</f>
        <v>#REF!</v>
      </c>
    </row>
    <row r="24" spans="2:4" ht="35.15" customHeight="1" x14ac:dyDescent="0.35">
      <c r="B24" s="97"/>
      <c r="C24" s="94"/>
      <c r="D24" s="95" t="e">
        <f>$C$18*C24</f>
        <v>#REF!</v>
      </c>
    </row>
    <row r="25" spans="2:4" ht="35.15" customHeight="1" thickBot="1" x14ac:dyDescent="0.4">
      <c r="B25" s="98"/>
      <c r="C25" s="94"/>
      <c r="D25" s="95" t="e">
        <f>$C$18*C25</f>
        <v>#REF!</v>
      </c>
    </row>
    <row r="26" spans="2:4" ht="15" thickBot="1" x14ac:dyDescent="0.4"/>
    <row r="27" spans="2:4" x14ac:dyDescent="0.35">
      <c r="B27" s="271" t="s">
        <v>415</v>
      </c>
      <c r="C27" s="272"/>
      <c r="D27" s="273"/>
    </row>
    <row r="28" spans="2:4" ht="15" thickBot="1" x14ac:dyDescent="0.4">
      <c r="B28" s="274"/>
      <c r="C28" s="275"/>
      <c r="D28" s="276"/>
    </row>
    <row r="29" spans="2:4" x14ac:dyDescent="0.35">
      <c r="B29" s="89" t="s">
        <v>70</v>
      </c>
      <c r="C29" s="269" t="e">
        <f>SUM('1) Budget Table'!#REF!,'1) Budget Table'!#REF!,'1) Budget Table'!#REF!,'1) Budget Table'!#REF!)</f>
        <v>#REF!</v>
      </c>
      <c r="D29" s="270"/>
    </row>
    <row r="30" spans="2:4" x14ac:dyDescent="0.35">
      <c r="B30" s="89" t="s">
        <v>417</v>
      </c>
      <c r="C30" s="267" t="e">
        <f>SUM(D32:D36)</f>
        <v>#REF!</v>
      </c>
      <c r="D30" s="268"/>
    </row>
    <row r="31" spans="2:4" x14ac:dyDescent="0.35">
      <c r="B31" s="90" t="s">
        <v>411</v>
      </c>
      <c r="C31" s="91" t="s">
        <v>412</v>
      </c>
      <c r="D31" s="92" t="s">
        <v>413</v>
      </c>
    </row>
    <row r="32" spans="2:4" ht="35.15" customHeight="1" x14ac:dyDescent="0.35">
      <c r="B32" s="93"/>
      <c r="C32" s="94"/>
      <c r="D32" s="95" t="e">
        <f>$C$29*C32</f>
        <v>#REF!</v>
      </c>
    </row>
    <row r="33" spans="2:4" ht="35.15" customHeight="1" x14ac:dyDescent="0.35">
      <c r="B33" s="96"/>
      <c r="C33" s="94"/>
      <c r="D33" s="95" t="e">
        <f>$C$29*C33</f>
        <v>#REF!</v>
      </c>
    </row>
    <row r="34" spans="2:4" ht="35.15" customHeight="1" x14ac:dyDescent="0.35">
      <c r="B34" s="97"/>
      <c r="C34" s="94"/>
      <c r="D34" s="95" t="e">
        <f>$C$29*C34</f>
        <v>#REF!</v>
      </c>
    </row>
    <row r="35" spans="2:4" ht="35.15" customHeight="1" x14ac:dyDescent="0.35">
      <c r="B35" s="97"/>
      <c r="C35" s="94"/>
      <c r="D35" s="95" t="e">
        <f>$C$29*C35</f>
        <v>#REF!</v>
      </c>
    </row>
    <row r="36" spans="2:4" ht="35.15" customHeight="1" thickBot="1" x14ac:dyDescent="0.4">
      <c r="B36" s="98"/>
      <c r="C36" s="94"/>
      <c r="D36" s="95" t="e">
        <f>$C$29*C36</f>
        <v>#REF!</v>
      </c>
    </row>
    <row r="37" spans="2:4" ht="15" thickBot="1" x14ac:dyDescent="0.4"/>
    <row r="38" spans="2:4" x14ac:dyDescent="0.35">
      <c r="B38" s="271" t="s">
        <v>416</v>
      </c>
      <c r="C38" s="272"/>
      <c r="D38" s="273"/>
    </row>
    <row r="39" spans="2:4" ht="15" thickBot="1" x14ac:dyDescent="0.4">
      <c r="B39" s="274"/>
      <c r="C39" s="275"/>
      <c r="D39" s="276"/>
    </row>
    <row r="40" spans="2:4" x14ac:dyDescent="0.35">
      <c r="B40" s="89" t="s">
        <v>70</v>
      </c>
      <c r="C40" s="269" t="e">
        <f>SUM('1) Budget Table'!#REF!,'1) Budget Table'!#REF!,'1) Budget Table'!#REF!,'1) Budget Table'!#REF!)</f>
        <v>#REF!</v>
      </c>
      <c r="D40" s="270"/>
    </row>
    <row r="41" spans="2:4" x14ac:dyDescent="0.35">
      <c r="B41" s="89" t="s">
        <v>417</v>
      </c>
      <c r="C41" s="267" t="e">
        <f>SUM(D43:D47)</f>
        <v>#REF!</v>
      </c>
      <c r="D41" s="268"/>
    </row>
    <row r="42" spans="2:4" x14ac:dyDescent="0.35">
      <c r="B42" s="90" t="s">
        <v>411</v>
      </c>
      <c r="C42" s="91" t="s">
        <v>412</v>
      </c>
      <c r="D42" s="92" t="s">
        <v>413</v>
      </c>
    </row>
    <row r="43" spans="2:4" ht="35.15" customHeight="1" x14ac:dyDescent="0.35">
      <c r="B43" s="93"/>
      <c r="C43" s="94"/>
      <c r="D43" s="95" t="e">
        <f>$C$40*C43</f>
        <v>#REF!</v>
      </c>
    </row>
    <row r="44" spans="2:4" ht="35.15" customHeight="1" x14ac:dyDescent="0.35">
      <c r="B44" s="96"/>
      <c r="C44" s="94"/>
      <c r="D44" s="95" t="e">
        <f>$C$40*C44</f>
        <v>#REF!</v>
      </c>
    </row>
    <row r="45" spans="2:4" ht="35.15" customHeight="1" x14ac:dyDescent="0.35">
      <c r="B45" s="97"/>
      <c r="C45" s="94"/>
      <c r="D45" s="95" t="e">
        <f>$C$40*C45</f>
        <v>#REF!</v>
      </c>
    </row>
    <row r="46" spans="2:4" ht="35.15" customHeight="1" x14ac:dyDescent="0.35">
      <c r="B46" s="97"/>
      <c r="C46" s="94"/>
      <c r="D46" s="95" t="e">
        <f>$C$40*C46</f>
        <v>#REF!</v>
      </c>
    </row>
    <row r="47" spans="2:4" ht="35.15" customHeight="1" thickBot="1" x14ac:dyDescent="0.4">
      <c r="B47" s="98"/>
      <c r="C47" s="94"/>
      <c r="D47" s="99" t="e">
        <f>$C$40*C47</f>
        <v>#REF!</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zoomScale="80" zoomScaleNormal="80" workbookViewId="0"/>
  </sheetViews>
  <sheetFormatPr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82" customFormat="1" ht="15.5" x14ac:dyDescent="0.35">
      <c r="B2" s="287" t="s">
        <v>42</v>
      </c>
      <c r="C2" s="288"/>
      <c r="D2" s="288"/>
      <c r="E2" s="288"/>
      <c r="F2" s="289"/>
    </row>
    <row r="3" spans="2:6" s="82" customFormat="1" ht="16" thickBot="1" x14ac:dyDescent="0.4">
      <c r="B3" s="290"/>
      <c r="C3" s="291"/>
      <c r="D3" s="291"/>
      <c r="E3" s="291"/>
      <c r="F3" s="292"/>
    </row>
    <row r="4" spans="2:6" s="82" customFormat="1" ht="16" thickBot="1" x14ac:dyDescent="0.4"/>
    <row r="5" spans="2:6" s="82" customFormat="1" ht="16" thickBot="1" x14ac:dyDescent="0.4">
      <c r="B5" s="264" t="s">
        <v>16</v>
      </c>
      <c r="C5" s="265"/>
      <c r="D5" s="265"/>
      <c r="E5" s="265"/>
      <c r="F5" s="266"/>
    </row>
    <row r="6" spans="2:6" s="82" customFormat="1" ht="15.5" x14ac:dyDescent="0.35">
      <c r="B6" s="159"/>
      <c r="C6" s="293" t="str">
        <f>'1) Budget Table'!D4</f>
        <v>PNUD</v>
      </c>
      <c r="D6" s="293" t="str">
        <f>'1) Budget Table'!E4</f>
        <v>ONUMUJERES</v>
      </c>
      <c r="E6" s="293" t="str">
        <f>'1) Budget Table'!F4</f>
        <v>OACNUDH</v>
      </c>
      <c r="F6" s="262" t="s">
        <v>16</v>
      </c>
    </row>
    <row r="7" spans="2:6" s="82" customFormat="1" ht="15.5" x14ac:dyDescent="0.35">
      <c r="B7" s="159"/>
      <c r="C7" s="294"/>
      <c r="D7" s="294"/>
      <c r="E7" s="294"/>
      <c r="F7" s="263"/>
    </row>
    <row r="8" spans="2:6" s="82" customFormat="1" ht="31" x14ac:dyDescent="0.35">
      <c r="B8" s="153" t="s">
        <v>8</v>
      </c>
      <c r="C8" s="160">
        <f>'2) By Category'!D199</f>
        <v>0</v>
      </c>
      <c r="D8" s="160">
        <f>'2) By Category'!E199</f>
        <v>0</v>
      </c>
      <c r="E8" s="160">
        <f>'2) By Category'!F199</f>
        <v>0</v>
      </c>
      <c r="F8" s="156">
        <f t="shared" ref="F8:F15" si="0">SUM(C8:E8)</f>
        <v>0</v>
      </c>
    </row>
    <row r="9" spans="2:6" s="82" customFormat="1" ht="46.5" x14ac:dyDescent="0.35">
      <c r="B9" s="153" t="s">
        <v>9</v>
      </c>
      <c r="C9" s="160">
        <f>'2) By Category'!D200</f>
        <v>0</v>
      </c>
      <c r="D9" s="160">
        <f>'2) By Category'!E200</f>
        <v>0</v>
      </c>
      <c r="E9" s="160">
        <f>'2) By Category'!F200</f>
        <v>0</v>
      </c>
      <c r="F9" s="157">
        <f t="shared" si="0"/>
        <v>0</v>
      </c>
    </row>
    <row r="10" spans="2:6" s="82" customFormat="1" ht="62" x14ac:dyDescent="0.35">
      <c r="B10" s="153" t="s">
        <v>10</v>
      </c>
      <c r="C10" s="160">
        <f>'2) By Category'!D201</f>
        <v>0</v>
      </c>
      <c r="D10" s="160">
        <f>'2) By Category'!E201</f>
        <v>0</v>
      </c>
      <c r="E10" s="160">
        <f>'2) By Category'!F201</f>
        <v>0</v>
      </c>
      <c r="F10" s="157">
        <f t="shared" si="0"/>
        <v>0</v>
      </c>
    </row>
    <row r="11" spans="2:6" s="82" customFormat="1" ht="31" x14ac:dyDescent="0.35">
      <c r="B11" s="155" t="s">
        <v>11</v>
      </c>
      <c r="C11" s="160">
        <f>'2) By Category'!D202</f>
        <v>0</v>
      </c>
      <c r="D11" s="160">
        <f>'2) By Category'!E202</f>
        <v>0</v>
      </c>
      <c r="E11" s="160">
        <f>'2) By Category'!F202</f>
        <v>0</v>
      </c>
      <c r="F11" s="157">
        <f t="shared" si="0"/>
        <v>0</v>
      </c>
    </row>
    <row r="12" spans="2:6" s="82" customFormat="1" ht="15.5" x14ac:dyDescent="0.35">
      <c r="B12" s="153" t="s">
        <v>15</v>
      </c>
      <c r="C12" s="160">
        <f>'2) By Category'!D203</f>
        <v>0</v>
      </c>
      <c r="D12" s="160">
        <f>'2) By Category'!E203</f>
        <v>0</v>
      </c>
      <c r="E12" s="160">
        <f>'2) By Category'!F203</f>
        <v>0</v>
      </c>
      <c r="F12" s="157">
        <f t="shared" si="0"/>
        <v>0</v>
      </c>
    </row>
    <row r="13" spans="2:6" s="82" customFormat="1" ht="46.5" x14ac:dyDescent="0.35">
      <c r="B13" s="153" t="s">
        <v>12</v>
      </c>
      <c r="C13" s="160">
        <f>'2) By Category'!D204</f>
        <v>0</v>
      </c>
      <c r="D13" s="160">
        <f>'2) By Category'!E204</f>
        <v>0</v>
      </c>
      <c r="E13" s="160">
        <f>'2) By Category'!F204</f>
        <v>0</v>
      </c>
      <c r="F13" s="157">
        <f t="shared" si="0"/>
        <v>0</v>
      </c>
    </row>
    <row r="14" spans="2:6" s="82" customFormat="1" ht="31.5" thickBot="1" x14ac:dyDescent="0.4">
      <c r="B14" s="154" t="s">
        <v>56</v>
      </c>
      <c r="C14" s="161">
        <f>'2) By Category'!D205</f>
        <v>0</v>
      </c>
      <c r="D14" s="161">
        <f>'2) By Category'!E205</f>
        <v>0</v>
      </c>
      <c r="E14" s="161">
        <f>'2) By Category'!F205</f>
        <v>0</v>
      </c>
      <c r="F14" s="158">
        <f t="shared" si="0"/>
        <v>0</v>
      </c>
    </row>
    <row r="15" spans="2:6" s="82" customFormat="1" ht="30" customHeight="1" x14ac:dyDescent="0.35">
      <c r="B15" s="164" t="s">
        <v>435</v>
      </c>
      <c r="C15" s="165">
        <f>SUM(C8:C14)</f>
        <v>0</v>
      </c>
      <c r="D15" s="165">
        <f>SUM(D8:D14)</f>
        <v>0</v>
      </c>
      <c r="E15" s="165">
        <f>SUM(E8:E14)</f>
        <v>0</v>
      </c>
      <c r="F15" s="166">
        <f t="shared" si="0"/>
        <v>0</v>
      </c>
    </row>
    <row r="16" spans="2:6" s="162" customFormat="1" ht="19.5" customHeight="1" x14ac:dyDescent="0.35">
      <c r="B16" s="163" t="s">
        <v>426</v>
      </c>
      <c r="C16" s="167">
        <f>C15*0.07</f>
        <v>0</v>
      </c>
      <c r="D16" s="167">
        <f t="shared" ref="D16:F16" si="1">D15*0.07</f>
        <v>0</v>
      </c>
      <c r="E16" s="167">
        <f t="shared" si="1"/>
        <v>0</v>
      </c>
      <c r="F16" s="167">
        <f t="shared" si="1"/>
        <v>0</v>
      </c>
    </row>
    <row r="17" spans="2:7" s="162" customFormat="1" ht="25.5" customHeight="1" thickBot="1" x14ac:dyDescent="0.4">
      <c r="B17" s="168" t="s">
        <v>41</v>
      </c>
      <c r="C17" s="169">
        <f>C15+C16</f>
        <v>0</v>
      </c>
      <c r="D17" s="169">
        <f t="shared" ref="D17:F17" si="2">D15+D16</f>
        <v>0</v>
      </c>
      <c r="E17" s="169">
        <f t="shared" si="2"/>
        <v>0</v>
      </c>
      <c r="F17" s="169">
        <f t="shared" si="2"/>
        <v>0</v>
      </c>
    </row>
    <row r="18" spans="2:7" s="82" customFormat="1" ht="16" thickBot="1" x14ac:dyDescent="0.4"/>
    <row r="19" spans="2:7" s="82" customFormat="1" ht="15.75" customHeight="1" x14ac:dyDescent="0.35">
      <c r="B19" s="295" t="s">
        <v>25</v>
      </c>
      <c r="C19" s="296"/>
      <c r="D19" s="296"/>
      <c r="E19" s="296"/>
      <c r="F19" s="297"/>
      <c r="G19" s="194"/>
    </row>
    <row r="20" spans="2:7" ht="15.75" customHeight="1" x14ac:dyDescent="0.35">
      <c r="B20" s="298"/>
      <c r="C20" s="251" t="str">
        <f>'1) Budget Table'!D4</f>
        <v>PNUD</v>
      </c>
      <c r="D20" s="251" t="str">
        <f>'1) Budget Table'!E4</f>
        <v>ONUMUJERES</v>
      </c>
      <c r="E20" s="251" t="str">
        <f>'1) Budget Table'!F4</f>
        <v>OACNUDH</v>
      </c>
      <c r="F20" s="300" t="s">
        <v>427</v>
      </c>
      <c r="G20" s="286" t="s">
        <v>27</v>
      </c>
    </row>
    <row r="21" spans="2:7" ht="15.75" customHeight="1" x14ac:dyDescent="0.35">
      <c r="B21" s="299"/>
      <c r="C21" s="252"/>
      <c r="D21" s="252"/>
      <c r="E21" s="252"/>
      <c r="F21" s="301"/>
      <c r="G21" s="263"/>
    </row>
    <row r="22" spans="2:7" ht="23.25" customHeight="1" x14ac:dyDescent="0.35">
      <c r="B22" s="28" t="s">
        <v>26</v>
      </c>
      <c r="C22" s="190">
        <f>'1) Budget Table'!D59</f>
        <v>980965.10525999987</v>
      </c>
      <c r="D22" s="190">
        <f>'1) Budget Table'!E59</f>
        <v>363145.90899999999</v>
      </c>
      <c r="E22" s="190">
        <f>'1) Budget Table'!F59</f>
        <v>256157.99999999997</v>
      </c>
      <c r="F22" s="192">
        <f>'1) Budget Table'!G59</f>
        <v>1600269.0142599999</v>
      </c>
      <c r="G22" s="189">
        <f>'1) Budget Table'!H59</f>
        <v>0.7</v>
      </c>
    </row>
    <row r="23" spans="2:7" ht="24.75" customHeight="1" x14ac:dyDescent="0.35">
      <c r="B23" s="28" t="s">
        <v>28</v>
      </c>
      <c r="C23" s="190">
        <f>'1) Budget Table'!D60</f>
        <v>420413.61653999996</v>
      </c>
      <c r="D23" s="190">
        <f>'1) Budget Table'!E60</f>
        <v>155633.96099999998</v>
      </c>
      <c r="E23" s="190">
        <f>'1) Budget Table'!F60</f>
        <v>109782</v>
      </c>
      <c r="F23" s="192">
        <f>'1) Budget Table'!G60</f>
        <v>685829.57753999997</v>
      </c>
      <c r="G23" s="9">
        <f>'1) Budget Table'!H60</f>
        <v>0.3</v>
      </c>
    </row>
    <row r="24" spans="2:7" ht="24.75" customHeight="1" x14ac:dyDescent="0.35">
      <c r="B24" s="28" t="s">
        <v>441</v>
      </c>
      <c r="C24" s="190">
        <f>'1) Budget Table'!D61</f>
        <v>0</v>
      </c>
      <c r="D24" s="190">
        <f>'1) Budget Table'!E61</f>
        <v>0</v>
      </c>
      <c r="E24" s="190">
        <f>'1) Budget Table'!F61</f>
        <v>0</v>
      </c>
      <c r="F24" s="192">
        <f>'1) Budget Table'!G61</f>
        <v>0</v>
      </c>
      <c r="G24" s="9">
        <f>'1) Budget Table'!H61</f>
        <v>0</v>
      </c>
    </row>
    <row r="25" spans="2:7" ht="16" thickBot="1" x14ac:dyDescent="0.4">
      <c r="B25" s="10" t="s">
        <v>427</v>
      </c>
      <c r="C25" s="191">
        <f>'1) Budget Table'!D62</f>
        <v>1401378.7217999999</v>
      </c>
      <c r="D25" s="191">
        <f>'1) Budget Table'!E62</f>
        <v>518779.87</v>
      </c>
      <c r="E25" s="191">
        <f>'1) Budget Table'!F62</f>
        <v>365940</v>
      </c>
      <c r="F25" s="193">
        <f>'1) Budget Table'!G62</f>
        <v>2286098.5917999996</v>
      </c>
      <c r="G25" s="195"/>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Table'!$G$53</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90625" defaultRowHeight="14.5" x14ac:dyDescent="0.35"/>
  <sheetData>
    <row r="1" spans="1:1" x14ac:dyDescent="0.35">
      <c r="A1" s="147">
        <v>0</v>
      </c>
    </row>
    <row r="2" spans="1:1" x14ac:dyDescent="0.35">
      <c r="A2" s="147">
        <v>0.2</v>
      </c>
    </row>
    <row r="3" spans="1:1" x14ac:dyDescent="0.35">
      <c r="A3" s="147">
        <v>0.4</v>
      </c>
    </row>
    <row r="4" spans="1:1" x14ac:dyDescent="0.35">
      <c r="A4" s="147">
        <v>0.6</v>
      </c>
    </row>
    <row r="5" spans="1:1" x14ac:dyDescent="0.35">
      <c r="A5" s="147">
        <v>0.8</v>
      </c>
    </row>
    <row r="6" spans="1:1" x14ac:dyDescent="0.35">
      <c r="A6" s="14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90625" defaultRowHeight="14.5" x14ac:dyDescent="0.35"/>
  <sheetData>
    <row r="1" spans="1:2" x14ac:dyDescent="0.35">
      <c r="A1" s="83" t="s">
        <v>71</v>
      </c>
      <c r="B1" s="84" t="s">
        <v>72</v>
      </c>
    </row>
    <row r="2" spans="1:2" x14ac:dyDescent="0.35">
      <c r="A2" s="85" t="s">
        <v>73</v>
      </c>
      <c r="B2" s="86" t="s">
        <v>74</v>
      </c>
    </row>
    <row r="3" spans="1:2" x14ac:dyDescent="0.35">
      <c r="A3" s="85" t="s">
        <v>75</v>
      </c>
      <c r="B3" s="86" t="s">
        <v>76</v>
      </c>
    </row>
    <row r="4" spans="1:2" x14ac:dyDescent="0.35">
      <c r="A4" s="85" t="s">
        <v>77</v>
      </c>
      <c r="B4" s="86" t="s">
        <v>78</v>
      </c>
    </row>
    <row r="5" spans="1:2" x14ac:dyDescent="0.35">
      <c r="A5" s="85" t="s">
        <v>79</v>
      </c>
      <c r="B5" s="86" t="s">
        <v>80</v>
      </c>
    </row>
    <row r="6" spans="1:2" x14ac:dyDescent="0.35">
      <c r="A6" s="85" t="s">
        <v>81</v>
      </c>
      <c r="B6" s="86" t="s">
        <v>82</v>
      </c>
    </row>
    <row r="7" spans="1:2" x14ac:dyDescent="0.35">
      <c r="A7" s="85" t="s">
        <v>83</v>
      </c>
      <c r="B7" s="86" t="s">
        <v>84</v>
      </c>
    </row>
    <row r="8" spans="1:2" x14ac:dyDescent="0.35">
      <c r="A8" s="85" t="s">
        <v>85</v>
      </c>
      <c r="B8" s="86" t="s">
        <v>86</v>
      </c>
    </row>
    <row r="9" spans="1:2" x14ac:dyDescent="0.35">
      <c r="A9" s="85" t="s">
        <v>87</v>
      </c>
      <c r="B9" s="86" t="s">
        <v>88</v>
      </c>
    </row>
    <row r="10" spans="1:2" x14ac:dyDescent="0.35">
      <c r="A10" s="85" t="s">
        <v>89</v>
      </c>
      <c r="B10" s="86" t="s">
        <v>90</v>
      </c>
    </row>
    <row r="11" spans="1:2" x14ac:dyDescent="0.35">
      <c r="A11" s="85" t="s">
        <v>91</v>
      </c>
      <c r="B11" s="86" t="s">
        <v>92</v>
      </c>
    </row>
    <row r="12" spans="1:2" x14ac:dyDescent="0.35">
      <c r="A12" s="85" t="s">
        <v>93</v>
      </c>
      <c r="B12" s="86" t="s">
        <v>94</v>
      </c>
    </row>
    <row r="13" spans="1:2" x14ac:dyDescent="0.35">
      <c r="A13" s="85" t="s">
        <v>95</v>
      </c>
      <c r="B13" s="86" t="s">
        <v>96</v>
      </c>
    </row>
    <row r="14" spans="1:2" x14ac:dyDescent="0.35">
      <c r="A14" s="85" t="s">
        <v>97</v>
      </c>
      <c r="B14" s="86" t="s">
        <v>98</v>
      </c>
    </row>
    <row r="15" spans="1:2" x14ac:dyDescent="0.35">
      <c r="A15" s="85" t="s">
        <v>99</v>
      </c>
      <c r="B15" s="86" t="s">
        <v>100</v>
      </c>
    </row>
    <row r="16" spans="1:2" x14ac:dyDescent="0.35">
      <c r="A16" s="85" t="s">
        <v>101</v>
      </c>
      <c r="B16" s="86" t="s">
        <v>102</v>
      </c>
    </row>
    <row r="17" spans="1:2" x14ac:dyDescent="0.35">
      <c r="A17" s="85" t="s">
        <v>103</v>
      </c>
      <c r="B17" s="86" t="s">
        <v>104</v>
      </c>
    </row>
    <row r="18" spans="1:2" x14ac:dyDescent="0.35">
      <c r="A18" s="85" t="s">
        <v>105</v>
      </c>
      <c r="B18" s="86" t="s">
        <v>106</v>
      </c>
    </row>
    <row r="19" spans="1:2" x14ac:dyDescent="0.35">
      <c r="A19" s="85" t="s">
        <v>107</v>
      </c>
      <c r="B19" s="86" t="s">
        <v>108</v>
      </c>
    </row>
    <row r="20" spans="1:2" x14ac:dyDescent="0.35">
      <c r="A20" s="85" t="s">
        <v>109</v>
      </c>
      <c r="B20" s="86" t="s">
        <v>110</v>
      </c>
    </row>
    <row r="21" spans="1:2" x14ac:dyDescent="0.35">
      <c r="A21" s="85" t="s">
        <v>111</v>
      </c>
      <c r="B21" s="86" t="s">
        <v>112</v>
      </c>
    </row>
    <row r="22" spans="1:2" x14ac:dyDescent="0.35">
      <c r="A22" s="85" t="s">
        <v>113</v>
      </c>
      <c r="B22" s="86" t="s">
        <v>114</v>
      </c>
    </row>
    <row r="23" spans="1:2" x14ac:dyDescent="0.35">
      <c r="A23" s="85" t="s">
        <v>115</v>
      </c>
      <c r="B23" s="86" t="s">
        <v>116</v>
      </c>
    </row>
    <row r="24" spans="1:2" x14ac:dyDescent="0.35">
      <c r="A24" s="85" t="s">
        <v>117</v>
      </c>
      <c r="B24" s="86" t="s">
        <v>118</v>
      </c>
    </row>
    <row r="25" spans="1:2" x14ac:dyDescent="0.35">
      <c r="A25" s="85" t="s">
        <v>119</v>
      </c>
      <c r="B25" s="86" t="s">
        <v>120</v>
      </c>
    </row>
    <row r="26" spans="1:2" x14ac:dyDescent="0.35">
      <c r="A26" s="85" t="s">
        <v>121</v>
      </c>
      <c r="B26" s="86" t="s">
        <v>122</v>
      </c>
    </row>
    <row r="27" spans="1:2" x14ac:dyDescent="0.35">
      <c r="A27" s="85" t="s">
        <v>123</v>
      </c>
      <c r="B27" s="86" t="s">
        <v>124</v>
      </c>
    </row>
    <row r="28" spans="1:2" x14ac:dyDescent="0.35">
      <c r="A28" s="85" t="s">
        <v>125</v>
      </c>
      <c r="B28" s="86" t="s">
        <v>126</v>
      </c>
    </row>
    <row r="29" spans="1:2" x14ac:dyDescent="0.35">
      <c r="A29" s="85" t="s">
        <v>127</v>
      </c>
      <c r="B29" s="86" t="s">
        <v>128</v>
      </c>
    </row>
    <row r="30" spans="1:2" x14ac:dyDescent="0.35">
      <c r="A30" s="85" t="s">
        <v>129</v>
      </c>
      <c r="B30" s="86" t="s">
        <v>130</v>
      </c>
    </row>
    <row r="31" spans="1:2" x14ac:dyDescent="0.35">
      <c r="A31" s="85" t="s">
        <v>131</v>
      </c>
      <c r="B31" s="86" t="s">
        <v>132</v>
      </c>
    </row>
    <row r="32" spans="1:2" x14ac:dyDescent="0.35">
      <c r="A32" s="85" t="s">
        <v>133</v>
      </c>
      <c r="B32" s="86" t="s">
        <v>134</v>
      </c>
    </row>
    <row r="33" spans="1:2" x14ac:dyDescent="0.35">
      <c r="A33" s="85" t="s">
        <v>135</v>
      </c>
      <c r="B33" s="86" t="s">
        <v>136</v>
      </c>
    </row>
    <row r="34" spans="1:2" x14ac:dyDescent="0.35">
      <c r="A34" s="85" t="s">
        <v>137</v>
      </c>
      <c r="B34" s="86" t="s">
        <v>138</v>
      </c>
    </row>
    <row r="35" spans="1:2" x14ac:dyDescent="0.35">
      <c r="A35" s="85" t="s">
        <v>139</v>
      </c>
      <c r="B35" s="86" t="s">
        <v>140</v>
      </c>
    </row>
    <row r="36" spans="1:2" x14ac:dyDescent="0.35">
      <c r="A36" s="85" t="s">
        <v>141</v>
      </c>
      <c r="B36" s="86" t="s">
        <v>142</v>
      </c>
    </row>
    <row r="37" spans="1:2" x14ac:dyDescent="0.35">
      <c r="A37" s="85" t="s">
        <v>143</v>
      </c>
      <c r="B37" s="86" t="s">
        <v>144</v>
      </c>
    </row>
    <row r="38" spans="1:2" x14ac:dyDescent="0.35">
      <c r="A38" s="85" t="s">
        <v>145</v>
      </c>
      <c r="B38" s="86" t="s">
        <v>146</v>
      </c>
    </row>
    <row r="39" spans="1:2" x14ac:dyDescent="0.35">
      <c r="A39" s="85" t="s">
        <v>147</v>
      </c>
      <c r="B39" s="86" t="s">
        <v>148</v>
      </c>
    </row>
    <row r="40" spans="1:2" x14ac:dyDescent="0.35">
      <c r="A40" s="85" t="s">
        <v>149</v>
      </c>
      <c r="B40" s="86" t="s">
        <v>150</v>
      </c>
    </row>
    <row r="41" spans="1:2" x14ac:dyDescent="0.35">
      <c r="A41" s="85" t="s">
        <v>151</v>
      </c>
      <c r="B41" s="86" t="s">
        <v>152</v>
      </c>
    </row>
    <row r="42" spans="1:2" x14ac:dyDescent="0.35">
      <c r="A42" s="85" t="s">
        <v>153</v>
      </c>
      <c r="B42" s="86" t="s">
        <v>154</v>
      </c>
    </row>
    <row r="43" spans="1:2" x14ac:dyDescent="0.35">
      <c r="A43" s="85" t="s">
        <v>155</v>
      </c>
      <c r="B43" s="86" t="s">
        <v>156</v>
      </c>
    </row>
    <row r="44" spans="1:2" x14ac:dyDescent="0.35">
      <c r="A44" s="85" t="s">
        <v>157</v>
      </c>
      <c r="B44" s="86" t="s">
        <v>158</v>
      </c>
    </row>
    <row r="45" spans="1:2" x14ac:dyDescent="0.35">
      <c r="A45" s="85" t="s">
        <v>159</v>
      </c>
      <c r="B45" s="86" t="s">
        <v>160</v>
      </c>
    </row>
    <row r="46" spans="1:2" x14ac:dyDescent="0.35">
      <c r="A46" s="85" t="s">
        <v>161</v>
      </c>
      <c r="B46" s="86" t="s">
        <v>162</v>
      </c>
    </row>
    <row r="47" spans="1:2" x14ac:dyDescent="0.35">
      <c r="A47" s="85" t="s">
        <v>163</v>
      </c>
      <c r="B47" s="86" t="s">
        <v>164</v>
      </c>
    </row>
    <row r="48" spans="1:2" x14ac:dyDescent="0.35">
      <c r="A48" s="85" t="s">
        <v>165</v>
      </c>
      <c r="B48" s="86" t="s">
        <v>166</v>
      </c>
    </row>
    <row r="49" spans="1:2" x14ac:dyDescent="0.35">
      <c r="A49" s="85" t="s">
        <v>167</v>
      </c>
      <c r="B49" s="86" t="s">
        <v>168</v>
      </c>
    </row>
    <row r="50" spans="1:2" x14ac:dyDescent="0.35">
      <c r="A50" s="85" t="s">
        <v>169</v>
      </c>
      <c r="B50" s="86" t="s">
        <v>170</v>
      </c>
    </row>
    <row r="51" spans="1:2" x14ac:dyDescent="0.35">
      <c r="A51" s="85" t="s">
        <v>171</v>
      </c>
      <c r="B51" s="86" t="s">
        <v>172</v>
      </c>
    </row>
    <row r="52" spans="1:2" x14ac:dyDescent="0.35">
      <c r="A52" s="85" t="s">
        <v>173</v>
      </c>
      <c r="B52" s="86" t="s">
        <v>174</v>
      </c>
    </row>
    <row r="53" spans="1:2" x14ac:dyDescent="0.35">
      <c r="A53" s="85" t="s">
        <v>175</v>
      </c>
      <c r="B53" s="86" t="s">
        <v>176</v>
      </c>
    </row>
    <row r="54" spans="1:2" x14ac:dyDescent="0.35">
      <c r="A54" s="85" t="s">
        <v>177</v>
      </c>
      <c r="B54" s="86" t="s">
        <v>178</v>
      </c>
    </row>
    <row r="55" spans="1:2" x14ac:dyDescent="0.35">
      <c r="A55" s="85" t="s">
        <v>179</v>
      </c>
      <c r="B55" s="86" t="s">
        <v>180</v>
      </c>
    </row>
    <row r="56" spans="1:2" x14ac:dyDescent="0.35">
      <c r="A56" s="85" t="s">
        <v>181</v>
      </c>
      <c r="B56" s="86" t="s">
        <v>182</v>
      </c>
    </row>
    <row r="57" spans="1:2" x14ac:dyDescent="0.35">
      <c r="A57" s="85" t="s">
        <v>183</v>
      </c>
      <c r="B57" s="86" t="s">
        <v>184</v>
      </c>
    </row>
    <row r="58" spans="1:2" x14ac:dyDescent="0.35">
      <c r="A58" s="85" t="s">
        <v>185</v>
      </c>
      <c r="B58" s="86" t="s">
        <v>186</v>
      </c>
    </row>
    <row r="59" spans="1:2" x14ac:dyDescent="0.35">
      <c r="A59" s="85" t="s">
        <v>187</v>
      </c>
      <c r="B59" s="86" t="s">
        <v>188</v>
      </c>
    </row>
    <row r="60" spans="1:2" x14ac:dyDescent="0.35">
      <c r="A60" s="85" t="s">
        <v>189</v>
      </c>
      <c r="B60" s="86" t="s">
        <v>190</v>
      </c>
    </row>
    <row r="61" spans="1:2" x14ac:dyDescent="0.35">
      <c r="A61" s="85" t="s">
        <v>191</v>
      </c>
      <c r="B61" s="86" t="s">
        <v>192</v>
      </c>
    </row>
    <row r="62" spans="1:2" x14ac:dyDescent="0.35">
      <c r="A62" s="85" t="s">
        <v>193</v>
      </c>
      <c r="B62" s="86" t="s">
        <v>194</v>
      </c>
    </row>
    <row r="63" spans="1:2" x14ac:dyDescent="0.35">
      <c r="A63" s="85" t="s">
        <v>195</v>
      </c>
      <c r="B63" s="86" t="s">
        <v>196</v>
      </c>
    </row>
    <row r="64" spans="1:2" x14ac:dyDescent="0.35">
      <c r="A64" s="85" t="s">
        <v>197</v>
      </c>
      <c r="B64" s="86" t="s">
        <v>198</v>
      </c>
    </row>
    <row r="65" spans="1:2" x14ac:dyDescent="0.35">
      <c r="A65" s="85" t="s">
        <v>199</v>
      </c>
      <c r="B65" s="86" t="s">
        <v>200</v>
      </c>
    </row>
    <row r="66" spans="1:2" x14ac:dyDescent="0.35">
      <c r="A66" s="85" t="s">
        <v>201</v>
      </c>
      <c r="B66" s="86" t="s">
        <v>202</v>
      </c>
    </row>
    <row r="67" spans="1:2" x14ac:dyDescent="0.35">
      <c r="A67" s="85" t="s">
        <v>203</v>
      </c>
      <c r="B67" s="86" t="s">
        <v>204</v>
      </c>
    </row>
    <row r="68" spans="1:2" x14ac:dyDescent="0.35">
      <c r="A68" s="85" t="s">
        <v>205</v>
      </c>
      <c r="B68" s="86" t="s">
        <v>206</v>
      </c>
    </row>
    <row r="69" spans="1:2" x14ac:dyDescent="0.35">
      <c r="A69" s="85" t="s">
        <v>207</v>
      </c>
      <c r="B69" s="86" t="s">
        <v>208</v>
      </c>
    </row>
    <row r="70" spans="1:2" x14ac:dyDescent="0.35">
      <c r="A70" s="85" t="s">
        <v>209</v>
      </c>
      <c r="B70" s="86" t="s">
        <v>210</v>
      </c>
    </row>
    <row r="71" spans="1:2" x14ac:dyDescent="0.35">
      <c r="A71" s="85" t="s">
        <v>211</v>
      </c>
      <c r="B71" s="86" t="s">
        <v>212</v>
      </c>
    </row>
    <row r="72" spans="1:2" x14ac:dyDescent="0.35">
      <c r="A72" s="85" t="s">
        <v>213</v>
      </c>
      <c r="B72" s="86" t="s">
        <v>214</v>
      </c>
    </row>
    <row r="73" spans="1:2" x14ac:dyDescent="0.35">
      <c r="A73" s="85" t="s">
        <v>215</v>
      </c>
      <c r="B73" s="86" t="s">
        <v>216</v>
      </c>
    </row>
    <row r="74" spans="1:2" x14ac:dyDescent="0.35">
      <c r="A74" s="85" t="s">
        <v>217</v>
      </c>
      <c r="B74" s="86" t="s">
        <v>218</v>
      </c>
    </row>
    <row r="75" spans="1:2" x14ac:dyDescent="0.35">
      <c r="A75" s="85" t="s">
        <v>219</v>
      </c>
      <c r="B75" s="87" t="s">
        <v>220</v>
      </c>
    </row>
    <row r="76" spans="1:2" x14ac:dyDescent="0.35">
      <c r="A76" s="85" t="s">
        <v>221</v>
      </c>
      <c r="B76" s="87" t="s">
        <v>222</v>
      </c>
    </row>
    <row r="77" spans="1:2" x14ac:dyDescent="0.35">
      <c r="A77" s="85" t="s">
        <v>223</v>
      </c>
      <c r="B77" s="87" t="s">
        <v>224</v>
      </c>
    </row>
    <row r="78" spans="1:2" x14ac:dyDescent="0.35">
      <c r="A78" s="85" t="s">
        <v>225</v>
      </c>
      <c r="B78" s="87" t="s">
        <v>226</v>
      </c>
    </row>
    <row r="79" spans="1:2" x14ac:dyDescent="0.35">
      <c r="A79" s="85" t="s">
        <v>227</v>
      </c>
      <c r="B79" s="87" t="s">
        <v>228</v>
      </c>
    </row>
    <row r="80" spans="1:2" x14ac:dyDescent="0.35">
      <c r="A80" s="85" t="s">
        <v>229</v>
      </c>
      <c r="B80" s="87" t="s">
        <v>230</v>
      </c>
    </row>
    <row r="81" spans="1:2" x14ac:dyDescent="0.35">
      <c r="A81" s="85" t="s">
        <v>231</v>
      </c>
      <c r="B81" s="87" t="s">
        <v>232</v>
      </c>
    </row>
    <row r="82" spans="1:2" x14ac:dyDescent="0.35">
      <c r="A82" s="85" t="s">
        <v>233</v>
      </c>
      <c r="B82" s="87" t="s">
        <v>234</v>
      </c>
    </row>
    <row r="83" spans="1:2" x14ac:dyDescent="0.35">
      <c r="A83" s="85" t="s">
        <v>235</v>
      </c>
      <c r="B83" s="87" t="s">
        <v>236</v>
      </c>
    </row>
    <row r="84" spans="1:2" x14ac:dyDescent="0.35">
      <c r="A84" s="85" t="s">
        <v>237</v>
      </c>
      <c r="B84" s="87" t="s">
        <v>238</v>
      </c>
    </row>
    <row r="85" spans="1:2" x14ac:dyDescent="0.35">
      <c r="A85" s="85" t="s">
        <v>239</v>
      </c>
      <c r="B85" s="87" t="s">
        <v>240</v>
      </c>
    </row>
    <row r="86" spans="1:2" x14ac:dyDescent="0.35">
      <c r="A86" s="85" t="s">
        <v>241</v>
      </c>
      <c r="B86" s="87" t="s">
        <v>242</v>
      </c>
    </row>
    <row r="87" spans="1:2" x14ac:dyDescent="0.35">
      <c r="A87" s="85" t="s">
        <v>243</v>
      </c>
      <c r="B87" s="87" t="s">
        <v>244</v>
      </c>
    </row>
    <row r="88" spans="1:2" x14ac:dyDescent="0.35">
      <c r="A88" s="85" t="s">
        <v>245</v>
      </c>
      <c r="B88" s="87" t="s">
        <v>246</v>
      </c>
    </row>
    <row r="89" spans="1:2" x14ac:dyDescent="0.35">
      <c r="A89" s="85" t="s">
        <v>247</v>
      </c>
      <c r="B89" s="87" t="s">
        <v>248</v>
      </c>
    </row>
    <row r="90" spans="1:2" x14ac:dyDescent="0.35">
      <c r="A90" s="85" t="s">
        <v>249</v>
      </c>
      <c r="B90" s="87" t="s">
        <v>250</v>
      </c>
    </row>
    <row r="91" spans="1:2" x14ac:dyDescent="0.35">
      <c r="A91" s="85" t="s">
        <v>251</v>
      </c>
      <c r="B91" s="87" t="s">
        <v>252</v>
      </c>
    </row>
    <row r="92" spans="1:2" x14ac:dyDescent="0.35">
      <c r="A92" s="85" t="s">
        <v>253</v>
      </c>
      <c r="B92" s="87" t="s">
        <v>254</v>
      </c>
    </row>
    <row r="93" spans="1:2" x14ac:dyDescent="0.35">
      <c r="A93" s="85" t="s">
        <v>255</v>
      </c>
      <c r="B93" s="87" t="s">
        <v>256</v>
      </c>
    </row>
    <row r="94" spans="1:2" x14ac:dyDescent="0.35">
      <c r="A94" s="85" t="s">
        <v>257</v>
      </c>
      <c r="B94" s="87" t="s">
        <v>258</v>
      </c>
    </row>
    <row r="95" spans="1:2" x14ac:dyDescent="0.35">
      <c r="A95" s="85" t="s">
        <v>259</v>
      </c>
      <c r="B95" s="87" t="s">
        <v>260</v>
      </c>
    </row>
    <row r="96" spans="1:2" x14ac:dyDescent="0.35">
      <c r="A96" s="85" t="s">
        <v>261</v>
      </c>
      <c r="B96" s="87" t="s">
        <v>262</v>
      </c>
    </row>
    <row r="97" spans="1:2" x14ac:dyDescent="0.35">
      <c r="A97" s="85" t="s">
        <v>263</v>
      </c>
      <c r="B97" s="87" t="s">
        <v>264</v>
      </c>
    </row>
    <row r="98" spans="1:2" x14ac:dyDescent="0.35">
      <c r="A98" s="85" t="s">
        <v>265</v>
      </c>
      <c r="B98" s="87" t="s">
        <v>266</v>
      </c>
    </row>
    <row r="99" spans="1:2" x14ac:dyDescent="0.35">
      <c r="A99" s="85" t="s">
        <v>267</v>
      </c>
      <c r="B99" s="87" t="s">
        <v>268</v>
      </c>
    </row>
    <row r="100" spans="1:2" x14ac:dyDescent="0.35">
      <c r="A100" s="85" t="s">
        <v>269</v>
      </c>
      <c r="B100" s="87" t="s">
        <v>270</v>
      </c>
    </row>
    <row r="101" spans="1:2" x14ac:dyDescent="0.35">
      <c r="A101" s="85" t="s">
        <v>271</v>
      </c>
      <c r="B101" s="87" t="s">
        <v>272</v>
      </c>
    </row>
    <row r="102" spans="1:2" x14ac:dyDescent="0.35">
      <c r="A102" s="85" t="s">
        <v>273</v>
      </c>
      <c r="B102" s="87" t="s">
        <v>274</v>
      </c>
    </row>
    <row r="103" spans="1:2" x14ac:dyDescent="0.35">
      <c r="A103" s="85" t="s">
        <v>275</v>
      </c>
      <c r="B103" s="87" t="s">
        <v>276</v>
      </c>
    </row>
    <row r="104" spans="1:2" x14ac:dyDescent="0.35">
      <c r="A104" s="85" t="s">
        <v>277</v>
      </c>
      <c r="B104" s="87" t="s">
        <v>278</v>
      </c>
    </row>
    <row r="105" spans="1:2" x14ac:dyDescent="0.35">
      <c r="A105" s="85" t="s">
        <v>279</v>
      </c>
      <c r="B105" s="87" t="s">
        <v>280</v>
      </c>
    </row>
    <row r="106" spans="1:2" x14ac:dyDescent="0.35">
      <c r="A106" s="85" t="s">
        <v>281</v>
      </c>
      <c r="B106" s="87" t="s">
        <v>282</v>
      </c>
    </row>
    <row r="107" spans="1:2" x14ac:dyDescent="0.35">
      <c r="A107" s="85" t="s">
        <v>283</v>
      </c>
      <c r="B107" s="87" t="s">
        <v>284</v>
      </c>
    </row>
    <row r="108" spans="1:2" x14ac:dyDescent="0.35">
      <c r="A108" s="85" t="s">
        <v>285</v>
      </c>
      <c r="B108" s="87" t="s">
        <v>286</v>
      </c>
    </row>
    <row r="109" spans="1:2" x14ac:dyDescent="0.35">
      <c r="A109" s="85" t="s">
        <v>287</v>
      </c>
      <c r="B109" s="87" t="s">
        <v>288</v>
      </c>
    </row>
    <row r="110" spans="1:2" x14ac:dyDescent="0.35">
      <c r="A110" s="85" t="s">
        <v>289</v>
      </c>
      <c r="B110" s="87" t="s">
        <v>290</v>
      </c>
    </row>
    <row r="111" spans="1:2" x14ac:dyDescent="0.35">
      <c r="A111" s="85" t="s">
        <v>291</v>
      </c>
      <c r="B111" s="87" t="s">
        <v>292</v>
      </c>
    </row>
    <row r="112" spans="1:2" x14ac:dyDescent="0.35">
      <c r="A112" s="85" t="s">
        <v>293</v>
      </c>
      <c r="B112" s="87" t="s">
        <v>294</v>
      </c>
    </row>
    <row r="113" spans="1:2" x14ac:dyDescent="0.35">
      <c r="A113" s="85" t="s">
        <v>295</v>
      </c>
      <c r="B113" s="87" t="s">
        <v>296</v>
      </c>
    </row>
    <row r="114" spans="1:2" x14ac:dyDescent="0.35">
      <c r="A114" s="85" t="s">
        <v>297</v>
      </c>
      <c r="B114" s="87" t="s">
        <v>298</v>
      </c>
    </row>
    <row r="115" spans="1:2" x14ac:dyDescent="0.35">
      <c r="A115" s="85" t="s">
        <v>299</v>
      </c>
      <c r="B115" s="87" t="s">
        <v>300</v>
      </c>
    </row>
    <row r="116" spans="1:2" x14ac:dyDescent="0.35">
      <c r="A116" s="85" t="s">
        <v>301</v>
      </c>
      <c r="B116" s="87" t="s">
        <v>302</v>
      </c>
    </row>
    <row r="117" spans="1:2" x14ac:dyDescent="0.35">
      <c r="A117" s="85" t="s">
        <v>303</v>
      </c>
      <c r="B117" s="87" t="s">
        <v>304</v>
      </c>
    </row>
    <row r="118" spans="1:2" x14ac:dyDescent="0.35">
      <c r="A118" s="85" t="s">
        <v>305</v>
      </c>
      <c r="B118" s="87" t="s">
        <v>306</v>
      </c>
    </row>
    <row r="119" spans="1:2" x14ac:dyDescent="0.35">
      <c r="A119" s="85" t="s">
        <v>307</v>
      </c>
      <c r="B119" s="87" t="s">
        <v>308</v>
      </c>
    </row>
    <row r="120" spans="1:2" x14ac:dyDescent="0.35">
      <c r="A120" s="85" t="s">
        <v>309</v>
      </c>
      <c r="B120" s="87" t="s">
        <v>310</v>
      </c>
    </row>
    <row r="121" spans="1:2" x14ac:dyDescent="0.35">
      <c r="A121" s="85" t="s">
        <v>311</v>
      </c>
      <c r="B121" s="87" t="s">
        <v>312</v>
      </c>
    </row>
    <row r="122" spans="1:2" x14ac:dyDescent="0.35">
      <c r="A122" s="85" t="s">
        <v>313</v>
      </c>
      <c r="B122" s="87" t="s">
        <v>314</v>
      </c>
    </row>
    <row r="123" spans="1:2" x14ac:dyDescent="0.35">
      <c r="A123" s="85" t="s">
        <v>315</v>
      </c>
      <c r="B123" s="87" t="s">
        <v>316</v>
      </c>
    </row>
    <row r="124" spans="1:2" x14ac:dyDescent="0.35">
      <c r="A124" s="85" t="s">
        <v>317</v>
      </c>
      <c r="B124" s="87" t="s">
        <v>318</v>
      </c>
    </row>
    <row r="125" spans="1:2" x14ac:dyDescent="0.35">
      <c r="A125" s="85" t="s">
        <v>319</v>
      </c>
      <c r="B125" s="87" t="s">
        <v>320</v>
      </c>
    </row>
    <row r="126" spans="1:2" x14ac:dyDescent="0.35">
      <c r="A126" s="85" t="s">
        <v>321</v>
      </c>
      <c r="B126" s="87" t="s">
        <v>322</v>
      </c>
    </row>
    <row r="127" spans="1:2" x14ac:dyDescent="0.35">
      <c r="A127" s="85" t="s">
        <v>323</v>
      </c>
      <c r="B127" s="87" t="s">
        <v>324</v>
      </c>
    </row>
    <row r="128" spans="1:2" x14ac:dyDescent="0.35">
      <c r="A128" s="85" t="s">
        <v>325</v>
      </c>
      <c r="B128" s="87" t="s">
        <v>326</v>
      </c>
    </row>
    <row r="129" spans="1:2" x14ac:dyDescent="0.35">
      <c r="A129" s="85" t="s">
        <v>327</v>
      </c>
      <c r="B129" s="87" t="s">
        <v>328</v>
      </c>
    </row>
    <row r="130" spans="1:2" x14ac:dyDescent="0.35">
      <c r="A130" s="85" t="s">
        <v>329</v>
      </c>
      <c r="B130" s="87" t="s">
        <v>330</v>
      </c>
    </row>
    <row r="131" spans="1:2" x14ac:dyDescent="0.35">
      <c r="A131" s="85" t="s">
        <v>331</v>
      </c>
      <c r="B131" s="87" t="s">
        <v>332</v>
      </c>
    </row>
    <row r="132" spans="1:2" x14ac:dyDescent="0.35">
      <c r="A132" s="85" t="s">
        <v>333</v>
      </c>
      <c r="B132" s="87" t="s">
        <v>334</v>
      </c>
    </row>
    <row r="133" spans="1:2" x14ac:dyDescent="0.35">
      <c r="A133" s="85" t="s">
        <v>335</v>
      </c>
      <c r="B133" s="87" t="s">
        <v>336</v>
      </c>
    </row>
    <row r="134" spans="1:2" x14ac:dyDescent="0.35">
      <c r="A134" s="85" t="s">
        <v>337</v>
      </c>
      <c r="B134" s="87" t="s">
        <v>338</v>
      </c>
    </row>
    <row r="135" spans="1:2" x14ac:dyDescent="0.35">
      <c r="A135" s="85" t="s">
        <v>339</v>
      </c>
      <c r="B135" s="87" t="s">
        <v>340</v>
      </c>
    </row>
    <row r="136" spans="1:2" x14ac:dyDescent="0.35">
      <c r="A136" s="85" t="s">
        <v>341</v>
      </c>
      <c r="B136" s="87" t="s">
        <v>342</v>
      </c>
    </row>
    <row r="137" spans="1:2" x14ac:dyDescent="0.35">
      <c r="A137" s="85" t="s">
        <v>343</v>
      </c>
      <c r="B137" s="87" t="s">
        <v>344</v>
      </c>
    </row>
    <row r="138" spans="1:2" x14ac:dyDescent="0.35">
      <c r="A138" s="85" t="s">
        <v>345</v>
      </c>
      <c r="B138" s="87" t="s">
        <v>346</v>
      </c>
    </row>
    <row r="139" spans="1:2" x14ac:dyDescent="0.35">
      <c r="A139" s="85" t="s">
        <v>347</v>
      </c>
      <c r="B139" s="87" t="s">
        <v>348</v>
      </c>
    </row>
    <row r="140" spans="1:2" x14ac:dyDescent="0.35">
      <c r="A140" s="85" t="s">
        <v>349</v>
      </c>
      <c r="B140" s="87" t="s">
        <v>350</v>
      </c>
    </row>
    <row r="141" spans="1:2" x14ac:dyDescent="0.35">
      <c r="A141" s="85" t="s">
        <v>351</v>
      </c>
      <c r="B141" s="87" t="s">
        <v>352</v>
      </c>
    </row>
    <row r="142" spans="1:2" x14ac:dyDescent="0.35">
      <c r="A142" s="85" t="s">
        <v>353</v>
      </c>
      <c r="B142" s="87" t="s">
        <v>354</v>
      </c>
    </row>
    <row r="143" spans="1:2" x14ac:dyDescent="0.35">
      <c r="A143" s="85" t="s">
        <v>355</v>
      </c>
      <c r="B143" s="87" t="s">
        <v>356</v>
      </c>
    </row>
    <row r="144" spans="1:2" x14ac:dyDescent="0.35">
      <c r="A144" s="85" t="s">
        <v>357</v>
      </c>
      <c r="B144" s="88" t="s">
        <v>358</v>
      </c>
    </row>
    <row r="145" spans="1:2" x14ac:dyDescent="0.35">
      <c r="A145" s="85" t="s">
        <v>359</v>
      </c>
      <c r="B145" s="87" t="s">
        <v>360</v>
      </c>
    </row>
    <row r="146" spans="1:2" x14ac:dyDescent="0.35">
      <c r="A146" s="85" t="s">
        <v>361</v>
      </c>
      <c r="B146" s="87" t="s">
        <v>362</v>
      </c>
    </row>
    <row r="147" spans="1:2" x14ac:dyDescent="0.35">
      <c r="A147" s="85" t="s">
        <v>363</v>
      </c>
      <c r="B147" s="87" t="s">
        <v>364</v>
      </c>
    </row>
    <row r="148" spans="1:2" x14ac:dyDescent="0.35">
      <c r="A148" s="85" t="s">
        <v>365</v>
      </c>
      <c r="B148" s="87" t="s">
        <v>366</v>
      </c>
    </row>
    <row r="149" spans="1:2" x14ac:dyDescent="0.35">
      <c r="A149" s="85" t="s">
        <v>367</v>
      </c>
      <c r="B149" s="87" t="s">
        <v>368</v>
      </c>
    </row>
    <row r="150" spans="1:2" x14ac:dyDescent="0.35">
      <c r="A150" s="85" t="s">
        <v>369</v>
      </c>
      <c r="B150" s="87" t="s">
        <v>370</v>
      </c>
    </row>
    <row r="151" spans="1:2" x14ac:dyDescent="0.35">
      <c r="A151" s="85" t="s">
        <v>371</v>
      </c>
      <c r="B151" s="87" t="s">
        <v>372</v>
      </c>
    </row>
    <row r="152" spans="1:2" x14ac:dyDescent="0.35">
      <c r="A152" s="85" t="s">
        <v>373</v>
      </c>
      <c r="B152" s="87" t="s">
        <v>374</v>
      </c>
    </row>
    <row r="153" spans="1:2" x14ac:dyDescent="0.35">
      <c r="A153" s="85" t="s">
        <v>375</v>
      </c>
      <c r="B153" s="87" t="s">
        <v>376</v>
      </c>
    </row>
    <row r="154" spans="1:2" x14ac:dyDescent="0.35">
      <c r="A154" s="85" t="s">
        <v>377</v>
      </c>
      <c r="B154" s="87" t="s">
        <v>378</v>
      </c>
    </row>
    <row r="155" spans="1:2" x14ac:dyDescent="0.35">
      <c r="A155" s="85" t="s">
        <v>379</v>
      </c>
      <c r="B155" s="87" t="s">
        <v>380</v>
      </c>
    </row>
    <row r="156" spans="1:2" x14ac:dyDescent="0.35">
      <c r="A156" s="85" t="s">
        <v>381</v>
      </c>
      <c r="B156" s="87" t="s">
        <v>382</v>
      </c>
    </row>
    <row r="157" spans="1:2" x14ac:dyDescent="0.35">
      <c r="A157" s="85" t="s">
        <v>383</v>
      </c>
      <c r="B157" s="87" t="s">
        <v>384</v>
      </c>
    </row>
    <row r="158" spans="1:2" x14ac:dyDescent="0.35">
      <c r="A158" s="85" t="s">
        <v>385</v>
      </c>
      <c r="B158" s="87" t="s">
        <v>386</v>
      </c>
    </row>
    <row r="159" spans="1:2" x14ac:dyDescent="0.35">
      <c r="A159" s="85" t="s">
        <v>387</v>
      </c>
      <c r="B159" s="87" t="s">
        <v>388</v>
      </c>
    </row>
    <row r="160" spans="1:2" x14ac:dyDescent="0.35">
      <c r="A160" s="85" t="s">
        <v>389</v>
      </c>
      <c r="B160" s="87" t="s">
        <v>390</v>
      </c>
    </row>
    <row r="161" spans="1:2" x14ac:dyDescent="0.35">
      <c r="A161" s="85" t="s">
        <v>391</v>
      </c>
      <c r="B161" s="87" t="s">
        <v>392</v>
      </c>
    </row>
    <row r="162" spans="1:2" x14ac:dyDescent="0.35">
      <c r="A162" s="85" t="s">
        <v>393</v>
      </c>
      <c r="B162" s="87" t="s">
        <v>394</v>
      </c>
    </row>
    <row r="163" spans="1:2" x14ac:dyDescent="0.35">
      <c r="A163" s="85" t="s">
        <v>395</v>
      </c>
      <c r="B163" s="87" t="s">
        <v>396</v>
      </c>
    </row>
    <row r="164" spans="1:2" x14ac:dyDescent="0.35">
      <c r="A164" s="85" t="s">
        <v>397</v>
      </c>
      <c r="B164" s="87" t="s">
        <v>398</v>
      </c>
    </row>
    <row r="165" spans="1:2" x14ac:dyDescent="0.35">
      <c r="A165" s="85" t="s">
        <v>399</v>
      </c>
      <c r="B165" s="87" t="s">
        <v>400</v>
      </c>
    </row>
    <row r="166" spans="1:2" x14ac:dyDescent="0.35">
      <c r="A166" s="85" t="s">
        <v>401</v>
      </c>
      <c r="B166" s="87" t="s">
        <v>402</v>
      </c>
    </row>
    <row r="167" spans="1:2" x14ac:dyDescent="0.35">
      <c r="A167" s="85" t="s">
        <v>403</v>
      </c>
      <c r="B167" s="87" t="s">
        <v>404</v>
      </c>
    </row>
    <row r="168" spans="1:2" x14ac:dyDescent="0.35">
      <c r="A168" s="85" t="s">
        <v>405</v>
      </c>
      <c r="B168" s="87" t="s">
        <v>406</v>
      </c>
    </row>
    <row r="169" spans="1:2" x14ac:dyDescent="0.35">
      <c r="A169" s="85" t="s">
        <v>407</v>
      </c>
      <c r="B169" s="87" t="s">
        <v>408</v>
      </c>
    </row>
    <row r="170" spans="1:2" x14ac:dyDescent="0.35">
      <c r="A170" s="85" t="s">
        <v>409</v>
      </c>
      <c r="B170" s="87" t="s">
        <v>410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046FA1-16CE-4952-A71E-8FD4C385BC44}">
  <ds:schemaRefs>
    <ds:schemaRef ds:uri="http://schemas.microsoft.com/PowerBIAddIn"/>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710F683-3ED7-4623-ADFA-8921435CC572}">
  <ds:schemaRefs>
    <ds:schemaRef ds:uri="http://schemas.microsoft.com/office/2006/documentManagement/types"/>
    <ds:schemaRef ds:uri="3352a50b-fe51-4c0c-a9ac-ac90f8281031"/>
    <ds:schemaRef ds:uri="http://purl.org/dc/dcmitype/"/>
    <ds:schemaRef ds:uri="http://schemas.microsoft.com/office/infopath/2007/PartnerControls"/>
    <ds:schemaRef ds:uri="9dc44b34-9e2b-42ea-86f7-9ee7f71036fc"/>
    <ds:schemaRef ds:uri="http://schemas.microsoft.com/office/2006/metadata/properties"/>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Inaki D. Francisco Prieto</cp:lastModifiedBy>
  <cp:lastPrinted>2017-12-11T22:51:21Z</cp:lastPrinted>
  <dcterms:created xsi:type="dcterms:W3CDTF">2017-11-15T21:17:43Z</dcterms:created>
  <dcterms:modified xsi:type="dcterms:W3CDTF">2020-11-12T01:23:33Z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