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7320" windowHeight="13940"/>
  </bookViews>
  <sheets>
    <sheet name="Activity budget Jan-sept, 2020" sheetId="2" r:id="rId1"/>
  </sheets>
  <definedNames>
    <definedName name="_xlnm.Print_Area" localSheetId="0">'Activity budget Jan-sept, 2020'!$A$8:$G$48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34" i="2"/>
  <c r="D19" i="2"/>
  <c r="D37" i="2"/>
  <c r="D27" i="2"/>
  <c r="D23" i="2"/>
  <c r="D9" i="2"/>
  <c r="F33" i="2"/>
  <c r="F32" i="2"/>
  <c r="F13" i="2"/>
  <c r="F16" i="2"/>
  <c r="F15" i="2"/>
  <c r="F21" i="2"/>
  <c r="F22" i="2"/>
  <c r="F20" i="2"/>
  <c r="F29" i="2"/>
  <c r="F30" i="2"/>
  <c r="F28" i="2"/>
  <c r="F40" i="2"/>
  <c r="F36" i="2"/>
  <c r="F35" i="2"/>
  <c r="F25" i="2"/>
  <c r="F26" i="2"/>
  <c r="F24" i="2"/>
  <c r="E24" i="2"/>
  <c r="E33" i="2"/>
  <c r="E28" i="2"/>
  <c r="D14" i="2"/>
  <c r="D12" i="2"/>
  <c r="D48" i="2"/>
  <c r="F41" i="2"/>
  <c r="F37" i="2"/>
  <c r="F34" i="2"/>
  <c r="F31" i="2"/>
  <c r="F27" i="2"/>
  <c r="F23" i="2"/>
  <c r="F19" i="2"/>
  <c r="F14" i="2"/>
  <c r="F12" i="2"/>
  <c r="F9" i="2"/>
  <c r="F48" i="2"/>
  <c r="G48" i="2"/>
  <c r="C37" i="2"/>
  <c r="C34" i="2"/>
  <c r="C31" i="2"/>
  <c r="C27" i="2"/>
  <c r="C23" i="2"/>
  <c r="C19" i="2"/>
  <c r="C41" i="2"/>
  <c r="C14" i="2"/>
  <c r="C12" i="2"/>
  <c r="C9" i="2"/>
  <c r="C17" i="2"/>
  <c r="C46" i="2"/>
  <c r="C47" i="2"/>
  <c r="C48" i="2"/>
  <c r="G47" i="2"/>
  <c r="E47" i="2"/>
  <c r="E45" i="2"/>
  <c r="E44" i="2"/>
  <c r="E43" i="2"/>
  <c r="E42" i="2"/>
  <c r="E40" i="2"/>
  <c r="E39" i="2"/>
  <c r="E38" i="2"/>
  <c r="E37" i="2"/>
  <c r="E36" i="2"/>
  <c r="E35" i="2"/>
  <c r="E34" i="2"/>
  <c r="E32" i="2"/>
  <c r="E31" i="2"/>
  <c r="E30" i="2"/>
  <c r="E29" i="2"/>
  <c r="E26" i="2"/>
  <c r="E25" i="2"/>
  <c r="E22" i="2"/>
  <c r="E21" i="2"/>
  <c r="E20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<sst xmlns="http://schemas.openxmlformats.org/spreadsheetml/2006/main" count="85" uniqueCount="83">
  <si>
    <t>Outcome/ Output number</t>
  </si>
  <si>
    <t>Outcome/ output/ activity formulation:</t>
  </si>
  <si>
    <t>Activity 1.1.1:</t>
  </si>
  <si>
    <t>Activity 1.1.2:</t>
  </si>
  <si>
    <t>Activity 1.2.1:</t>
  </si>
  <si>
    <t>Activity 1.3.1:</t>
  </si>
  <si>
    <t>Activity 1.3.2:</t>
  </si>
  <si>
    <t>Activity 2.1.1:</t>
  </si>
  <si>
    <t>Activity 2.1.2:</t>
  </si>
  <si>
    <t>Activity 2.1.3:</t>
  </si>
  <si>
    <t>Activity 2.2.1:</t>
  </si>
  <si>
    <t>Activity 2.2.2:</t>
  </si>
  <si>
    <t>Activity 2.2.3:</t>
  </si>
  <si>
    <t>Activity 2.3.1:</t>
  </si>
  <si>
    <t>Activity 2.3.2:</t>
  </si>
  <si>
    <t xml:space="preserve"> </t>
  </si>
  <si>
    <t>SUB-TOTAL PROJECT BUDGET:</t>
  </si>
  <si>
    <t>Any remarks (e.g. on types of inputs provided or budget justification, for example if high TA or travel costs)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</si>
  <si>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</si>
  <si>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</si>
  <si>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</si>
  <si>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Table 1 - PBF project budget by Outcome, output and activity</t>
  </si>
  <si>
    <t>Level of expenditure/ commitments in USD (to provide at time of project progress reporting):</t>
  </si>
  <si>
    <t xml:space="preserve">TOTAL $ FOR OUTCOME 1:                                                                                                      </t>
  </si>
  <si>
    <t xml:space="preserve">Indirect support costs (7%):  </t>
  </si>
  <si>
    <t>TOTAL PROJECT BUDGET:</t>
  </si>
  <si>
    <t>Project M&amp;E budget (5-7%)</t>
  </si>
  <si>
    <t xml:space="preserve">Women farmers have strengthened their financial capabilities and have access to gender sensitive financial products.
</t>
  </si>
  <si>
    <t>Activity 2.3.3:</t>
  </si>
  <si>
    <t>Output 2.1</t>
  </si>
  <si>
    <t>Output 2.3</t>
  </si>
  <si>
    <t>Output 2.2</t>
  </si>
  <si>
    <t>Output 1.3</t>
  </si>
  <si>
    <t>Output 1.2</t>
  </si>
  <si>
    <t>Output 1.1</t>
  </si>
  <si>
    <t>Annex D - PBF project expenditures (Indicative)</t>
  </si>
  <si>
    <t>OUTCOME 1: Women CBOs have enhanced capacities for advocacy to reduce SGBV in communities.</t>
  </si>
  <si>
    <t xml:space="preserve">Three women’s groups have capacities for identifying strategies to prevent and reduce SGBV and conflict Management.
</t>
  </si>
  <si>
    <t>Training of 3 women CBOs in SGBV prevention and reduction strategies, conflict prevention and conflict management.</t>
  </si>
  <si>
    <r>
      <t xml:space="preserve">Budget by recipient organization </t>
    </r>
    <r>
      <rPr>
        <b/>
        <sz val="12"/>
        <color theme="1"/>
        <rFont val="Times New Roman"/>
        <family val="1"/>
      </rPr>
      <t>(CARITAS BO)</t>
    </r>
    <r>
      <rPr>
        <sz val="12"/>
        <color theme="1"/>
        <rFont val="Times New Roman"/>
        <family val="1"/>
      </rPr>
      <t xml:space="preserve"> in USD</t>
    </r>
  </si>
  <si>
    <t xml:space="preserve">Grants to 3 CBOs for capacity building for project implementation </t>
  </si>
  <si>
    <t xml:space="preserve">Women CBOs are trained in participatory advocacy approaches for conflict prevention
</t>
  </si>
  <si>
    <t xml:space="preserve">Training of women’s groups in participatory advocacy
</t>
  </si>
  <si>
    <t>Women CBOs are supported for court monitoring, reporting  and providing psychosocial support to SGBV survivors</t>
  </si>
  <si>
    <t>Weekly monitoring of the courts to support SGBV survivors with social-legal counseling and data collection of cases reported.</t>
  </si>
  <si>
    <t xml:space="preserve">Women CBOs set up  E-Alerts to report conflict 
incidence and SGBV  in communities
</t>
  </si>
  <si>
    <t>OUTCOME 2:  Women and girls in communities with High SGBV rates are able to access basic services and empowered to make decisions that are taken into account by the public.</t>
  </si>
  <si>
    <t>Basic health and legal services are available for SGBV survivors .</t>
  </si>
  <si>
    <t>Provision of medical treatment for SGBV survivors and medical report for use in court</t>
  </si>
  <si>
    <t>Provision of paralegal Services for SGBV survivors</t>
  </si>
  <si>
    <t>Provision of Psychosocial support to SGBV survivors</t>
  </si>
  <si>
    <t>Women are organized into Women Action Groups at Chiefdom levels to advocate for the elimination of Violence against women and girls .</t>
  </si>
  <si>
    <t>20 women Action Group established</t>
  </si>
  <si>
    <t>Monthly meetings with existing women’s village associations to sensitize on GEWE and SGBV.</t>
  </si>
  <si>
    <t>Provision of materials to WAGs for safe spaces for SGBV survivors</t>
  </si>
  <si>
    <t>Assertiveness and leadership   Training for  women and girls who are members of community decision making  structures.</t>
  </si>
  <si>
    <t>Development of  20 Community plans for conflict and SGBV prevention</t>
  </si>
  <si>
    <t>Support for priority policy actions in community plan</t>
  </si>
  <si>
    <t>Output 3.1</t>
  </si>
  <si>
    <t>Men and boys in target communities can show evidence of behavior change in the families and communities</t>
  </si>
  <si>
    <t>Activity 3.1.1:</t>
  </si>
  <si>
    <t>Activity 3.1.2:</t>
  </si>
  <si>
    <t>Establishment of 20 male support groups for violence prevention and SGBV.</t>
  </si>
  <si>
    <t>Training of men and boys in male support groups on GEWE, SGBV and conflict prevention.</t>
  </si>
  <si>
    <t xml:space="preserve">Men and boys are engaged as GEWE and conflict prevention advocates.
</t>
  </si>
  <si>
    <t>Output 3.2</t>
  </si>
  <si>
    <t>Activity 3.2.1:</t>
  </si>
  <si>
    <t>Activity 3.2.2:</t>
  </si>
  <si>
    <t>Development of 20 advocacy plans for male engagement in conflict prevention, SGBV prevention and promoting GEWE.</t>
  </si>
  <si>
    <t>Support  campaigns by men and boys on GEWE on special international and national days.</t>
  </si>
  <si>
    <t>Output 3.3</t>
  </si>
  <si>
    <t>Hold community meetings to set criteria with communities for male champions for GEWE</t>
  </si>
  <si>
    <t>Award 20 outstanding male Gender Champions with livelihood support projects (micro grants)</t>
  </si>
  <si>
    <t>Household monitoring of male champions and production of case studies on male engagemetn on GEWE</t>
  </si>
  <si>
    <t>Activity 3.3.1:</t>
  </si>
  <si>
    <t>Activity 3.3.2:</t>
  </si>
  <si>
    <t>Activity 3.3.3:</t>
  </si>
  <si>
    <t>TOTAL $ FOR OUTCOME 3:</t>
  </si>
  <si>
    <t>End of Project evaluation</t>
  </si>
  <si>
    <t>Expenditure/ Committed to date (CARITAS BO)</t>
  </si>
  <si>
    <r>
      <t>Percent of budget for each output reserved for direct action on gender eqaulity (if any):  67</t>
    </r>
    <r>
      <rPr>
        <sz val="12"/>
        <color rgb="FFFF0000"/>
        <rFont val="Times New Roman"/>
        <family val="1"/>
      </rPr>
      <t>% GEWE</t>
    </r>
  </si>
  <si>
    <t xml:space="preserve">Project: Sierra Leone  ( PBF/IRF – 339- 00119354)-Promoting Women’s Safety and Security for Sustainable Peace in Southern Sierra Leone  economic empowerment in Sierra Leone </t>
  </si>
  <si>
    <t>This activity was done through a 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</si>
</sst>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_-;\-* #,##0_-;_-* &quot;-&quot;?_-;_-@_-"/>
    <numFmt numFmtId="167" formatCode="_-* #,##0.0_-;\-* #,##0.0_-;_-* &quot;-&quot;??_-;_-@_-"/>
    <numFmt numFmtId="168" formatCode="_(* #,##0_);_(* \(#,##0\);_(* &quot;-&quot;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0" fillId="2" borderId="0" xfId="0" applyFill="1"/>
    <xf numFmtId="0" fontId="0" fillId="3" borderId="0" xfId="0" applyFill="1"/>
    <xf numFmtId="0" fontId="1" fillId="0" borderId="2" xfId="0" applyFont="1" applyBorder="1" applyAlignment="1">
      <alignment vertical="center" wrapText="1"/>
    </xf>
    <xf numFmtId="0" fontId="5" fillId="2" borderId="0" xfId="0" applyFont="1" applyFill="1"/>
    <xf numFmtId="0" fontId="1" fillId="0" borderId="2" xfId="0" applyFont="1" applyBorder="1" applyAlignment="1">
      <alignment horizontal="center" vertical="center" wrapText="1"/>
    </xf>
    <xf numFmtId="3" fontId="0" fillId="0" borderId="0" xfId="0" applyNumberFormat="1"/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3" fontId="8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5" fontId="8" fillId="2" borderId="4" xfId="1" applyNumberFormat="1" applyFont="1" applyFill="1" applyBorder="1" applyAlignment="1">
      <alignment vertical="center" wrapText="1"/>
    </xf>
    <xf numFmtId="166" fontId="8" fillId="2" borderId="4" xfId="0" applyNumberFormat="1" applyFont="1" applyFill="1" applyBorder="1" applyAlignment="1">
      <alignment vertical="center" wrapText="1"/>
    </xf>
    <xf numFmtId="166" fontId="9" fillId="4" borderId="4" xfId="0" applyNumberFormat="1" applyFont="1" applyFill="1" applyBorder="1" applyAlignment="1">
      <alignment vertical="center" wrapText="1"/>
    </xf>
    <xf numFmtId="165" fontId="8" fillId="0" borderId="6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/>
    <xf numFmtId="0" fontId="10" fillId="4" borderId="0" xfId="0" applyFont="1" applyFill="1"/>
    <xf numFmtId="0" fontId="0" fillId="0" borderId="0" xfId="0" applyFont="1"/>
    <xf numFmtId="0" fontId="8" fillId="5" borderId="3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3" fontId="8" fillId="5" borderId="4" xfId="0" applyNumberFormat="1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165" fontId="8" fillId="6" borderId="6" xfId="0" applyNumberFormat="1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0" fillId="7" borderId="0" xfId="0" applyFill="1"/>
    <xf numFmtId="0" fontId="12" fillId="3" borderId="0" xfId="0" applyFont="1" applyFill="1"/>
    <xf numFmtId="0" fontId="8" fillId="2" borderId="4" xfId="0" applyFont="1" applyFill="1" applyBorder="1" applyAlignment="1">
      <alignment vertical="top" wrapText="1"/>
    </xf>
    <xf numFmtId="165" fontId="13" fillId="0" borderId="6" xfId="0" applyNumberFormat="1" applyFont="1" applyBorder="1" applyAlignment="1">
      <alignment vertical="center" wrapText="1"/>
    </xf>
    <xf numFmtId="165" fontId="8" fillId="8" borderId="1" xfId="1" applyNumberFormat="1" applyFont="1" applyFill="1" applyBorder="1" applyAlignment="1">
      <alignment vertical="center" wrapText="1"/>
    </xf>
    <xf numFmtId="3" fontId="8" fillId="8" borderId="4" xfId="0" applyNumberFormat="1" applyFont="1" applyFill="1" applyBorder="1" applyAlignment="1">
      <alignment vertical="center" wrapText="1"/>
    </xf>
    <xf numFmtId="165" fontId="8" fillId="8" borderId="6" xfId="0" applyNumberFormat="1" applyFont="1" applyFill="1" applyBorder="1" applyAlignment="1">
      <alignment vertical="center" wrapText="1"/>
    </xf>
    <xf numFmtId="0" fontId="1" fillId="0" borderId="0" xfId="0" applyFont="1"/>
    <xf numFmtId="165" fontId="9" fillId="0" borderId="6" xfId="0" applyNumberFormat="1" applyFont="1" applyBorder="1" applyAlignment="1">
      <alignment vertical="center" wrapText="1"/>
    </xf>
    <xf numFmtId="165" fontId="9" fillId="0" borderId="4" xfId="1" applyNumberFormat="1" applyFont="1" applyBorder="1" applyAlignment="1">
      <alignment vertical="center" wrapText="1"/>
    </xf>
    <xf numFmtId="165" fontId="8" fillId="8" borderId="4" xfId="1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4" fillId="4" borderId="7" xfId="0" applyFont="1" applyFill="1" applyBorder="1" applyAlignment="1" applyProtection="1">
      <alignment vertical="center" wrapText="1"/>
      <protection locked="0"/>
    </xf>
    <xf numFmtId="165" fontId="8" fillId="2" borderId="4" xfId="0" applyNumberFormat="1" applyFont="1" applyFill="1" applyBorder="1" applyAlignment="1">
      <alignment vertical="center" wrapText="1"/>
    </xf>
    <xf numFmtId="167" fontId="9" fillId="2" borderId="4" xfId="1" applyNumberFormat="1" applyFont="1" applyFill="1" applyBorder="1" applyAlignment="1">
      <alignment vertical="center" wrapText="1"/>
    </xf>
    <xf numFmtId="168" fontId="9" fillId="0" borderId="4" xfId="0" applyNumberFormat="1" applyFont="1" applyBorder="1" applyAlignment="1">
      <alignment vertical="center" wrapText="1"/>
    </xf>
    <xf numFmtId="165" fontId="9" fillId="4" borderId="4" xfId="1" applyNumberFormat="1" applyFont="1" applyFill="1" applyBorder="1" applyAlignment="1">
      <alignment vertical="center" wrapText="1"/>
    </xf>
    <xf numFmtId="3" fontId="8" fillId="4" borderId="4" xfId="0" applyNumberFormat="1" applyFont="1" applyFill="1" applyBorder="1" applyAlignment="1">
      <alignment vertical="center" wrapText="1"/>
    </xf>
    <xf numFmtId="165" fontId="8" fillId="4" borderId="4" xfId="1" applyNumberFormat="1" applyFont="1" applyFill="1" applyBorder="1" applyAlignment="1">
      <alignment vertical="center" wrapText="1"/>
    </xf>
    <xf numFmtId="165" fontId="9" fillId="2" borderId="4" xfId="1" applyNumberFormat="1" applyFont="1" applyFill="1" applyBorder="1" applyAlignment="1">
      <alignment vertical="center" wrapText="1"/>
    </xf>
    <xf numFmtId="3" fontId="9" fillId="5" borderId="4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4" xfId="1" applyNumberFormat="1" applyFont="1" applyBorder="1" applyAlignment="1">
      <alignment vertical="center" wrapText="1"/>
    </xf>
    <xf numFmtId="165" fontId="8" fillId="6" borderId="1" xfId="0" applyNumberFormat="1" applyFont="1" applyFill="1" applyBorder="1" applyAlignment="1">
      <alignment vertical="center" wrapText="1"/>
    </xf>
    <xf numFmtId="165" fontId="8" fillId="6" borderId="1" xfId="1" applyNumberFormat="1" applyFont="1" applyFill="1" applyBorder="1" applyAlignment="1">
      <alignment vertical="center" wrapText="1"/>
    </xf>
    <xf numFmtId="164" fontId="8" fillId="8" borderId="6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164" fontId="0" fillId="0" borderId="0" xfId="0" applyNumberFormat="1"/>
    <xf numFmtId="43" fontId="10" fillId="0" borderId="0" xfId="1" applyFont="1"/>
    <xf numFmtId="1" fontId="9" fillId="0" borderId="6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165" fontId="1" fillId="4" borderId="4" xfId="1" applyNumberFormat="1" applyFont="1" applyFill="1" applyBorder="1" applyAlignment="1">
      <alignment vertical="center" wrapText="1"/>
    </xf>
    <xf numFmtId="165" fontId="1" fillId="0" borderId="4" xfId="1" applyNumberFormat="1" applyFont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1" fillId="7" borderId="5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3" fontId="2" fillId="7" borderId="5" xfId="0" applyNumberFormat="1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4"/>
  <sheetViews>
    <sheetView tabSelected="1" view="pageBreakPreview" zoomScaleSheetLayoutView="100" workbookViewId="0">
      <pane ySplit="7" topLeftCell="A8" activePane="bottomLeft" state="frozen"/>
      <selection pane="bottomLeft" activeCell="G47" sqref="G47"/>
    </sheetView>
  </sheetViews>
  <sheetFormatPr baseColWidth="10" defaultColWidth="8.83203125" defaultRowHeight="14" x14ac:dyDescent="0"/>
  <cols>
    <col min="1" max="1" width="26.5" customWidth="1"/>
    <col min="2" max="2" width="45.5" customWidth="1"/>
    <col min="3" max="3" width="27.33203125" customWidth="1"/>
    <col min="4" max="4" width="18.1640625" customWidth="1"/>
    <col min="5" max="6" width="22.5" customWidth="1"/>
    <col min="7" max="7" width="34.33203125" style="31" customWidth="1"/>
    <col min="8" max="10" width="28.6640625" customWidth="1"/>
    <col min="11" max="11" width="34.33203125" customWidth="1"/>
  </cols>
  <sheetData>
    <row r="1" spans="1:8" ht="20">
      <c r="A1" s="82" t="s">
        <v>35</v>
      </c>
      <c r="B1" s="82"/>
      <c r="C1" s="82"/>
      <c r="D1" s="82"/>
      <c r="E1" s="82"/>
      <c r="F1" s="82"/>
      <c r="G1" s="82"/>
    </row>
    <row r="2" spans="1:8" ht="18.75" customHeight="1">
      <c r="A2" s="83" t="s">
        <v>81</v>
      </c>
      <c r="B2" s="83"/>
      <c r="C2" s="83"/>
      <c r="D2" s="83"/>
      <c r="E2" s="83"/>
      <c r="F2" s="83"/>
      <c r="G2" s="83"/>
    </row>
    <row r="3" spans="1:8" ht="15">
      <c r="A3" s="2" t="s">
        <v>18</v>
      </c>
      <c r="B3" s="2"/>
    </row>
    <row r="5" spans="1:8" ht="15">
      <c r="A5" s="2" t="s">
        <v>21</v>
      </c>
    </row>
    <row r="6" spans="1:8" ht="15" thickBot="1"/>
    <row r="7" spans="1:8" s="46" customFormat="1" ht="120.75" customHeight="1" thickBot="1">
      <c r="A7" s="1" t="s">
        <v>0</v>
      </c>
      <c r="B7" s="5" t="s">
        <v>1</v>
      </c>
      <c r="C7" s="5" t="s">
        <v>39</v>
      </c>
      <c r="D7" s="7" t="s">
        <v>79</v>
      </c>
      <c r="E7" s="7" t="s">
        <v>80</v>
      </c>
      <c r="F7" s="5" t="s">
        <v>22</v>
      </c>
      <c r="G7" s="5" t="s">
        <v>17</v>
      </c>
    </row>
    <row r="8" spans="1:8" s="4" customFormat="1" ht="47.25" customHeight="1" thickBot="1">
      <c r="A8" s="84" t="s">
        <v>36</v>
      </c>
      <c r="B8" s="85"/>
      <c r="C8" s="85"/>
      <c r="D8" s="85"/>
      <c r="E8" s="85"/>
      <c r="F8" s="85"/>
      <c r="G8" s="86"/>
    </row>
    <row r="9" spans="1:8" s="3" customFormat="1" ht="85.5" customHeight="1" thickBot="1">
      <c r="A9" s="9" t="s">
        <v>34</v>
      </c>
      <c r="B9" s="10" t="s">
        <v>37</v>
      </c>
      <c r="C9" s="11">
        <f>C10+C11</f>
        <v>65000</v>
      </c>
      <c r="D9" s="44">
        <f>SUM(D10:D11)</f>
        <v>33000</v>
      </c>
      <c r="E9" s="11">
        <v>100</v>
      </c>
      <c r="F9" s="58">
        <f>SUM(F10:F11)</f>
        <v>22921</v>
      </c>
      <c r="G9" s="12"/>
    </row>
    <row r="10" spans="1:8" ht="64.25" customHeight="1" thickBot="1">
      <c r="A10" s="13" t="s">
        <v>2</v>
      </c>
      <c r="B10" s="14" t="s">
        <v>38</v>
      </c>
      <c r="C10" s="15">
        <v>5000</v>
      </c>
      <c r="D10" s="72">
        <v>5000</v>
      </c>
      <c r="E10" s="15">
        <v>100</v>
      </c>
      <c r="F10" s="48">
        <v>5000</v>
      </c>
      <c r="G10" s="14" t="s">
        <v>82</v>
      </c>
    </row>
    <row r="11" spans="1:8" ht="51" customHeight="1" thickBot="1">
      <c r="A11" s="13" t="s">
        <v>3</v>
      </c>
      <c r="B11" s="14" t="s">
        <v>40</v>
      </c>
      <c r="C11" s="15">
        <v>60000</v>
      </c>
      <c r="D11" s="72">
        <v>28000</v>
      </c>
      <c r="E11" s="15">
        <f>D11/C11*100</f>
        <v>46.666666666666664</v>
      </c>
      <c r="F11" s="48">
        <v>17921</v>
      </c>
      <c r="G11" s="14"/>
    </row>
    <row r="12" spans="1:8" s="3" customFormat="1" ht="96.5" customHeight="1" thickBot="1">
      <c r="A12" s="9" t="s">
        <v>33</v>
      </c>
      <c r="B12" s="10" t="s">
        <v>41</v>
      </c>
      <c r="C12" s="11">
        <f>C13</f>
        <v>6000</v>
      </c>
      <c r="D12" s="44">
        <f>D13</f>
        <v>5500</v>
      </c>
      <c r="E12" s="11">
        <f>SUM(E13)</f>
        <v>91.666666666666657</v>
      </c>
      <c r="F12" s="12">
        <f>F13</f>
        <v>5500</v>
      </c>
      <c r="G12" s="12"/>
    </row>
    <row r="13" spans="1:8" ht="55.5" customHeight="1" thickBot="1">
      <c r="A13" s="13" t="s">
        <v>4</v>
      </c>
      <c r="B13" s="14" t="s">
        <v>42</v>
      </c>
      <c r="C13" s="15">
        <v>6000</v>
      </c>
      <c r="D13" s="71">
        <v>5500</v>
      </c>
      <c r="E13" s="15">
        <f>D13/C13*100</f>
        <v>91.666666666666657</v>
      </c>
      <c r="F13" s="48">
        <f>D13</f>
        <v>5500</v>
      </c>
      <c r="G13" s="14" t="s">
        <v>82</v>
      </c>
    </row>
    <row r="14" spans="1:8" s="30" customFormat="1" ht="60.75" customHeight="1" thickBot="1">
      <c r="A14" s="32" t="s">
        <v>32</v>
      </c>
      <c r="B14" s="33" t="s">
        <v>43</v>
      </c>
      <c r="C14" s="34">
        <f>SUM(C15:C16)</f>
        <v>9000</v>
      </c>
      <c r="D14" s="44">
        <f>SUM(D15:D16)</f>
        <v>4300</v>
      </c>
      <c r="E14" s="34">
        <f>SUM(E15:E16)</f>
        <v>96.666666666666657</v>
      </c>
      <c r="F14" s="59">
        <f>SUM(F15:F16)</f>
        <v>4300</v>
      </c>
      <c r="G14" s="35"/>
    </row>
    <row r="15" spans="1:8" ht="46" thickBot="1">
      <c r="A15" s="13" t="s">
        <v>5</v>
      </c>
      <c r="B15" s="14" t="s">
        <v>44</v>
      </c>
      <c r="C15" s="15">
        <v>6000</v>
      </c>
      <c r="D15" s="72">
        <v>2800</v>
      </c>
      <c r="E15" s="15">
        <f>D15/C15*100</f>
        <v>46.666666666666664</v>
      </c>
      <c r="F15" s="15">
        <f>D15</f>
        <v>2800</v>
      </c>
      <c r="G15" s="16"/>
    </row>
    <row r="16" spans="1:8" ht="46" thickBot="1">
      <c r="A16" s="13" t="s">
        <v>6</v>
      </c>
      <c r="B16" s="14" t="s">
        <v>45</v>
      </c>
      <c r="C16" s="15">
        <v>3000</v>
      </c>
      <c r="D16" s="72">
        <v>1500</v>
      </c>
      <c r="E16" s="15">
        <f>D16/C16*100</f>
        <v>50</v>
      </c>
      <c r="F16" s="15">
        <f>D16</f>
        <v>1500</v>
      </c>
      <c r="G16" s="16"/>
      <c r="H16" s="8"/>
    </row>
    <row r="17" spans="1:7" s="39" customFormat="1" ht="30" customHeight="1" thickBot="1">
      <c r="A17" s="87" t="s">
        <v>23</v>
      </c>
      <c r="B17" s="88"/>
      <c r="C17" s="89">
        <f>C14+C12+C9</f>
        <v>80000</v>
      </c>
      <c r="D17" s="90"/>
      <c r="E17" s="87"/>
      <c r="F17" s="91"/>
      <c r="G17" s="66"/>
    </row>
    <row r="18" spans="1:7" s="40" customFormat="1" ht="28.5" customHeight="1" thickBot="1">
      <c r="A18" s="75" t="s">
        <v>46</v>
      </c>
      <c r="B18" s="76"/>
      <c r="C18" s="77"/>
      <c r="D18" s="77"/>
      <c r="E18" s="77"/>
      <c r="F18" s="77"/>
      <c r="G18" s="77"/>
    </row>
    <row r="19" spans="1:7" s="6" customFormat="1" ht="31" thickBot="1">
      <c r="A19" s="9" t="s">
        <v>29</v>
      </c>
      <c r="B19" s="10" t="s">
        <v>47</v>
      </c>
      <c r="C19" s="52">
        <f>SUM(C20:C22)</f>
        <v>24000</v>
      </c>
      <c r="D19" s="53">
        <f>SUM(D20:D22)</f>
        <v>8950</v>
      </c>
      <c r="E19" s="18">
        <v>100</v>
      </c>
      <c r="F19" s="18">
        <f>SUM(F20:F22)</f>
        <v>8950</v>
      </c>
      <c r="G19" s="10"/>
    </row>
    <row r="20" spans="1:7" ht="31" thickBot="1">
      <c r="A20" s="13" t="s">
        <v>7</v>
      </c>
      <c r="B20" s="14" t="s">
        <v>48</v>
      </c>
      <c r="C20" s="48">
        <v>10000</v>
      </c>
      <c r="D20" s="73">
        <v>3000</v>
      </c>
      <c r="E20" s="54">
        <f>D20/C20*100</f>
        <v>30</v>
      </c>
      <c r="F20" s="55">
        <f>D20</f>
        <v>3000</v>
      </c>
      <c r="G20" s="14"/>
    </row>
    <row r="21" spans="1:7" ht="16" thickBot="1">
      <c r="A21" s="13" t="s">
        <v>8</v>
      </c>
      <c r="B21" s="14" t="s">
        <v>49</v>
      </c>
      <c r="C21" s="48">
        <v>10000</v>
      </c>
      <c r="D21" s="73">
        <v>3950</v>
      </c>
      <c r="E21" s="54">
        <f>D21/C21*100</f>
        <v>39.5</v>
      </c>
      <c r="F21" s="55">
        <f t="shared" ref="F21:F22" si="0">D21</f>
        <v>3950</v>
      </c>
      <c r="G21" s="14"/>
    </row>
    <row r="22" spans="1:7" ht="16" thickBot="1">
      <c r="A22" s="13" t="s">
        <v>9</v>
      </c>
      <c r="B22" s="14" t="s">
        <v>50</v>
      </c>
      <c r="C22" s="48">
        <v>4000</v>
      </c>
      <c r="D22" s="73">
        <v>2000</v>
      </c>
      <c r="E22" s="54">
        <f>D22/C22*100</f>
        <v>50</v>
      </c>
      <c r="F22" s="55">
        <f t="shared" si="0"/>
        <v>2000</v>
      </c>
      <c r="G22" s="14"/>
    </row>
    <row r="23" spans="1:7" s="6" customFormat="1" ht="46" thickBot="1">
      <c r="A23" s="9" t="s">
        <v>31</v>
      </c>
      <c r="B23" s="10" t="s">
        <v>51</v>
      </c>
      <c r="C23" s="18">
        <f>SUM(C24:C26)</f>
        <v>12000</v>
      </c>
      <c r="D23" s="52">
        <f>SUM(D24:D26)</f>
        <v>6012</v>
      </c>
      <c r="E23" s="52">
        <v>100</v>
      </c>
      <c r="F23" s="52">
        <f>SUM(F24:F26)</f>
        <v>6012</v>
      </c>
      <c r="G23" s="10"/>
    </row>
    <row r="24" spans="1:7" ht="44.5" customHeight="1" thickBot="1">
      <c r="A24" s="13" t="s">
        <v>10</v>
      </c>
      <c r="B24" s="14" t="s">
        <v>52</v>
      </c>
      <c r="C24" s="48">
        <v>1000</v>
      </c>
      <c r="D24" s="48">
        <v>1000</v>
      </c>
      <c r="E24" s="55">
        <f>D24/C24*100</f>
        <v>100</v>
      </c>
      <c r="F24" s="48">
        <f>D24</f>
        <v>1000</v>
      </c>
      <c r="G24" s="14"/>
    </row>
    <row r="25" spans="1:7" ht="45" customHeight="1" thickBot="1">
      <c r="A25" s="13" t="s">
        <v>11</v>
      </c>
      <c r="B25" s="14" t="s">
        <v>53</v>
      </c>
      <c r="C25" s="48">
        <v>1000</v>
      </c>
      <c r="D25" s="48">
        <v>650</v>
      </c>
      <c r="E25" s="55">
        <f>D25/C25*100</f>
        <v>65</v>
      </c>
      <c r="F25" s="48">
        <f t="shared" ref="F25:F26" si="1">D25</f>
        <v>650</v>
      </c>
      <c r="G25" s="14"/>
    </row>
    <row r="26" spans="1:7" ht="31" thickBot="1">
      <c r="A26" s="13" t="s">
        <v>12</v>
      </c>
      <c r="B26" s="14" t="s">
        <v>54</v>
      </c>
      <c r="C26" s="48">
        <v>10000</v>
      </c>
      <c r="D26" s="48">
        <v>4362</v>
      </c>
      <c r="E26" s="55">
        <f>D26/C26*100</f>
        <v>43.62</v>
      </c>
      <c r="F26" s="48">
        <f t="shared" si="1"/>
        <v>4362</v>
      </c>
      <c r="G26" s="14"/>
    </row>
    <row r="27" spans="1:7" s="6" customFormat="1" ht="67.5" customHeight="1" thickBot="1">
      <c r="A27" s="9" t="s">
        <v>30</v>
      </c>
      <c r="B27" s="41" t="s">
        <v>27</v>
      </c>
      <c r="C27" s="52">
        <f>SUM(C28:C30)</f>
        <v>34000</v>
      </c>
      <c r="D27" s="18">
        <f>SUM(D28:D30)</f>
        <v>18100</v>
      </c>
      <c r="E27" s="18">
        <v>100</v>
      </c>
      <c r="F27" s="52">
        <f>SUM(F28:F30)</f>
        <v>18100</v>
      </c>
      <c r="G27" s="10"/>
    </row>
    <row r="28" spans="1:7" ht="63" customHeight="1" thickBot="1">
      <c r="A28" s="13" t="s">
        <v>13</v>
      </c>
      <c r="B28" s="14" t="s">
        <v>55</v>
      </c>
      <c r="C28" s="48">
        <v>10000</v>
      </c>
      <c r="D28" s="48">
        <v>8000</v>
      </c>
      <c r="E28" s="55">
        <f>D28/C28*100</f>
        <v>80</v>
      </c>
      <c r="F28" s="48">
        <f>D28</f>
        <v>8000</v>
      </c>
      <c r="G28" s="14"/>
    </row>
    <row r="29" spans="1:7" ht="51" customHeight="1" thickBot="1">
      <c r="A29" s="13" t="s">
        <v>14</v>
      </c>
      <c r="B29" s="14" t="s">
        <v>56</v>
      </c>
      <c r="C29" s="48">
        <v>4000</v>
      </c>
      <c r="D29" s="48">
        <v>2100</v>
      </c>
      <c r="E29" s="55">
        <f>D29/C29*100</f>
        <v>52.5</v>
      </c>
      <c r="F29" s="48">
        <f t="shared" ref="F29:F30" si="2">D29</f>
        <v>2100</v>
      </c>
      <c r="G29" s="14"/>
    </row>
    <row r="30" spans="1:7" ht="40.75" customHeight="1" thickBot="1">
      <c r="A30" s="13" t="s">
        <v>28</v>
      </c>
      <c r="B30" s="14" t="s">
        <v>57</v>
      </c>
      <c r="C30" s="48">
        <v>20000</v>
      </c>
      <c r="D30" s="74">
        <v>8000</v>
      </c>
      <c r="E30" s="55">
        <f>D30/C30*100</f>
        <v>40</v>
      </c>
      <c r="F30" s="48">
        <f t="shared" si="2"/>
        <v>8000</v>
      </c>
      <c r="G30" s="14"/>
    </row>
    <row r="31" spans="1:7" s="6" customFormat="1" ht="65" customHeight="1" thickBot="1">
      <c r="A31" s="9" t="s">
        <v>58</v>
      </c>
      <c r="B31" s="10" t="s">
        <v>59</v>
      </c>
      <c r="C31" s="52">
        <f>SUM(C32:C33)</f>
        <v>17000</v>
      </c>
      <c r="D31" s="18">
        <f>SUM(D32:D33)</f>
        <v>2000</v>
      </c>
      <c r="E31" s="18">
        <f>SUM(E32:E33)</f>
        <v>0</v>
      </c>
      <c r="F31" s="18">
        <f>SUM(F32:F33)</f>
        <v>2000</v>
      </c>
      <c r="G31" s="10"/>
    </row>
    <row r="32" spans="1:7" ht="48" customHeight="1" thickBot="1">
      <c r="A32" s="13" t="s">
        <v>60</v>
      </c>
      <c r="B32" s="14" t="s">
        <v>62</v>
      </c>
      <c r="C32" s="48">
        <v>2000</v>
      </c>
      <c r="D32" s="48">
        <v>2000</v>
      </c>
      <c r="E32" s="55">
        <f>C32-D32</f>
        <v>0</v>
      </c>
      <c r="F32" s="48">
        <f>D32</f>
        <v>2000</v>
      </c>
      <c r="G32" s="14"/>
    </row>
    <row r="33" spans="1:7" ht="44.5" customHeight="1" thickBot="1">
      <c r="A33" s="13" t="s">
        <v>61</v>
      </c>
      <c r="B33" s="14" t="s">
        <v>63</v>
      </c>
      <c r="C33" s="48">
        <v>15000</v>
      </c>
      <c r="D33" s="48"/>
      <c r="E33" s="55">
        <f>D33/C33*100</f>
        <v>0</v>
      </c>
      <c r="F33" s="48">
        <f>D33</f>
        <v>0</v>
      </c>
      <c r="G33" s="14"/>
    </row>
    <row r="34" spans="1:7" s="6" customFormat="1" ht="54" customHeight="1" thickBot="1">
      <c r="A34" s="9" t="s">
        <v>65</v>
      </c>
      <c r="B34" s="10" t="s">
        <v>64</v>
      </c>
      <c r="C34" s="18">
        <f>SUM(C35:C36)</f>
        <v>32000</v>
      </c>
      <c r="D34" s="18">
        <f>SUM(D35:D36)</f>
        <v>10000</v>
      </c>
      <c r="E34" s="19">
        <f>SUM(E35:E36)</f>
        <v>26.666666666666668</v>
      </c>
      <c r="F34" s="18">
        <f>SUM(F35:F36)</f>
        <v>10000</v>
      </c>
      <c r="G34" s="12"/>
    </row>
    <row r="35" spans="1:7" ht="60" customHeight="1" thickBot="1">
      <c r="A35" s="13" t="s">
        <v>66</v>
      </c>
      <c r="B35" s="14" t="s">
        <v>68</v>
      </c>
      <c r="C35" s="48">
        <v>2000</v>
      </c>
      <c r="D35" s="56">
        <v>2000</v>
      </c>
      <c r="E35" s="20">
        <f>C35-D35</f>
        <v>0</v>
      </c>
      <c r="F35" s="56">
        <f>D35</f>
        <v>2000</v>
      </c>
      <c r="G35" s="16"/>
    </row>
    <row r="36" spans="1:7" ht="60" customHeight="1" thickBot="1">
      <c r="A36" s="13" t="s">
        <v>67</v>
      </c>
      <c r="B36" s="14" t="s">
        <v>69</v>
      </c>
      <c r="C36" s="48">
        <v>30000</v>
      </c>
      <c r="D36" s="56">
        <v>8000</v>
      </c>
      <c r="E36" s="20">
        <f>D36/C36*100</f>
        <v>26.666666666666668</v>
      </c>
      <c r="F36" s="56">
        <f>D36</f>
        <v>8000</v>
      </c>
      <c r="G36" s="16"/>
    </row>
    <row r="37" spans="1:7" ht="60" customHeight="1" thickBot="1">
      <c r="A37" s="9" t="s">
        <v>70</v>
      </c>
      <c r="B37" s="10" t="s">
        <v>64</v>
      </c>
      <c r="C37" s="18">
        <f>SUM(C38:C40)</f>
        <v>31000</v>
      </c>
      <c r="D37" s="18">
        <f>SUM(D38:D40)</f>
        <v>5200</v>
      </c>
      <c r="E37" s="19">
        <f>SUM(E38:E40)</f>
        <v>96.785714285714278</v>
      </c>
      <c r="F37" s="18">
        <f>SUM(F38:F40)</f>
        <v>4300</v>
      </c>
      <c r="G37" s="12"/>
    </row>
    <row r="38" spans="1:7" ht="60" customHeight="1" thickBot="1">
      <c r="A38" s="13" t="s">
        <v>74</v>
      </c>
      <c r="B38" s="14" t="s">
        <v>71</v>
      </c>
      <c r="C38" s="48">
        <v>4000</v>
      </c>
      <c r="D38" s="56">
        <v>2100</v>
      </c>
      <c r="E38" s="20">
        <f>D38/C38*100</f>
        <v>52.5</v>
      </c>
      <c r="F38" s="56">
        <v>1200</v>
      </c>
      <c r="G38" s="16"/>
    </row>
    <row r="39" spans="1:7" ht="60" customHeight="1" thickBot="1">
      <c r="A39" s="13" t="s">
        <v>75</v>
      </c>
      <c r="B39" s="14" t="s">
        <v>72</v>
      </c>
      <c r="C39" s="48">
        <v>20000</v>
      </c>
      <c r="D39" s="56"/>
      <c r="E39" s="20">
        <f>D39/C39*100</f>
        <v>0</v>
      </c>
      <c r="F39" s="56"/>
      <c r="G39" s="16"/>
    </row>
    <row r="40" spans="1:7" ht="48" customHeight="1" thickBot="1">
      <c r="A40" s="13" t="s">
        <v>76</v>
      </c>
      <c r="B40" s="14" t="s">
        <v>73</v>
      </c>
      <c r="C40" s="48">
        <v>7000</v>
      </c>
      <c r="D40" s="57">
        <v>3100</v>
      </c>
      <c r="E40" s="20">
        <f>D40/C40*100</f>
        <v>44.285714285714285</v>
      </c>
      <c r="F40" s="57">
        <f>D40</f>
        <v>3100</v>
      </c>
      <c r="G40" s="16"/>
    </row>
    <row r="41" spans="1:7" ht="27" customHeight="1" thickBot="1">
      <c r="A41" s="78" t="s">
        <v>77</v>
      </c>
      <c r="B41" s="79"/>
      <c r="C41" s="36">
        <f>C37+C34+C31+C27+C23+C19</f>
        <v>150000</v>
      </c>
      <c r="D41" s="63"/>
      <c r="E41" s="37"/>
      <c r="F41" s="64">
        <f>SUM(F42:F47)</f>
        <v>19411</v>
      </c>
      <c r="G41" s="38"/>
    </row>
    <row r="42" spans="1:7" ht="75.75" customHeight="1" thickBot="1">
      <c r="A42" s="22" t="s">
        <v>19</v>
      </c>
      <c r="B42" s="23"/>
      <c r="C42" s="24">
        <v>13140</v>
      </c>
      <c r="D42" s="43">
        <v>6570</v>
      </c>
      <c r="E42" s="60">
        <f>D42/C42*100</f>
        <v>50</v>
      </c>
      <c r="F42" s="61">
        <v>3250</v>
      </c>
      <c r="G42" s="22"/>
    </row>
    <row r="43" spans="1:7" ht="50.25" customHeight="1" thickBot="1">
      <c r="A43" s="22" t="s">
        <v>20</v>
      </c>
      <c r="B43" s="23"/>
      <c r="C43" s="24">
        <v>9234</v>
      </c>
      <c r="D43" s="43">
        <v>4617</v>
      </c>
      <c r="E43" s="60">
        <f>D43/C43*100</f>
        <v>50</v>
      </c>
      <c r="F43" s="61">
        <v>4723</v>
      </c>
      <c r="G43" s="22"/>
    </row>
    <row r="44" spans="1:7" ht="50.25" customHeight="1" thickBot="1">
      <c r="A44" s="51" t="s">
        <v>78</v>
      </c>
      <c r="B44" s="50"/>
      <c r="C44" s="48">
        <v>10000</v>
      </c>
      <c r="D44" s="49">
        <v>0</v>
      </c>
      <c r="E44" s="60">
        <f>D44/C44*100</f>
        <v>0</v>
      </c>
      <c r="F44" s="62">
        <v>0</v>
      </c>
      <c r="G44" s="22"/>
    </row>
    <row r="45" spans="1:7" ht="69.75" customHeight="1" thickBot="1">
      <c r="A45" s="13" t="s">
        <v>26</v>
      </c>
      <c r="B45" s="14" t="s">
        <v>15</v>
      </c>
      <c r="C45" s="67">
        <v>18000</v>
      </c>
      <c r="D45" s="44">
        <v>9000</v>
      </c>
      <c r="E45" s="60">
        <f>D45/C45*100</f>
        <v>50</v>
      </c>
      <c r="F45" s="48">
        <v>5778</v>
      </c>
      <c r="G45" s="22"/>
    </row>
    <row r="46" spans="1:7" ht="36" customHeight="1" thickBot="1">
      <c r="A46" s="80" t="s">
        <v>16</v>
      </c>
      <c r="B46" s="81"/>
      <c r="C46" s="21">
        <f>C45+C44+C43+C42+C41+C17</f>
        <v>280374</v>
      </c>
      <c r="D46" s="21"/>
      <c r="E46" s="17"/>
      <c r="F46" s="17"/>
      <c r="G46" s="25"/>
    </row>
    <row r="47" spans="1:7" ht="36" customHeight="1" thickBot="1">
      <c r="A47" s="26" t="s">
        <v>24</v>
      </c>
      <c r="B47" s="27"/>
      <c r="C47" s="42">
        <f>0.07*C46</f>
        <v>19626.18</v>
      </c>
      <c r="D47" s="45">
        <v>9813.09</v>
      </c>
      <c r="E47" s="70">
        <f>D47/C47*100</f>
        <v>50</v>
      </c>
      <c r="F47" s="47">
        <v>5660</v>
      </c>
      <c r="G47" s="28">
        <f>F48/C48*100</f>
        <v>33.831313034545509</v>
      </c>
    </row>
    <row r="48" spans="1:7" ht="45.75" customHeight="1" thickBot="1">
      <c r="A48" s="80" t="s">
        <v>25</v>
      </c>
      <c r="B48" s="81"/>
      <c r="C48" s="21">
        <f>C46+C47</f>
        <v>300000.18</v>
      </c>
      <c r="D48" s="65">
        <f>D47+D45+D44+D43+D42+D37+D34+D31+D27+D23+D19+D14+D12+D9</f>
        <v>123062.09</v>
      </c>
      <c r="E48" s="21"/>
      <c r="F48" s="21">
        <f>F41+F37+F34+F31+F27+F23+F19+F14+F12+F9</f>
        <v>101494</v>
      </c>
      <c r="G48" s="25">
        <f>F48/D48*100</f>
        <v>82.473814641048264</v>
      </c>
    </row>
    <row r="49" spans="1:7">
      <c r="A49" s="29"/>
      <c r="B49" s="29"/>
      <c r="C49" s="29"/>
      <c r="D49" s="29"/>
      <c r="E49" s="29"/>
      <c r="F49" s="29"/>
      <c r="G49" s="29"/>
    </row>
    <row r="50" spans="1:7">
      <c r="A50" s="29"/>
      <c r="B50" s="29"/>
      <c r="C50" s="29"/>
      <c r="D50" s="68"/>
      <c r="E50" s="69"/>
      <c r="F50" s="29"/>
      <c r="G50" s="29"/>
    </row>
    <row r="51" spans="1:7">
      <c r="D51" s="68"/>
    </row>
    <row r="52" spans="1:7">
      <c r="D52" s="68"/>
      <c r="E52" s="68"/>
    </row>
    <row r="54" spans="1:7" ht="25.5" customHeight="1"/>
  </sheetData>
  <mergeCells count="10">
    <mergeCell ref="A18:G18"/>
    <mergeCell ref="A41:B41"/>
    <mergeCell ref="A46:B46"/>
    <mergeCell ref="A48:B48"/>
    <mergeCell ref="A1:G1"/>
    <mergeCell ref="A2:G2"/>
    <mergeCell ref="A8:G8"/>
    <mergeCell ref="A17:B17"/>
    <mergeCell ref="C17:D17"/>
    <mergeCell ref="E17:F17"/>
  </mergeCells>
  <pageMargins left="0.7" right="0.7" top="0.75" bottom="0.75" header="0.3" footer="0.3"/>
  <rowBreaks count="4" manualBreakCount="4">
    <brk id="13" max="6" man="1"/>
    <brk id="26" max="6" man="1"/>
    <brk id="34" max="6" man="1"/>
    <brk id="5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 budget Jan-sept,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David S. Yambasu</cp:lastModifiedBy>
  <cp:lastPrinted>2019-06-14T16:30:14Z</cp:lastPrinted>
  <dcterms:created xsi:type="dcterms:W3CDTF">2017-11-15T21:17:43Z</dcterms:created>
  <dcterms:modified xsi:type="dcterms:W3CDTF">2020-11-21T12:56:13Z</dcterms:modified>
</cp:coreProperties>
</file>