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e-aissatu.ndjai\Documents\PBF Docs\Reporting June 2020\Mid Year Report 2020\Secretariat\Annual Report\"/>
    </mc:Choice>
  </mc:AlternateContent>
  <xr:revisionPtr revIDLastSave="0" documentId="8_{0F96FAB5-4015-46BC-A49F-03996E9C7B4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45" i="1" l="1"/>
  <c r="E11" i="1"/>
  <c r="E13" i="1"/>
  <c r="E14" i="1"/>
  <c r="C52" i="1"/>
  <c r="C41" i="1"/>
  <c r="E12" i="1" l="1"/>
  <c r="E50" i="1"/>
  <c r="E21" i="1"/>
  <c r="E46" i="1" l="1"/>
  <c r="E52" i="1" s="1"/>
  <c r="G52" i="1" s="1"/>
  <c r="E49" i="1"/>
  <c r="E51" i="1" s="1"/>
  <c r="J14" i="2" l="1"/>
  <c r="J15" i="2" s="1"/>
  <c r="J16" i="2" s="1"/>
  <c r="C60" i="1" l="1"/>
  <c r="C61" i="1" s="1"/>
  <c r="C62" i="1" s="1"/>
  <c r="E23" i="1"/>
  <c r="E15" i="1" l="1"/>
  <c r="E60" i="1" s="1"/>
  <c r="E41" i="1" l="1"/>
  <c r="G41" i="1" s="1"/>
  <c r="E61" i="1"/>
  <c r="E62" i="1" s="1"/>
  <c r="G60" i="1" l="1"/>
  <c r="G61" i="1" l="1"/>
  <c r="G62" i="1" s="1"/>
</calcChain>
</file>

<file path=xl/sharedStrings.xml><?xml version="1.0" encoding="utf-8"?>
<sst xmlns="http://schemas.openxmlformats.org/spreadsheetml/2006/main" count="112" uniqueCount="104">
  <si>
    <t>Annex D - PBF project budget</t>
  </si>
  <si>
    <t>Outcome/ Output number</t>
  </si>
  <si>
    <t>Outcome/ output/ activity formulation:</t>
  </si>
  <si>
    <t>Activity 1.1.1:</t>
  </si>
  <si>
    <t>Activity 1.1.2:</t>
  </si>
  <si>
    <t>Activity 1.1.3:</t>
  </si>
  <si>
    <t>Activity 1.2.1:</t>
  </si>
  <si>
    <t>Activity 1.2.2:</t>
  </si>
  <si>
    <t>Activity 1.2.3:</t>
  </si>
  <si>
    <t>Activity 1.3.1:</t>
  </si>
  <si>
    <t>Activity 1.3.2:</t>
  </si>
  <si>
    <t>Activity 1.3.3:</t>
  </si>
  <si>
    <t>TOTAL $ FOR OUTCOME 1: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</si>
  <si>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</si>
  <si>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</si>
  <si>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</si>
  <si>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</si>
  <si>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</si>
  <si>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</si>
  <si>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</si>
  <si>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</si>
  <si>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</si>
  <si>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</si>
  <si>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</si>
  <si>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</si>
  <si>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</si>
  <si>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</si>
  <si>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</si>
  <si>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</si>
  <si>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</si>
  <si>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</si>
  <si>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</si>
  <si>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</si>
  <si>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</si>
  <si>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</si>
  <si>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</si>
  <si>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</si>
  <si>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</si>
  <si>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r>
      <t xml:space="preserve">Budget by recipient organization in USD - </t>
    </r>
    <r>
      <rPr>
        <sz val="12"/>
        <color rgb="FFFF0000"/>
        <rFont val="Times New Roman"/>
        <family val="1"/>
      </rPr>
      <t>Please add a new column for each recipient organization</t>
    </r>
  </si>
  <si>
    <t>Activity 1.1.4:</t>
  </si>
  <si>
    <t>Activity 1.1.5:</t>
  </si>
  <si>
    <t>Activity 1.1.6:</t>
  </si>
  <si>
    <t>Activity 1.1.7:</t>
  </si>
  <si>
    <t>Activity 1.1.8:</t>
  </si>
  <si>
    <t>Activity 1.2.4:</t>
  </si>
  <si>
    <t>Activity 1.2.5:</t>
  </si>
  <si>
    <t>Activity 1.2.6:</t>
  </si>
  <si>
    <t>Activity 1.2.7:</t>
  </si>
  <si>
    <t>Activity 1.2.8:</t>
  </si>
  <si>
    <t>Activity 1.2.9:</t>
  </si>
  <si>
    <t>Activity 1.2.10:</t>
  </si>
  <si>
    <t>Activity 1.3.4:</t>
  </si>
  <si>
    <t>Activity 1.3.5:</t>
  </si>
  <si>
    <t>Activity 1.3.6:</t>
  </si>
  <si>
    <t>Activity 1.3.7:</t>
  </si>
  <si>
    <t>Activity 1.3.8:</t>
  </si>
  <si>
    <t>Activity 1.2.11:</t>
  </si>
  <si>
    <t>Output 1.1:</t>
  </si>
  <si>
    <t>Output 1.2:</t>
  </si>
  <si>
    <t>Output 1.3:</t>
  </si>
  <si>
    <t xml:space="preserve">TOTAL PROJECT BUDGET: </t>
  </si>
  <si>
    <t>Totals.</t>
  </si>
  <si>
    <t>OUTCOME 1: The effective development, implementations, monitoring, oversight of peacebuilding projects and the overall strategic direction of the  PBF portfolio in Guinea-Bissau is ensured</t>
  </si>
  <si>
    <t>PBF Secretariat operations are running</t>
  </si>
  <si>
    <t>Prepare and approve new Prodoc for PBF Secretariat 2018-2019</t>
  </si>
  <si>
    <t>Evaluate and renew staff contracts</t>
  </si>
  <si>
    <t>Staff Attend Approved Trainings</t>
  </si>
  <si>
    <t xml:space="preserve">Purchase of equipment (camera, photocopier, office furniture etc.) and supplies + fuel </t>
  </si>
  <si>
    <t>Offices equipped/ operational</t>
  </si>
  <si>
    <t>Effective oversight, communication and coordination enabled to ensure Oversight, Coherence and Complementarity between Projects</t>
  </si>
  <si>
    <t xml:space="preserve">Convene and facilitate TT meetings as needed to conduct PBF Business </t>
  </si>
  <si>
    <t>M&amp;E Visits</t>
  </si>
  <si>
    <t xml:space="preserve">Meet with national counterparts as needed to inform on PBF Business </t>
  </si>
  <si>
    <t>OUTCOME 2: The agencies implementing IRF funded projects are in a position to provide effective leadership and substantive guidance to enable effective design, implementation, monitoring and evaluation of projects and with communicating the results of their implementation efforts</t>
  </si>
  <si>
    <t>Output 2.1:</t>
  </si>
  <si>
    <t>Capacity-building of RUNOs enabled through tailored thecnical support training</t>
  </si>
  <si>
    <t>Activity 2.1.1:</t>
  </si>
  <si>
    <t>Provide on-going tailored technical support in peacebuilding to RUNOs for project design and implementation</t>
  </si>
  <si>
    <t>Activity 2.1.2:</t>
  </si>
  <si>
    <t>Convene Training eventes in peacebuilding projects Design and Monitoring Workshop (PB Mainstreaming); Dialogue Design and methodologies; National Reconciliation Models; Innovations and cutting adge approaches to peacebuilding; nexus between gender, human rights based approaches and peacebuilding</t>
  </si>
  <si>
    <t>Output 2.2:</t>
  </si>
  <si>
    <t>Strengthen social communication and peacebuilding advocacy: Increase awareness by national authorities, civil society and wider public of peacebuilding Priorities and results</t>
  </si>
  <si>
    <t>Activity 2.2.1:</t>
  </si>
  <si>
    <t xml:space="preserve">Develop a communication plan in conjunction with UN communication Group to ensure PBF visibility </t>
  </si>
  <si>
    <t>Activity 2.2.2:</t>
  </si>
  <si>
    <t>Organize discussion series on Peacebuilding related topics with national peacebuilders (Civil siciety)</t>
  </si>
  <si>
    <t>Total Expenditure output 2.2</t>
  </si>
  <si>
    <t>TOTAL $ FOR OUTCOME 2:</t>
  </si>
  <si>
    <t>Total expenditure output 2.1</t>
  </si>
  <si>
    <t>Total expenditure - output 1.2</t>
  </si>
  <si>
    <t>Activity 2.2.3:</t>
  </si>
  <si>
    <t>Develop 3 Emblematic Stories in videos that feature compeling stories that arise in implementation of projects</t>
  </si>
  <si>
    <t>Training</t>
  </si>
  <si>
    <t>SUB-TOTAL PROJECT BUDGET: 882,576</t>
  </si>
  <si>
    <t xml:space="preserve">Indirect support costs (7%): </t>
  </si>
  <si>
    <r>
      <t xml:space="preserve">Level of expenditure/ commitments in USD (to provide at time of project progress reporting): </t>
    </r>
    <r>
      <rPr>
        <sz val="12"/>
        <color rgb="FFFF0000"/>
        <rFont val="Times New Roman"/>
        <family val="1"/>
      </rPr>
      <t>JAN _NOV 2019</t>
    </r>
  </si>
  <si>
    <t>Commitment</t>
  </si>
  <si>
    <t>Salary and pos adjoint: PBF Coordinator, UNV (M&amp;E), Natinal staff and local consultant</t>
  </si>
  <si>
    <t>Purchase of equipment, materials, fuel., Vehicle maintenance, etc</t>
  </si>
  <si>
    <t>Purchase of vehicule, Rent, Communication, etc</t>
  </si>
  <si>
    <t>International Consultant fee, dsa internt, air ticket, visa</t>
  </si>
  <si>
    <t>Budget Balance _2018-2019</t>
  </si>
  <si>
    <t>OCS</t>
  </si>
  <si>
    <t>Stories identification and video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</si>
</sst>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9C0006"/>
      <name val="Calibri"/>
      <family val="2"/>
      <scheme val="minor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D9B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14" applyNumberFormat="0" applyFont="0" applyAlignment="0" applyProtection="0"/>
  </cellStyleXfs>
  <cellXfs count="95">
    <xf numFmtId="0" fontId="0" fillId="0" borderId="0" xfId="0"/>
    <xf numFmtId="0" fontId="4" fillId="0" borderId="0" xfId="0" applyFont="1"/>
    <xf numFmtId="0" fontId="5" fillId="3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8" fillId="0" borderId="0" xfId="0" applyFont="1"/>
    <xf numFmtId="0" fontId="2" fillId="0" borderId="0" xfId="0" applyFont="1"/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6" fillId="8" borderId="15" xfId="2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0" fontId="1" fillId="8" borderId="15" xfId="0" applyFont="1" applyFill="1" applyBorder="1" applyAlignment="1">
      <alignment vertical="center" wrapText="1"/>
    </xf>
    <xf numFmtId="0" fontId="8" fillId="0" borderId="12" xfId="0" applyFont="1" applyBorder="1"/>
    <xf numFmtId="164" fontId="2" fillId="0" borderId="10" xfId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164" fontId="8" fillId="0" borderId="10" xfId="1" applyFont="1" applyBorder="1" applyAlignment="1">
      <alignment vertical="center" wrapText="1"/>
    </xf>
    <xf numFmtId="164" fontId="8" fillId="0" borderId="10" xfId="1" applyFont="1" applyFill="1" applyBorder="1" applyAlignment="1">
      <alignment vertical="center" wrapText="1"/>
    </xf>
    <xf numFmtId="164" fontId="1" fillId="0" borderId="10" xfId="1" applyFont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164" fontId="1" fillId="0" borderId="18" xfId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10" xfId="0" applyBorder="1"/>
    <xf numFmtId="164" fontId="1" fillId="0" borderId="13" xfId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164" fontId="6" fillId="0" borderId="7" xfId="1" applyFont="1" applyBorder="1" applyAlignment="1">
      <alignment horizontal="right" vertical="center" wrapText="1"/>
    </xf>
    <xf numFmtId="164" fontId="6" fillId="4" borderId="7" xfId="1" applyFont="1" applyFill="1" applyBorder="1" applyAlignment="1">
      <alignment horizontal="right" vertical="center" wrapText="1"/>
    </xf>
    <xf numFmtId="164" fontId="9" fillId="0" borderId="10" xfId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165" fontId="2" fillId="0" borderId="23" xfId="0" applyNumberFormat="1" applyFont="1" applyBorder="1" applyAlignment="1">
      <alignment vertical="center" wrapText="1"/>
    </xf>
    <xf numFmtId="164" fontId="2" fillId="0" borderId="20" xfId="1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164" fontId="10" fillId="0" borderId="10" xfId="1" applyFont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164" fontId="8" fillId="0" borderId="10" xfId="1" applyNumberFormat="1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0" borderId="23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horizontal="left" vertical="center" wrapText="1"/>
    </xf>
    <xf numFmtId="0" fontId="15" fillId="6" borderId="3" xfId="3" applyBorder="1" applyAlignment="1">
      <alignment horizontal="left" vertical="center" wrapText="1"/>
    </xf>
    <xf numFmtId="0" fontId="15" fillId="6" borderId="1" xfId="3" applyBorder="1" applyAlignment="1">
      <alignment horizontal="left" vertical="center" wrapText="1"/>
    </xf>
    <xf numFmtId="0" fontId="11" fillId="7" borderId="25" xfId="4" applyFont="1" applyBorder="1" applyAlignment="1">
      <alignment horizontal="left" vertical="center" wrapText="1"/>
    </xf>
    <xf numFmtId="0" fontId="11" fillId="7" borderId="26" xfId="4" applyFont="1" applyBorder="1" applyAlignment="1">
      <alignment horizontal="left" vertical="center" wrapText="1"/>
    </xf>
    <xf numFmtId="0" fontId="17" fillId="6" borderId="3" xfId="3" applyFont="1" applyBorder="1" applyAlignment="1">
      <alignment horizontal="left" vertical="center" wrapText="1"/>
    </xf>
    <xf numFmtId="0" fontId="17" fillId="6" borderId="1" xfId="3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5">
    <cellStyle name="Bad" xfId="3" builtinId="27"/>
    <cellStyle name="Comma" xfId="1" builtinId="3"/>
    <cellStyle name="Good" xfId="2" builtinId="26"/>
    <cellStyle name="Normal" xfId="0" builtinId="0"/>
    <cellStyle name="Note" xfId="4" builtinId="10"/>
  </cellStyles>
  <dxfs count="0"/>
  <tableStyles count="0" defaultTableStyle="TableStyleMedium2" defaultPivotStyle="PivotStyleLight16"/>
  <colors>
    <mruColors>
      <color rgb="FFFFF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0"/>
  <sheetViews>
    <sheetView tabSelected="1" view="pageBreakPreview" topLeftCell="A41" zoomScale="60" zoomScaleNormal="100" workbookViewId="0">
      <selection activeCell="E10" sqref="E10"/>
    </sheetView>
  </sheetViews>
  <sheetFormatPr defaultRowHeight="14.5" x14ac:dyDescent="0.35"/>
  <cols>
    <col min="1" max="1" width="14.7265625" customWidth="1"/>
    <col min="2" max="2" width="36.81640625" customWidth="1"/>
    <col min="3" max="4" width="25.54296875" customWidth="1"/>
    <col min="5" max="5" width="22.54296875" customWidth="1"/>
    <col min="6" max="6" width="22" customWidth="1"/>
    <col min="7" max="7" width="17.81640625" customWidth="1"/>
    <col min="8" max="8" width="22.7265625" customWidth="1"/>
    <col min="9" max="11" width="28.7265625" customWidth="1"/>
    <col min="12" max="12" width="34.26953125" customWidth="1"/>
  </cols>
  <sheetData>
    <row r="1" spans="1:7" ht="20" x14ac:dyDescent="0.4">
      <c r="A1" s="13" t="s">
        <v>0</v>
      </c>
      <c r="B1" s="14"/>
      <c r="C1" s="15"/>
      <c r="D1" s="15"/>
      <c r="E1" s="15"/>
      <c r="F1" s="15"/>
      <c r="G1" s="15"/>
    </row>
    <row r="2" spans="1:7" ht="15.5" x14ac:dyDescent="0.35">
      <c r="A2" s="16"/>
      <c r="B2" s="16"/>
      <c r="C2" s="15"/>
      <c r="D2" s="15"/>
      <c r="E2" s="15"/>
      <c r="F2" s="15"/>
      <c r="G2" s="15"/>
    </row>
    <row r="3" spans="1:7" ht="15.5" x14ac:dyDescent="0.35">
      <c r="A3" s="16" t="s">
        <v>32</v>
      </c>
      <c r="B3" s="16"/>
      <c r="C3" s="15"/>
      <c r="D3" s="15"/>
      <c r="E3" s="15"/>
      <c r="F3" s="15"/>
      <c r="G3" s="15"/>
    </row>
    <row r="4" spans="1:7" x14ac:dyDescent="0.35">
      <c r="A4" s="15"/>
      <c r="B4" s="15"/>
      <c r="C4" s="15"/>
      <c r="D4" s="15"/>
      <c r="E4" s="15"/>
      <c r="F4" s="15"/>
      <c r="G4" s="15"/>
    </row>
    <row r="5" spans="1:7" ht="15.5" x14ac:dyDescent="0.35">
      <c r="A5" s="16" t="s">
        <v>37</v>
      </c>
      <c r="B5" s="15"/>
      <c r="C5" s="15"/>
      <c r="D5" s="15"/>
      <c r="E5" s="15"/>
      <c r="F5" s="15"/>
      <c r="G5" s="15"/>
    </row>
    <row r="6" spans="1:7" ht="15" thickBot="1" x14ac:dyDescent="0.4">
      <c r="A6" s="15"/>
      <c r="B6" s="15"/>
      <c r="C6" s="15"/>
      <c r="D6" s="15"/>
      <c r="E6" s="15"/>
      <c r="F6" s="15"/>
      <c r="G6" s="15"/>
    </row>
    <row r="7" spans="1:7" ht="123.75" customHeight="1" x14ac:dyDescent="0.35">
      <c r="A7" s="17" t="s">
        <v>1</v>
      </c>
      <c r="B7" s="18" t="s">
        <v>2</v>
      </c>
      <c r="C7" s="18" t="s">
        <v>38</v>
      </c>
      <c r="D7" s="18" t="s">
        <v>13</v>
      </c>
      <c r="E7" s="18" t="s">
        <v>95</v>
      </c>
      <c r="F7" s="56" t="s">
        <v>14</v>
      </c>
      <c r="G7" s="72" t="s">
        <v>101</v>
      </c>
    </row>
    <row r="8" spans="1:7" ht="51.75" customHeight="1" x14ac:dyDescent="0.35">
      <c r="A8" s="81" t="s">
        <v>62</v>
      </c>
      <c r="B8" s="81"/>
      <c r="C8" s="81"/>
      <c r="D8" s="81"/>
      <c r="E8" s="81"/>
      <c r="F8" s="81"/>
      <c r="G8" s="81"/>
    </row>
    <row r="9" spans="1:7" ht="51" customHeight="1" thickBot="1" x14ac:dyDescent="0.4">
      <c r="A9" s="37" t="s">
        <v>57</v>
      </c>
      <c r="B9" s="31" t="s">
        <v>63</v>
      </c>
      <c r="C9" s="31">
        <v>747576</v>
      </c>
      <c r="D9" s="55"/>
      <c r="E9" s="76">
        <f>SUM(E11:E14)</f>
        <v>761734.37</v>
      </c>
      <c r="F9" s="60"/>
      <c r="G9" s="36"/>
    </row>
    <row r="10" spans="1:7" ht="31.5" thickBot="1" x14ac:dyDescent="0.4">
      <c r="A10" s="19" t="s">
        <v>3</v>
      </c>
      <c r="B10" s="32" t="s">
        <v>64</v>
      </c>
      <c r="C10" s="20"/>
      <c r="D10" s="20"/>
      <c r="E10" s="19"/>
      <c r="F10" s="21"/>
      <c r="G10" s="19"/>
    </row>
    <row r="11" spans="1:7" ht="62.5" thickBot="1" x14ac:dyDescent="0.4">
      <c r="A11" s="19" t="s">
        <v>4</v>
      </c>
      <c r="B11" s="32" t="s">
        <v>65</v>
      </c>
      <c r="C11" s="20">
        <v>643386</v>
      </c>
      <c r="D11" s="20"/>
      <c r="E11" s="48">
        <f>262049.51+702+6305.49+120.21+33.24+6692.61+20399.77+6848+343584+6951</f>
        <v>653685.83000000007</v>
      </c>
      <c r="F11" s="58" t="s">
        <v>97</v>
      </c>
      <c r="G11" s="57"/>
    </row>
    <row r="12" spans="1:7" ht="16" thickBot="1" x14ac:dyDescent="0.4">
      <c r="A12" s="19" t="s">
        <v>5</v>
      </c>
      <c r="B12" s="32" t="s">
        <v>66</v>
      </c>
      <c r="C12" s="20">
        <v>20000</v>
      </c>
      <c r="D12" s="20"/>
      <c r="E12" s="48">
        <f>500+83.24+4739.7+97+329</f>
        <v>5748.94</v>
      </c>
      <c r="F12" s="19" t="s">
        <v>92</v>
      </c>
      <c r="G12" s="57"/>
    </row>
    <row r="13" spans="1:7" ht="60.5" customHeight="1" thickBot="1" x14ac:dyDescent="0.4">
      <c r="A13" s="19" t="s">
        <v>39</v>
      </c>
      <c r="B13" s="33" t="s">
        <v>67</v>
      </c>
      <c r="C13" s="22">
        <v>18100</v>
      </c>
      <c r="D13" s="22"/>
      <c r="E13" s="49">
        <f>238.02+4250.61+17+52.13+607.32+59.5+428.42+1400.95+544.6+575.08+86.62+80.23+40.29+10885+886+2562+1832</f>
        <v>24545.77</v>
      </c>
      <c r="F13" s="24" t="s">
        <v>98</v>
      </c>
      <c r="G13" s="19"/>
    </row>
    <row r="14" spans="1:7" ht="51" customHeight="1" thickBot="1" x14ac:dyDescent="0.4">
      <c r="A14" s="19" t="s">
        <v>40</v>
      </c>
      <c r="B14" s="45" t="s">
        <v>68</v>
      </c>
      <c r="C14" s="22">
        <v>66090</v>
      </c>
      <c r="D14" s="22"/>
      <c r="E14" s="49">
        <f>0.23+179.43+55102.49+10993.81+8674.87+1799+1004</f>
        <v>77753.83</v>
      </c>
      <c r="F14" s="24" t="s">
        <v>99</v>
      </c>
      <c r="G14" s="19"/>
    </row>
    <row r="15" spans="1:7" ht="19" thickBot="1" x14ac:dyDescent="0.4">
      <c r="A15" s="88" t="s">
        <v>89</v>
      </c>
      <c r="B15" s="89"/>
      <c r="C15" s="69"/>
      <c r="D15" s="22"/>
      <c r="E15" s="51">
        <f>SUM(E11:E14)</f>
        <v>761734.37</v>
      </c>
      <c r="F15" s="24"/>
      <c r="G15" s="19"/>
    </row>
    <row r="16" spans="1:7" ht="7.5" hidden="1" customHeight="1" x14ac:dyDescent="0.35">
      <c r="A16" s="19" t="s">
        <v>41</v>
      </c>
      <c r="B16" s="19"/>
      <c r="C16" s="22"/>
      <c r="D16" s="22"/>
      <c r="E16" s="23"/>
      <c r="F16" s="24"/>
      <c r="G16" s="19"/>
    </row>
    <row r="17" spans="1:7" hidden="1" x14ac:dyDescent="0.35">
      <c r="A17" s="19" t="s">
        <v>42</v>
      </c>
      <c r="B17" s="19"/>
      <c r="C17" s="20"/>
      <c r="D17" s="20"/>
      <c r="E17" s="19"/>
      <c r="F17" s="21"/>
      <c r="G17" s="19"/>
    </row>
    <row r="18" spans="1:7" hidden="1" x14ac:dyDescent="0.35">
      <c r="A18" s="19" t="s">
        <v>43</v>
      </c>
      <c r="B18" s="19"/>
      <c r="C18" s="22"/>
      <c r="D18" s="22"/>
      <c r="E18" s="23"/>
      <c r="F18" s="24"/>
      <c r="G18" s="19"/>
    </row>
    <row r="19" spans="1:7" ht="62.25" customHeight="1" thickBot="1" x14ac:dyDescent="0.4">
      <c r="A19" s="10" t="s">
        <v>58</v>
      </c>
      <c r="B19" s="34" t="s">
        <v>69</v>
      </c>
      <c r="C19" s="12">
        <v>50000</v>
      </c>
      <c r="D19" s="12"/>
      <c r="E19" s="11"/>
      <c r="F19" s="25"/>
      <c r="G19" s="19"/>
    </row>
    <row r="20" spans="1:7" ht="31.5" thickBot="1" x14ac:dyDescent="0.4">
      <c r="A20" s="19" t="s">
        <v>6</v>
      </c>
      <c r="B20" s="35" t="s">
        <v>70</v>
      </c>
      <c r="C20" s="26">
        <v>20000</v>
      </c>
      <c r="D20" s="26"/>
      <c r="E20" s="19">
        <v>81.97</v>
      </c>
      <c r="F20" s="21"/>
      <c r="G20" s="19"/>
    </row>
    <row r="21" spans="1:7" ht="15.5" x14ac:dyDescent="0.35">
      <c r="A21" s="19" t="s">
        <v>7</v>
      </c>
      <c r="B21" s="44" t="s">
        <v>71</v>
      </c>
      <c r="C21" s="26">
        <v>20000</v>
      </c>
      <c r="D21" s="26"/>
      <c r="E21" s="63">
        <f>21.7+449.52</f>
        <v>471.21999999999997</v>
      </c>
      <c r="F21" s="21"/>
      <c r="G21" s="19"/>
    </row>
    <row r="22" spans="1:7" ht="31.5" thickBot="1" x14ac:dyDescent="0.4">
      <c r="A22" s="42" t="s">
        <v>8</v>
      </c>
      <c r="B22" s="11" t="s">
        <v>72</v>
      </c>
      <c r="C22" s="43">
        <v>10000</v>
      </c>
      <c r="D22" s="43"/>
      <c r="E22" s="19"/>
      <c r="F22" s="19"/>
      <c r="G22" s="19"/>
    </row>
    <row r="23" spans="1:7" ht="15.75" customHeight="1" thickBot="1" x14ac:dyDescent="0.4">
      <c r="A23" s="88" t="s">
        <v>89</v>
      </c>
      <c r="B23" s="89"/>
      <c r="C23" s="67"/>
      <c r="D23" s="67"/>
      <c r="E23" s="68">
        <f>SUM(E20:E22)</f>
        <v>553.18999999999994</v>
      </c>
      <c r="F23" s="19"/>
      <c r="G23" s="19"/>
    </row>
    <row r="24" spans="1:7" ht="1.5" hidden="1" customHeight="1" x14ac:dyDescent="0.35">
      <c r="A24" s="19" t="s">
        <v>44</v>
      </c>
      <c r="B24" s="19"/>
      <c r="C24" s="26"/>
      <c r="D24" s="26"/>
      <c r="E24" s="19"/>
      <c r="F24" s="26"/>
      <c r="G24" s="19"/>
    </row>
    <row r="25" spans="1:7" ht="1.5" hidden="1" customHeight="1" x14ac:dyDescent="0.35">
      <c r="A25" s="19" t="s">
        <v>45</v>
      </c>
      <c r="B25" s="19"/>
      <c r="C25" s="26"/>
      <c r="D25" s="26"/>
      <c r="E25" s="19"/>
      <c r="F25" s="21"/>
      <c r="G25" s="19"/>
    </row>
    <row r="26" spans="1:7" ht="15" hidden="1" thickBot="1" x14ac:dyDescent="0.4">
      <c r="A26" s="19" t="s">
        <v>46</v>
      </c>
      <c r="B26" s="19"/>
      <c r="C26" s="26"/>
      <c r="D26" s="26"/>
      <c r="E26" s="19"/>
      <c r="F26" s="27"/>
      <c r="G26" s="19"/>
    </row>
    <row r="27" spans="1:7" ht="15" hidden="1" thickBot="1" x14ac:dyDescent="0.4">
      <c r="A27" s="19" t="s">
        <v>47</v>
      </c>
      <c r="B27" s="19"/>
      <c r="C27" s="26"/>
      <c r="D27" s="26"/>
      <c r="E27" s="19"/>
      <c r="F27" s="21"/>
      <c r="G27" s="19"/>
    </row>
    <row r="28" spans="1:7" ht="15" hidden="1" thickBot="1" x14ac:dyDescent="0.4">
      <c r="A28" s="19" t="s">
        <v>48</v>
      </c>
      <c r="B28" s="19"/>
      <c r="C28" s="26"/>
      <c r="D28" s="26"/>
      <c r="E28" s="19"/>
      <c r="F28" s="27"/>
      <c r="G28" s="19"/>
    </row>
    <row r="29" spans="1:7" ht="15" hidden="1" thickBot="1" x14ac:dyDescent="0.4">
      <c r="A29" s="19" t="s">
        <v>49</v>
      </c>
      <c r="B29" s="19"/>
      <c r="C29" s="26"/>
      <c r="D29" s="26"/>
      <c r="E29" s="19"/>
      <c r="F29" s="21"/>
      <c r="G29" s="19"/>
    </row>
    <row r="30" spans="1:7" ht="15" hidden="1" thickBot="1" x14ac:dyDescent="0.4">
      <c r="A30" s="19" t="s">
        <v>50</v>
      </c>
      <c r="B30" s="19"/>
      <c r="C30" s="26"/>
      <c r="D30" s="26"/>
      <c r="E30" s="19"/>
      <c r="F30" s="21"/>
      <c r="G30" s="19"/>
    </row>
    <row r="31" spans="1:7" ht="15" hidden="1" thickBot="1" x14ac:dyDescent="0.4">
      <c r="A31" s="19" t="s">
        <v>56</v>
      </c>
      <c r="B31" s="19"/>
      <c r="C31" s="26"/>
      <c r="D31" s="26"/>
      <c r="E31" s="19"/>
      <c r="F31" s="21"/>
      <c r="G31" s="19"/>
    </row>
    <row r="32" spans="1:7" ht="34.5" hidden="1" customHeight="1" x14ac:dyDescent="0.35">
      <c r="A32" s="10" t="s">
        <v>59</v>
      </c>
      <c r="B32" s="10"/>
      <c r="C32" s="12"/>
      <c r="D32" s="12"/>
      <c r="E32" s="11"/>
      <c r="F32" s="28"/>
      <c r="G32" s="11"/>
    </row>
    <row r="33" spans="1:9" ht="15" hidden="1" thickBot="1" x14ac:dyDescent="0.4">
      <c r="A33" s="19" t="s">
        <v>9</v>
      </c>
      <c r="B33" s="19"/>
      <c r="C33" s="26"/>
      <c r="D33" s="26"/>
      <c r="E33" s="19"/>
      <c r="F33" s="21"/>
      <c r="G33" s="19"/>
    </row>
    <row r="34" spans="1:9" ht="22.5" hidden="1" customHeight="1" x14ac:dyDescent="0.35">
      <c r="A34" s="19" t="s">
        <v>10</v>
      </c>
      <c r="B34" s="19"/>
      <c r="C34" s="26"/>
      <c r="D34" s="26"/>
      <c r="E34" s="19"/>
      <c r="F34" s="19"/>
      <c r="G34" s="19"/>
    </row>
    <row r="35" spans="1:9" ht="15" hidden="1" thickBot="1" x14ac:dyDescent="0.4">
      <c r="A35" s="19" t="s">
        <v>11</v>
      </c>
      <c r="B35" s="19"/>
      <c r="C35" s="26"/>
      <c r="D35" s="26"/>
      <c r="E35" s="19"/>
      <c r="F35" s="21"/>
      <c r="G35" s="19"/>
    </row>
    <row r="36" spans="1:9" ht="15" hidden="1" thickBot="1" x14ac:dyDescent="0.4">
      <c r="A36" s="19" t="s">
        <v>51</v>
      </c>
      <c r="B36" s="19"/>
      <c r="C36" s="26"/>
      <c r="D36" s="26"/>
      <c r="E36" s="19"/>
      <c r="F36" s="21"/>
      <c r="G36" s="19"/>
    </row>
    <row r="37" spans="1:9" ht="15" hidden="1" thickBot="1" x14ac:dyDescent="0.4">
      <c r="A37" s="19" t="s">
        <v>52</v>
      </c>
      <c r="B37" s="19"/>
      <c r="C37" s="26"/>
      <c r="D37" s="26"/>
      <c r="E37" s="19"/>
      <c r="F37" s="21"/>
      <c r="G37" s="19"/>
    </row>
    <row r="38" spans="1:9" ht="15" hidden="1" thickBot="1" x14ac:dyDescent="0.4">
      <c r="A38" s="19" t="s">
        <v>53</v>
      </c>
      <c r="B38" s="19"/>
      <c r="C38" s="26"/>
      <c r="D38" s="26"/>
      <c r="E38" s="19"/>
      <c r="F38" s="21"/>
      <c r="G38" s="19"/>
    </row>
    <row r="39" spans="1:9" ht="15" hidden="1" thickBot="1" x14ac:dyDescent="0.4">
      <c r="A39" s="19" t="s">
        <v>54</v>
      </c>
      <c r="B39" s="19"/>
      <c r="C39" s="26"/>
      <c r="D39" s="26"/>
      <c r="E39" s="19"/>
      <c r="F39" s="21"/>
      <c r="G39" s="19"/>
    </row>
    <row r="40" spans="1:9" ht="15" hidden="1" thickBot="1" x14ac:dyDescent="0.4">
      <c r="A40" s="19" t="s">
        <v>55</v>
      </c>
      <c r="B40" s="19"/>
      <c r="C40" s="29"/>
      <c r="D40" s="29"/>
      <c r="E40" s="23"/>
      <c r="F40" s="24"/>
      <c r="G40" s="19"/>
    </row>
    <row r="41" spans="1:9" ht="18" customHeight="1" x14ac:dyDescent="0.35">
      <c r="A41" s="82" t="s">
        <v>12</v>
      </c>
      <c r="B41" s="83"/>
      <c r="C41" s="64">
        <f>C9+C19</f>
        <v>797576</v>
      </c>
      <c r="D41" s="64"/>
      <c r="E41" s="75">
        <f>E15+E23</f>
        <v>762287.55999999994</v>
      </c>
      <c r="F41" s="65"/>
      <c r="G41" s="75">
        <f>C41-E41</f>
        <v>35288.440000000061</v>
      </c>
    </row>
    <row r="42" spans="1:9" ht="32.25" customHeight="1" x14ac:dyDescent="0.35">
      <c r="A42" s="77" t="s">
        <v>73</v>
      </c>
      <c r="B42" s="90"/>
      <c r="C42" s="90"/>
      <c r="D42" s="90"/>
      <c r="E42" s="90"/>
      <c r="F42" s="90"/>
      <c r="G42" s="78"/>
    </row>
    <row r="43" spans="1:9" ht="60" customHeight="1" thickBot="1" x14ac:dyDescent="0.4">
      <c r="A43" s="40" t="s">
        <v>74</v>
      </c>
      <c r="B43" s="31" t="s">
        <v>75</v>
      </c>
      <c r="C43" s="66">
        <v>55000</v>
      </c>
      <c r="D43" s="66"/>
      <c r="E43" s="59"/>
      <c r="F43" s="59"/>
      <c r="G43" s="59"/>
    </row>
    <row r="44" spans="1:9" ht="52.5" customHeight="1" thickBot="1" x14ac:dyDescent="0.4">
      <c r="A44" s="41" t="s">
        <v>76</v>
      </c>
      <c r="B44" s="32" t="s">
        <v>77</v>
      </c>
      <c r="C44" s="50">
        <v>10000</v>
      </c>
      <c r="D44" s="50"/>
      <c r="E44" s="50"/>
      <c r="F44" s="30"/>
      <c r="G44" s="30"/>
    </row>
    <row r="45" spans="1:9" ht="150" customHeight="1" thickBot="1" x14ac:dyDescent="0.4">
      <c r="A45" s="41" t="s">
        <v>78</v>
      </c>
      <c r="B45" s="32" t="s">
        <v>79</v>
      </c>
      <c r="C45" s="50">
        <v>45000</v>
      </c>
      <c r="D45" s="50"/>
      <c r="E45" s="50">
        <f>20100+15209.65+229.51+1092.56+15184.43+1785</f>
        <v>53601.15</v>
      </c>
      <c r="F45" s="11" t="s">
        <v>100</v>
      </c>
      <c r="G45" s="30"/>
    </row>
    <row r="46" spans="1:9" ht="15.75" customHeight="1" thickBot="1" x14ac:dyDescent="0.4">
      <c r="A46" s="84" t="s">
        <v>88</v>
      </c>
      <c r="B46" s="85"/>
      <c r="C46" s="30"/>
      <c r="D46" s="30"/>
      <c r="E46" s="46">
        <f>SUM(E44:E45)</f>
        <v>53601.15</v>
      </c>
      <c r="F46" s="30"/>
      <c r="G46" s="30"/>
    </row>
    <row r="47" spans="1:9" ht="84" customHeight="1" thickBot="1" x14ac:dyDescent="0.4">
      <c r="A47" s="40" t="s">
        <v>80</v>
      </c>
      <c r="B47" s="31" t="s">
        <v>81</v>
      </c>
      <c r="C47" s="46">
        <v>30000</v>
      </c>
      <c r="D47" s="46"/>
      <c r="E47" s="30"/>
      <c r="F47" s="30"/>
      <c r="G47" s="30"/>
      <c r="I47" s="74"/>
    </row>
    <row r="48" spans="1:9" ht="54.75" customHeight="1" thickBot="1" x14ac:dyDescent="0.4">
      <c r="A48" s="41" t="s">
        <v>82</v>
      </c>
      <c r="B48" s="32" t="s">
        <v>83</v>
      </c>
      <c r="C48" s="50">
        <v>5000</v>
      </c>
      <c r="D48" s="50"/>
      <c r="E48" s="50">
        <v>1275.23</v>
      </c>
      <c r="F48" s="30"/>
      <c r="G48" s="30"/>
      <c r="I48" s="74"/>
    </row>
    <row r="49" spans="1:7" ht="55.5" customHeight="1" x14ac:dyDescent="0.35">
      <c r="A49" s="47" t="s">
        <v>84</v>
      </c>
      <c r="B49" s="33" t="s">
        <v>85</v>
      </c>
      <c r="C49" s="50">
        <v>10000</v>
      </c>
      <c r="D49" s="50"/>
      <c r="E49" s="50">
        <f>3168.81+2598.56+970.99+308.54+116.75+51.05</f>
        <v>7214.7</v>
      </c>
      <c r="F49" s="11" t="s">
        <v>102</v>
      </c>
      <c r="G49" s="30"/>
    </row>
    <row r="50" spans="1:7" ht="51.75" customHeight="1" thickBot="1" x14ac:dyDescent="0.4">
      <c r="A50" s="41" t="s">
        <v>90</v>
      </c>
      <c r="B50" s="32" t="s">
        <v>91</v>
      </c>
      <c r="C50" s="52">
        <v>15000</v>
      </c>
      <c r="D50" s="52"/>
      <c r="E50" s="50">
        <f>2122.51+1747</f>
        <v>3869.51</v>
      </c>
      <c r="F50" s="11" t="s">
        <v>103</v>
      </c>
      <c r="G50" s="30"/>
    </row>
    <row r="51" spans="1:7" ht="15.75" customHeight="1" thickBot="1" x14ac:dyDescent="0.4">
      <c r="A51" s="84" t="s">
        <v>86</v>
      </c>
      <c r="B51" s="85"/>
      <c r="C51" s="30"/>
      <c r="D51" s="30"/>
      <c r="E51" s="46">
        <f>SUM(E48:E50)</f>
        <v>12359.44</v>
      </c>
      <c r="F51" s="30"/>
      <c r="G51" s="30"/>
    </row>
    <row r="52" spans="1:7" ht="15.75" customHeight="1" x14ac:dyDescent="0.35">
      <c r="A52" s="86" t="s">
        <v>87</v>
      </c>
      <c r="B52" s="87"/>
      <c r="C52" s="53">
        <f>C43+C47</f>
        <v>85000</v>
      </c>
      <c r="D52" s="30"/>
      <c r="E52" s="53">
        <f>E46+E51</f>
        <v>65960.59</v>
      </c>
      <c r="F52" s="30"/>
      <c r="G52" s="53">
        <f>C52-E52</f>
        <v>19039.410000000003</v>
      </c>
    </row>
    <row r="53" spans="1:7" ht="15.75" customHeight="1" x14ac:dyDescent="0.35">
      <c r="A53" s="30"/>
      <c r="B53" s="30"/>
      <c r="C53" s="30"/>
      <c r="D53" s="30"/>
      <c r="E53" s="30"/>
      <c r="F53" s="30"/>
      <c r="G53" s="30"/>
    </row>
    <row r="54" spans="1:7" ht="15.75" customHeight="1" x14ac:dyDescent="0.35">
      <c r="A54" s="30"/>
      <c r="B54" s="30"/>
      <c r="C54" s="30"/>
      <c r="D54" s="30"/>
      <c r="E54" s="30"/>
      <c r="F54" s="30"/>
      <c r="G54" s="30"/>
    </row>
    <row r="55" spans="1:7" ht="73.5" customHeight="1" x14ac:dyDescent="0.35">
      <c r="A55" s="36" t="s">
        <v>33</v>
      </c>
      <c r="B55" s="37"/>
      <c r="C55" s="73"/>
      <c r="D55" s="38"/>
      <c r="E55" s="37"/>
      <c r="F55" s="39"/>
      <c r="G55" s="36"/>
    </row>
    <row r="56" spans="1:7" ht="56" x14ac:dyDescent="0.35">
      <c r="A56" s="19" t="s">
        <v>34</v>
      </c>
      <c r="B56" s="10"/>
      <c r="C56" s="10"/>
      <c r="D56" s="10"/>
      <c r="E56" s="10"/>
      <c r="F56" s="10"/>
      <c r="G56" s="19"/>
    </row>
    <row r="57" spans="1:7" ht="37.5" customHeight="1" x14ac:dyDescent="0.35">
      <c r="A57" s="19" t="s">
        <v>35</v>
      </c>
      <c r="B57" s="10"/>
      <c r="C57" s="10"/>
      <c r="D57" s="10"/>
      <c r="E57" s="10"/>
      <c r="F57" s="10"/>
      <c r="G57" s="19"/>
    </row>
    <row r="58" spans="1:7" ht="33" customHeight="1" x14ac:dyDescent="0.35">
      <c r="A58" s="19" t="s">
        <v>61</v>
      </c>
      <c r="B58" s="19"/>
      <c r="C58" s="19"/>
      <c r="D58" s="19"/>
      <c r="E58" s="19"/>
      <c r="F58" s="19"/>
      <c r="G58" s="19"/>
    </row>
    <row r="59" spans="1:7" ht="33" customHeight="1" x14ac:dyDescent="0.35">
      <c r="A59" s="42" t="s">
        <v>96</v>
      </c>
      <c r="B59" s="70"/>
      <c r="C59" s="19"/>
      <c r="D59" s="19"/>
      <c r="E59" s="71">
        <v>6000</v>
      </c>
      <c r="F59" s="19"/>
      <c r="G59" s="19"/>
    </row>
    <row r="60" spans="1:7" ht="15.75" customHeight="1" x14ac:dyDescent="0.35">
      <c r="A60" s="77" t="s">
        <v>93</v>
      </c>
      <c r="B60" s="78"/>
      <c r="C60" s="46">
        <f>C9+C19+C43+C47</f>
        <v>882576</v>
      </c>
      <c r="D60" s="46"/>
      <c r="E60" s="53">
        <f>E15+E23+E46+E51+E59</f>
        <v>834248.14999999991</v>
      </c>
      <c r="F60" s="30"/>
      <c r="G60" s="53">
        <f>G41+G52</f>
        <v>54327.850000000064</v>
      </c>
    </row>
    <row r="61" spans="1:7" ht="15.75" customHeight="1" x14ac:dyDescent="0.35">
      <c r="A61" s="79" t="s">
        <v>94</v>
      </c>
      <c r="B61" s="80"/>
      <c r="C61" s="50">
        <f>C60*7%</f>
        <v>61780.320000000007</v>
      </c>
      <c r="D61" s="50"/>
      <c r="E61" s="54">
        <f>E60*5.67%</f>
        <v>47301.870104999995</v>
      </c>
      <c r="F61" s="11"/>
      <c r="G61" s="54">
        <f>G60*7%</f>
        <v>3802.9495000000047</v>
      </c>
    </row>
    <row r="62" spans="1:7" ht="15.75" customHeight="1" x14ac:dyDescent="0.35">
      <c r="A62" s="77" t="s">
        <v>60</v>
      </c>
      <c r="B62" s="78"/>
      <c r="C62" s="46">
        <f>C60+C61</f>
        <v>944356.32000000007</v>
      </c>
      <c r="D62" s="46"/>
      <c r="E62" s="53">
        <f>SUM(E60:E61)</f>
        <v>881550.02010499989</v>
      </c>
      <c r="F62" s="30"/>
      <c r="G62" s="53">
        <f>SUM(G60:G61)</f>
        <v>58130.799500000066</v>
      </c>
    </row>
    <row r="63" spans="1:7" x14ac:dyDescent="0.35">
      <c r="G63" s="74"/>
    </row>
    <row r="68" ht="48" customHeight="1" x14ac:dyDescent="0.35"/>
    <row r="70" ht="16.149999999999999" customHeight="1" x14ac:dyDescent="0.35"/>
    <row r="71" ht="16.149999999999999" customHeight="1" x14ac:dyDescent="0.35"/>
    <row r="84" ht="16.149999999999999" customHeight="1" x14ac:dyDescent="0.35"/>
    <row r="85" ht="16.149999999999999" customHeight="1" x14ac:dyDescent="0.35"/>
    <row r="98" ht="16.149999999999999" customHeight="1" x14ac:dyDescent="0.35"/>
    <row r="99" ht="51.75" customHeight="1" x14ac:dyDescent="0.35"/>
    <row r="100" ht="50.25" customHeight="1" x14ac:dyDescent="0.35"/>
    <row r="110" ht="25.5" customHeight="1" x14ac:dyDescent="0.35"/>
  </sheetData>
  <mergeCells count="11">
    <mergeCell ref="A60:B60"/>
    <mergeCell ref="A61:B61"/>
    <mergeCell ref="A62:B62"/>
    <mergeCell ref="A8:G8"/>
    <mergeCell ref="A41:B41"/>
    <mergeCell ref="A51:B51"/>
    <mergeCell ref="A52:B52"/>
    <mergeCell ref="A46:B46"/>
    <mergeCell ref="A23:B23"/>
    <mergeCell ref="A15:B15"/>
    <mergeCell ref="A42:G42"/>
  </mergeCells>
  <pageMargins left="0.25" right="0.25" top="0.75" bottom="0.75" header="0.3" footer="0.3"/>
  <pageSetup scale="61" fitToHeight="0" orientation="portrait" r:id="rId1"/>
  <rowBreaks count="1" manualBreakCount="1"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zoomScale="68" zoomScaleNormal="68" workbookViewId="0">
      <selection activeCell="M9" sqref="M9"/>
    </sheetView>
  </sheetViews>
  <sheetFormatPr defaultRowHeight="14.5" x14ac:dyDescent="0.35"/>
  <cols>
    <col min="1" max="1" width="15.54296875" customWidth="1"/>
    <col min="10" max="10" width="10.7265625" bestFit="1" customWidth="1"/>
  </cols>
  <sheetData>
    <row r="1" spans="1:10" ht="15.5" x14ac:dyDescent="0.35">
      <c r="A1" s="1" t="s">
        <v>36</v>
      </c>
      <c r="B1" s="1"/>
      <c r="C1" s="1"/>
      <c r="D1" s="1"/>
    </row>
    <row r="2" spans="1:10" x14ac:dyDescent="0.35">
      <c r="A2" s="9"/>
      <c r="B2" s="9"/>
      <c r="C2" s="9"/>
      <c r="D2" s="9"/>
    </row>
    <row r="3" spans="1:10" x14ac:dyDescent="0.35">
      <c r="A3" s="9" t="s">
        <v>32</v>
      </c>
      <c r="B3" s="9"/>
      <c r="C3" s="9"/>
      <c r="D3" s="9"/>
    </row>
    <row r="4" spans="1:10" ht="15" thickBot="1" x14ac:dyDescent="0.4"/>
    <row r="5" spans="1:10" ht="26.5" thickBot="1" x14ac:dyDescent="0.4">
      <c r="A5" s="93" t="s">
        <v>15</v>
      </c>
      <c r="B5" s="91" t="s">
        <v>16</v>
      </c>
      <c r="C5" s="92"/>
      <c r="D5" s="91" t="s">
        <v>16</v>
      </c>
      <c r="E5" s="92"/>
      <c r="F5" s="91" t="s">
        <v>16</v>
      </c>
      <c r="G5" s="92"/>
      <c r="H5" s="8" t="s">
        <v>29</v>
      </c>
      <c r="I5" s="8" t="s">
        <v>31</v>
      </c>
      <c r="J5" s="93" t="s">
        <v>30</v>
      </c>
    </row>
    <row r="6" spans="1:10" ht="26.5" thickBot="1" x14ac:dyDescent="0.4">
      <c r="A6" s="94"/>
      <c r="B6" s="2" t="s">
        <v>18</v>
      </c>
      <c r="C6" s="2" t="s">
        <v>19</v>
      </c>
      <c r="D6" s="2" t="s">
        <v>18</v>
      </c>
      <c r="E6" s="2" t="s">
        <v>19</v>
      </c>
      <c r="F6" s="2" t="s">
        <v>18</v>
      </c>
      <c r="G6" s="2" t="s">
        <v>19</v>
      </c>
      <c r="H6" s="2"/>
      <c r="I6" s="2"/>
      <c r="J6" s="94"/>
    </row>
    <row r="7" spans="1:10" ht="26.5" thickBot="1" x14ac:dyDescent="0.4">
      <c r="A7" s="3" t="s">
        <v>20</v>
      </c>
      <c r="B7" s="4"/>
      <c r="C7" s="4"/>
      <c r="D7" s="4"/>
      <c r="E7" s="4"/>
      <c r="F7" s="4"/>
      <c r="G7" s="4"/>
      <c r="H7" s="4"/>
      <c r="I7" s="4"/>
      <c r="J7" s="61">
        <v>643386</v>
      </c>
    </row>
    <row r="8" spans="1:10" ht="39.5" thickBot="1" x14ac:dyDescent="0.4">
      <c r="A8" s="3" t="s">
        <v>21</v>
      </c>
      <c r="B8" s="4"/>
      <c r="C8" s="4"/>
      <c r="D8" s="5"/>
      <c r="E8" s="4"/>
      <c r="F8" s="4"/>
      <c r="G8" s="4"/>
      <c r="H8" s="4"/>
      <c r="I8" s="4"/>
      <c r="J8" s="61">
        <v>20000</v>
      </c>
    </row>
    <row r="9" spans="1:10" ht="65.5" thickBot="1" x14ac:dyDescent="0.4">
      <c r="A9" s="3" t="s">
        <v>22</v>
      </c>
      <c r="B9" s="4"/>
      <c r="C9" s="4"/>
      <c r="D9" s="4"/>
      <c r="E9" s="4"/>
      <c r="F9" s="4"/>
      <c r="G9" s="4"/>
      <c r="H9" s="4"/>
      <c r="I9" s="4"/>
      <c r="J9" s="61">
        <v>13100</v>
      </c>
    </row>
    <row r="10" spans="1:10" ht="26.5" thickBot="1" x14ac:dyDescent="0.4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61">
        <v>100000</v>
      </c>
    </row>
    <row r="11" spans="1:10" ht="15" thickBot="1" x14ac:dyDescent="0.4">
      <c r="A11" s="3" t="s">
        <v>24</v>
      </c>
      <c r="B11" s="4"/>
      <c r="C11" s="4"/>
      <c r="D11" s="4"/>
      <c r="E11" s="4"/>
      <c r="F11" s="4"/>
      <c r="G11" s="4"/>
      <c r="H11" s="4"/>
      <c r="I11" s="4"/>
      <c r="J11" s="61">
        <v>40000</v>
      </c>
    </row>
    <row r="12" spans="1:10" ht="39.5" thickBot="1" x14ac:dyDescent="0.4">
      <c r="A12" s="3" t="s">
        <v>25</v>
      </c>
      <c r="B12" s="4"/>
      <c r="C12" s="4"/>
      <c r="D12" s="4"/>
      <c r="E12" s="4"/>
      <c r="F12" s="4"/>
      <c r="G12" s="4"/>
      <c r="H12" s="4"/>
      <c r="I12" s="4"/>
      <c r="J12" s="61">
        <v>0</v>
      </c>
    </row>
    <row r="13" spans="1:10" ht="39.5" thickBot="1" x14ac:dyDescent="0.4">
      <c r="A13" s="3" t="s">
        <v>26</v>
      </c>
      <c r="B13" s="4"/>
      <c r="C13" s="4"/>
      <c r="D13" s="4"/>
      <c r="E13" s="4"/>
      <c r="F13" s="4"/>
      <c r="G13" s="4"/>
      <c r="H13" s="4"/>
      <c r="I13" s="4"/>
      <c r="J13" s="61">
        <v>66090</v>
      </c>
    </row>
    <row r="14" spans="1:10" ht="26.5" thickBot="1" x14ac:dyDescent="0.4">
      <c r="A14" s="6" t="s">
        <v>27</v>
      </c>
      <c r="B14" s="7"/>
      <c r="C14" s="7"/>
      <c r="D14" s="7"/>
      <c r="E14" s="7"/>
      <c r="F14" s="7"/>
      <c r="G14" s="7"/>
      <c r="H14" s="7"/>
      <c r="I14" s="7"/>
      <c r="J14" s="62">
        <f>SUM(J7:J13)</f>
        <v>882576</v>
      </c>
    </row>
    <row r="15" spans="1:10" ht="26.5" thickBot="1" x14ac:dyDescent="0.4">
      <c r="A15" s="3" t="s">
        <v>28</v>
      </c>
      <c r="B15" s="4"/>
      <c r="C15" s="4"/>
      <c r="D15" s="4"/>
      <c r="E15" s="4"/>
      <c r="F15" s="4"/>
      <c r="G15" s="4"/>
      <c r="H15" s="4"/>
      <c r="I15" s="4"/>
      <c r="J15" s="61">
        <f>J14*7%</f>
        <v>61780.320000000007</v>
      </c>
    </row>
    <row r="16" spans="1:10" ht="15" thickBot="1" x14ac:dyDescent="0.4">
      <c r="A16" s="6" t="s">
        <v>17</v>
      </c>
      <c r="B16" s="7"/>
      <c r="C16" s="7"/>
      <c r="D16" s="7"/>
      <c r="E16" s="7"/>
      <c r="F16" s="7"/>
      <c r="G16" s="7"/>
      <c r="H16" s="7"/>
      <c r="I16" s="7"/>
      <c r="J16" s="62">
        <f>SUM(J14:J15)</f>
        <v>944356.32000000007</v>
      </c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74111947C9F54AB41E583649FEB568" ma:contentTypeVersion="7" ma:contentTypeDescription="Create a new document." ma:contentTypeScope="" ma:versionID="c61a26985aded9408106fbda022ac20d">
  <xsd:schema xmlns:xsd="http://www.w3.org/2001/XMLSchema" xmlns:xs="http://www.w3.org/2001/XMLSchema" xmlns:p="http://schemas.microsoft.com/office/2006/metadata/properties" xmlns:ns3="26bdd550-754d-487a-b6a8-7a940d0f596a" xmlns:ns4="1abb90a9-73c0-4cfe-a1ec-95aa881fbf2f" targetNamespace="http://schemas.microsoft.com/office/2006/metadata/properties" ma:root="true" ma:fieldsID="befb48d06cef7657139fdc388a4a722e" ns3:_="" ns4:_="">
    <xsd:import namespace="26bdd550-754d-487a-b6a8-7a940d0f596a"/>
    <xsd:import namespace="1abb90a9-73c0-4cfe-a1ec-95aa881fbf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dd550-754d-487a-b6a8-7a940d0f59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b90a9-73c0-4cfe-a1ec-95aa881fb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183192-905E-4D22-A766-FA2A8BAF77CC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1abb90a9-73c0-4cfe-a1ec-95aa881fbf2f"/>
    <ds:schemaRef ds:uri="26bdd550-754d-487a-b6a8-7a940d0f596a"/>
  </ds:schemaRefs>
</ds:datastoreItem>
</file>

<file path=customXml/itemProps2.xml><?xml version="1.0" encoding="utf-8"?>
<ds:datastoreItem xmlns:ds="http://schemas.openxmlformats.org/officeDocument/2006/customXml" ds:itemID="{CEDDA739-6C8A-4ED1-BD15-7A862A4C6E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21EC00-61F1-474D-8ADB-E7FF6F2C4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bdd550-754d-487a-b6a8-7a940d0f596a"/>
    <ds:schemaRef ds:uri="1abb90a9-73c0-4cfe-a1ec-95aa881fb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Guie-Aissatu Monteiro Ndjai</cp:lastModifiedBy>
  <cp:lastPrinted>2020-08-11T18:14:03Z</cp:lastPrinted>
  <dcterms:created xsi:type="dcterms:W3CDTF">2017-11-15T21:17:43Z</dcterms:created>
  <dcterms:modified xsi:type="dcterms:W3CDTF">2020-08-28T16:24:26Z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0x0101006474111947C9F54AB41E583649FEB568</vt:lpwstr>
  </property>
</Properties>
</file>