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ICT_PROVIDER\Documents\00. Hanitriniony RASON\00. PBF 2020\00. PRODOC\PROJET PBF 2020-2021\03. RAPPORT FINANCIER\Rapport annuel\07. SIFAKA\"/>
    </mc:Choice>
  </mc:AlternateContent>
  <xr:revisionPtr revIDLastSave="0" documentId="13_ncr:1_{52E475B8-FD41-444C-84EA-FF278A12A4E0}" xr6:coauthVersionLast="45" xr6:coauthVersionMax="45" xr10:uidLastSave="{00000000-0000-0000-0000-000000000000}"/>
  <bookViews>
    <workbookView xWindow="-120" yWindow="-120" windowWidth="20730" windowHeight="11160" activeTab="1" xr2:uid="{00000000-000D-0000-FFFF-FFFF00000000}"/>
  </bookViews>
  <sheets>
    <sheet name="Feuil1" sheetId="8" r:id="rId1"/>
    <sheet name="rapport financier Sifaka"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8" l="1"/>
  <c r="C8" i="7" l="1"/>
  <c r="D43" i="8" l="1"/>
  <c r="D24" i="8"/>
  <c r="D11" i="8"/>
  <c r="C13" i="7" l="1"/>
  <c r="G13" i="7" l="1"/>
  <c r="I7" i="7" l="1"/>
  <c r="I8" i="7"/>
  <c r="I9" i="7"/>
  <c r="I10" i="7"/>
  <c r="I11" i="7"/>
  <c r="I12" i="7"/>
  <c r="I6" i="7"/>
  <c r="H7" i="7" l="1"/>
  <c r="H8" i="7"/>
  <c r="H9" i="7"/>
  <c r="H10" i="7"/>
  <c r="H11" i="7"/>
  <c r="H12" i="7"/>
  <c r="H6" i="7"/>
  <c r="C14" i="7"/>
  <c r="D13" i="7"/>
  <c r="E13" i="7"/>
  <c r="E14" i="7" s="1"/>
  <c r="E15" i="7" s="1"/>
  <c r="F13" i="7"/>
  <c r="G14" i="7"/>
  <c r="G15" i="7" s="1"/>
  <c r="I13" i="7"/>
  <c r="I14" i="7" s="1"/>
  <c r="B13" i="7"/>
  <c r="B14" i="7" s="1"/>
  <c r="H43" i="8"/>
  <c r="G43" i="8"/>
  <c r="H38" i="8"/>
  <c r="G38" i="8"/>
  <c r="H32" i="8"/>
  <c r="G32" i="8"/>
  <c r="H24" i="8"/>
  <c r="G24" i="8"/>
  <c r="H17" i="8"/>
  <c r="G17" i="8"/>
  <c r="H11" i="8"/>
  <c r="G11" i="8"/>
  <c r="H13" i="7" l="1"/>
  <c r="H14" i="7" s="1"/>
  <c r="H15" i="7" s="1"/>
  <c r="I15" i="7"/>
  <c r="G51" i="8"/>
  <c r="G53" i="8" s="1"/>
  <c r="C15" i="7"/>
  <c r="H51" i="8"/>
  <c r="H53" i="8" s="1"/>
  <c r="B15" i="7"/>
  <c r="F14" i="7"/>
  <c r="F15" i="7" s="1"/>
  <c r="D14" i="7"/>
  <c r="D15" i="7" s="1"/>
  <c r="D38" i="8" l="1"/>
  <c r="F11" i="8"/>
  <c r="D17" i="8"/>
  <c r="D32" i="8"/>
  <c r="F43" i="8"/>
  <c r="E43" i="8"/>
  <c r="C43" i="8"/>
  <c r="F38" i="8"/>
  <c r="E38" i="8"/>
  <c r="C38" i="8"/>
  <c r="F32" i="8"/>
  <c r="E32" i="8"/>
  <c r="C32" i="8"/>
  <c r="F24" i="8"/>
  <c r="E24" i="8"/>
  <c r="C24" i="8"/>
  <c r="F17" i="8"/>
  <c r="E17" i="8"/>
  <c r="C17" i="8"/>
  <c r="E11" i="8"/>
  <c r="C11" i="8"/>
  <c r="C51" i="8" l="1"/>
  <c r="C53" i="8" s="1"/>
  <c r="E51" i="8"/>
  <c r="E53" i="8" s="1"/>
  <c r="F51" i="8"/>
  <c r="F53" i="8" s="1"/>
  <c r="D53" i="8" l="1"/>
</calcChain>
</file>

<file path=xl/sharedStrings.xml><?xml version="1.0" encoding="utf-8"?>
<sst xmlns="http://schemas.openxmlformats.org/spreadsheetml/2006/main" count="112" uniqueCount="92">
  <si>
    <t>CATEGORIES</t>
  </si>
  <si>
    <t>TOTAL</t>
  </si>
  <si>
    <t xml:space="preserve"> TOTAL PROJET</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</si>
  <si>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</si>
  <si>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</si>
  <si>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</si>
  <si>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</si>
  <si>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</si>
  <si>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</si>
  <si>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</si>
  <si>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</si>
  <si>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</si>
  <si>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PNUD</t>
  </si>
  <si>
    <t>Budget</t>
  </si>
  <si>
    <t>Dépense</t>
  </si>
  <si>
    <t>Nombre de resultat/ produit</t>
  </si>
  <si>
    <t>Formulation du resultat/ produit/activite</t>
  </si>
  <si>
    <t xml:space="preserve">RESULTAT 1: </t>
  </si>
  <si>
    <t>Produit 1.1:</t>
  </si>
  <si>
    <t>Activite 1.1.1:</t>
  </si>
  <si>
    <t>Activite 1.1.2:</t>
  </si>
  <si>
    <t>Activite 1.1.3:</t>
  </si>
  <si>
    <t>Produit total</t>
  </si>
  <si>
    <t>Produit 1.2:</t>
  </si>
  <si>
    <t>Activite 1.2.1</t>
  </si>
  <si>
    <t>Activite 1.2.2</t>
  </si>
  <si>
    <t>Activite 1.2.3</t>
  </si>
  <si>
    <t>Activite 1.2.4</t>
  </si>
  <si>
    <t>Produit 1.3:</t>
  </si>
  <si>
    <t>Activite 1.3.1</t>
  </si>
  <si>
    <t>Activite 1.3.2</t>
  </si>
  <si>
    <t>Activite 1.3.3</t>
  </si>
  <si>
    <t>Activite 1.3.4</t>
  </si>
  <si>
    <t>Activite 1.3.5</t>
  </si>
  <si>
    <t xml:space="preserve">RESULTAT 2: </t>
  </si>
  <si>
    <t>Produit 2.1</t>
  </si>
  <si>
    <t>Activite 2.1.1</t>
  </si>
  <si>
    <t>Activite 2.1.2</t>
  </si>
  <si>
    <t>Activite 2.1.3</t>
  </si>
  <si>
    <t>Activite 2.1.4</t>
  </si>
  <si>
    <t>Produit 2.2</t>
  </si>
  <si>
    <t>Activite 2.2.1</t>
  </si>
  <si>
    <t>Activite' 2.2.2</t>
  </si>
  <si>
    <t>Activite 2.2.3</t>
  </si>
  <si>
    <t>Activite 2.2.4</t>
  </si>
  <si>
    <t>Produit 2.3</t>
  </si>
  <si>
    <t>Activite 2.3.1</t>
  </si>
  <si>
    <t>Activite 2.3.2</t>
  </si>
  <si>
    <t>Activite 2.3.3</t>
  </si>
  <si>
    <t>Cout de personnel du projet si pas inclus dans les activites si-dessus</t>
  </si>
  <si>
    <t>Couts operationnels si pas inclus dans les activites si-dessus</t>
  </si>
  <si>
    <t>Budget de suivi</t>
  </si>
  <si>
    <t>Budget pour l'évaluation finale indépendante</t>
  </si>
  <si>
    <t>Coûts supplémentaires total</t>
  </si>
  <si>
    <t>Dépenses</t>
  </si>
  <si>
    <t>Coût indirect (7%)</t>
  </si>
  <si>
    <r>
      <t xml:space="preserve">Etat des dépenses </t>
    </r>
    <r>
      <rPr>
        <b/>
        <sz val="9"/>
        <color rgb="FFFF0000"/>
        <rFont val="Andale WT"/>
      </rPr>
      <t>PNUD - UNICEF - HCDH</t>
    </r>
  </si>
  <si>
    <r>
      <rPr>
        <b/>
        <sz val="9"/>
        <color theme="1"/>
        <rFont val="Andale WT"/>
      </rPr>
      <t xml:space="preserve">Projet: </t>
    </r>
    <r>
      <rPr>
        <sz val="9"/>
        <color rgb="FFFF0000"/>
        <rFont val="Andale WT"/>
      </rPr>
      <t>Studio Sifaka - Tracer la voie de la paix à travers la voix des jeunes</t>
    </r>
  </si>
  <si>
    <t>UNICEF</t>
  </si>
  <si>
    <t>HCDH</t>
  </si>
  <si>
    <t>Les jeunes hommes et les jeunes femmes, ont un meilleur accès à des informations fiables et professionnelles et à un espace pour se faire entendre, ce qui lui permet de mieux participer à la résolution pacifique des conflits et aux processus démocratiques et de développement</t>
  </si>
  <si>
    <t>La capacité technique de jeunes journalistes et techniciens de radio malgaches à produire des émissions répondant aux normes et adaptées aux besoins d’informations des jeunes et des acteurs d’appui à la promotion des jeunes est développée en tenant compte des règles professionnelles et déontologiques du journalisme et des médias.</t>
  </si>
  <si>
    <t xml:space="preserve">Constituer l’équipe de production et du projet </t>
  </si>
  <si>
    <t>Former les journalistes, animateurs, coalition des radios et correspondants régionaux sur les thématiques de développement, de normes et principes internationaux relatifs aux droits de l’homme</t>
  </si>
  <si>
    <t>Renforcer la capacité des journalistes, animateurs, correspondants régionaux et techniciens sur les aspects techniques et déontologiques des métiers de la radio</t>
  </si>
  <si>
    <t xml:space="preserve">Des contenus indépendants et variés d’information et de programmes éducatifs et ludiques  à effet catalytique pour les engagements en faveur de la consolidation de la paix sont produits par la radio Sifaka  </t>
  </si>
  <si>
    <t>Déterminer des formats de production adéquats aux attentes des auditeurs et la grille des programmes</t>
  </si>
  <si>
    <t>Produire des programmes audios quotidiens factuels, équilibrés, impartiaux et professionnels sur les thématiques de développement et des droits humains intégrant la dimension genre dont des émissions interactives</t>
  </si>
  <si>
    <t>Assurer la diffusion des émissions produites par les jeunes</t>
  </si>
  <si>
    <t xml:space="preserve">Assurer la rédaction, publication et diffusion des chartes et codes déontologiques de la Radio </t>
  </si>
  <si>
    <t>Les capacités des associations de jeunes malgaches sont renforcées pour produire des émissions et faire remonter les préoccupations des jeunes dans les zones urbaines et rurales.</t>
  </si>
  <si>
    <t>Mettre en place des JRC au niveau de la radio Sifaka et des radios locales partenaires de l’UNICEF d’Androy (06 stations), Anosy (09 stations) et Melaky (05 stations)</t>
  </si>
  <si>
    <t>Opérationnaliser le système U-Report pour partager la perception des jeunes sur la consolidation de la paix et pour contribuer au suivi et à l’évaluation des émissions de la radio Sifaka et des JRC</t>
  </si>
  <si>
    <t>Renforcer la capacité des associations de jeunes dont les scouts, les jeunes reporters clubs, le pool de jeunes formateurs en droits de l’homme, etc. en matière de droits de l’homme et thématique de développement</t>
  </si>
  <si>
    <t>Création et animation des groupes d'auditeurs jeunes</t>
  </si>
  <si>
    <t>Dispenser des formations journalistiques et techniques aux correspondants régionaux au sein des associations de jeunes qui contribuent à la production</t>
  </si>
  <si>
    <t>Le secteur médiatique malgache est renforcé dans sa capacité à diffuser des contenus contribuant à une coexistence pacifique, notamment en donnant une meilleure place aux jeunes.</t>
  </si>
  <si>
    <t>Le Studio Sifaka diffuse quotidiennement à Antananarivo et ses environs, dans les principales grandes villes de Madagascar.</t>
  </si>
  <si>
    <t>Elaborer le branding du studio</t>
  </si>
  <si>
    <t>Assurer l'acquisition des matériels et l'installation du studio</t>
  </si>
  <si>
    <t>Installation du studio de production et de rédaction</t>
  </si>
  <si>
    <t>Communiquer sur le lancement des émissions</t>
  </si>
  <si>
    <t>Les programmes d’information et de dialogue produits par le Studio Sifaka sont diffusés par un réseau de médias malgaches partenaires dans tout le pays et sur le web</t>
  </si>
  <si>
    <t xml:space="preserve"> Tisser un partenariat avec les réseaux de médias pour la diffusion d’émissions  de Studio Sifaka</t>
  </si>
  <si>
    <t xml:space="preserve"> Renforcer la capacité des parties prenantes sur les techniques radiophonique, la chartre éditoriale et le code déontologique qui régissent la production pour la radio Sifaka</t>
  </si>
  <si>
    <t>Disséminer les émissions auprès des radios partenaires pour diffusion</t>
  </si>
  <si>
    <t>Création et gestion d'un site web et de la radio et les pages sur les réseaux sociaux</t>
  </si>
  <si>
    <t xml:space="preserve">Les mesures sont prises pour assurer la mise en place, le fonctionnement et la durabilité de la radio Sifaka </t>
  </si>
  <si>
    <t>L’unité de gestion du projet est opérationnelle</t>
  </si>
  <si>
    <t xml:space="preserve"> Faire le marketing des émissions produites dont la création et l’animation de site web et des pages réseaux sociaux du Studio.</t>
  </si>
  <si>
    <t>Assurer la pérennisation du studio</t>
  </si>
  <si>
    <t>Tableau 1 - Budget de projet SIFAKA par categorie de cout de l'ONU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</si>
</sst>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00_);_(* \(#,##0.00\);_(* &quot;-&quot;??_);_(@_)"/>
    <numFmt numFmtId="166" formatCode="_(* #,##0_);_(* \(#,##0\);_(* &quot;-&quot;??_);_(@_)"/>
    <numFmt numFmtId="167" formatCode="_(&quot;$&quot;* #,##0.00_);_(&quot;$&quot;* \(#,##0.00\);_(&quot;$&quot;* &quot;-&quot;??_);_(@_)"/>
  </numFmts>
  <fonts count="16">
    <font>
      <sz val="11"/>
      <color theme="1"/>
      <name val="Calibri"/>
      <family val="2"/>
      <scheme val="minor"/>
    </font>
    <font>
      <sz val="12"/>
      <color theme="1"/>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sz val="10"/>
      <color theme="1"/>
      <name val="Times New Roman"/>
      <family val="1"/>
    </font>
    <font>
      <b/>
      <sz val="10"/>
      <color theme="1"/>
      <name val="Times New Roman"/>
      <family val="1"/>
    </font>
    <font>
      <sz val="11"/>
      <color theme="1"/>
      <name val="Calibri"/>
      <family val="2"/>
      <scheme val="minor"/>
    </font>
    <font>
      <b/>
      <sz val="9"/>
      <color theme="1"/>
      <name val="Andale WT"/>
    </font>
    <font>
      <b/>
      <sz val="9"/>
      <color rgb="FFFF0000"/>
      <name val="Andale WT"/>
    </font>
    <font>
      <sz val="9"/>
      <color theme="1"/>
      <name val="Andale WT"/>
    </font>
    <font>
      <sz val="9"/>
      <color rgb="FFFF0000"/>
      <name val="Andale WT"/>
    </font>
    <font>
      <sz val="9"/>
      <color rgb="FF000000"/>
      <name val="Calibri"/>
      <family val="2"/>
      <scheme val="minor"/>
    </font>
    <font>
      <sz val="9"/>
      <color theme="1"/>
      <name val="Calibri"/>
      <family val="2"/>
      <scheme val="minor"/>
    </font>
    <font>
      <sz val="9"/>
      <name val="Calibri"/>
      <family val="2"/>
      <scheme val="minor"/>
    </font>
  </fonts>
  <fills count="9">
    <fill>
      <patternFill patternType="none"/>
    </fill>
    <fill>
      <patternFill patternType="gray125"/>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4">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165" fontId="8" fillId="0" borderId="0" applyFont="0" applyFill="0" applyBorder="0" applyAlignment="0" applyProtection="0"/>
    <xf numFmtId="44" fontId="8" fillId="0" borderId="0" applyFont="0" applyFill="0" applyBorder="0" applyAlignment="0" applyProtection="0"/>
  </cellStyleXfs>
  <cellXfs count="82">
    <xf numFmtId="0" fontId="0" fillId="0" borderId="0" xfId="0"/>
    <xf numFmtId="0" fontId="2" fillId="0" borderId="0" xfId="0" applyFont="1"/>
    <xf numFmtId="0" fontId="5" fillId="0" borderId="0" xfId="0" applyFont="1"/>
    <xf numFmtId="166" fontId="0" fillId="0" borderId="0" xfId="0" applyNumberFormat="1"/>
    <xf numFmtId="0" fontId="9" fillId="0" borderId="0" xfId="0" applyFont="1" applyAlignment="1">
      <alignment horizontal="left"/>
    </xf>
    <xf numFmtId="0" fontId="11" fillId="0" borderId="0" xfId="0" applyFont="1"/>
    <xf numFmtId="0" fontId="11" fillId="0" borderId="0" xfId="0" applyFont="1" applyAlignment="1">
      <alignment horizontal="left"/>
    </xf>
    <xf numFmtId="0" fontId="9" fillId="7" borderId="5" xfId="0" applyFont="1" applyFill="1" applyBorder="1" applyAlignment="1" applyProtection="1">
      <alignment horizontal="center" vertical="center" wrapText="1"/>
    </xf>
    <xf numFmtId="0" fontId="11" fillId="0" borderId="0" xfId="0" applyFont="1" applyBorder="1" applyAlignment="1">
      <alignment wrapText="1"/>
    </xf>
    <xf numFmtId="0" fontId="11" fillId="7" borderId="5" xfId="0" applyFont="1" applyFill="1" applyBorder="1" applyAlignment="1" applyProtection="1">
      <alignment horizontal="center" vertical="center" wrapText="1"/>
    </xf>
    <xf numFmtId="0" fontId="9" fillId="8" borderId="5" xfId="0" applyFont="1" applyFill="1" applyBorder="1" applyAlignment="1" applyProtection="1">
      <alignment vertical="center" wrapText="1"/>
    </xf>
    <xf numFmtId="44" fontId="9" fillId="0" borderId="0" xfId="2" applyFont="1" applyFill="1" applyBorder="1" applyAlignment="1" applyProtection="1">
      <alignment vertical="center" wrapText="1"/>
    </xf>
    <xf numFmtId="0" fontId="11" fillId="8" borderId="5" xfId="0" applyFont="1" applyFill="1" applyBorder="1" applyAlignment="1" applyProtection="1">
      <alignment vertical="center" wrapText="1"/>
    </xf>
    <xf numFmtId="167" fontId="11" fillId="0" borderId="5" xfId="2" applyNumberFormat="1" applyFont="1" applyBorder="1" applyAlignment="1" applyProtection="1">
      <alignment horizontal="center" vertical="center" wrapText="1"/>
      <protection locked="0"/>
    </xf>
    <xf numFmtId="0" fontId="11" fillId="0" borderId="0" xfId="0" applyFont="1" applyFill="1" applyBorder="1" applyAlignment="1">
      <alignment wrapText="1"/>
    </xf>
    <xf numFmtId="0" fontId="9" fillId="7" borderId="5" xfId="0" applyFont="1" applyFill="1" applyBorder="1" applyAlignment="1" applyProtection="1">
      <alignment vertical="center" wrapText="1"/>
    </xf>
    <xf numFmtId="167" fontId="9" fillId="7" borderId="5" xfId="2" applyNumberFormat="1" applyFont="1" applyFill="1" applyBorder="1" applyAlignment="1" applyProtection="1">
      <alignment horizontal="center" vertical="center" wrapText="1"/>
    </xf>
    <xf numFmtId="167" fontId="9" fillId="7" borderId="6" xfId="2" applyNumberFormat="1" applyFont="1" applyFill="1" applyBorder="1" applyAlignment="1" applyProtection="1">
      <alignment horizontal="center" vertical="center" wrapText="1"/>
    </xf>
    <xf numFmtId="0" fontId="11" fillId="6" borderId="0" xfId="0" applyFont="1" applyFill="1" applyBorder="1" applyAlignment="1">
      <alignment wrapText="1"/>
    </xf>
    <xf numFmtId="0" fontId="11" fillId="6" borderId="0" xfId="0" applyFont="1" applyFill="1" applyBorder="1" applyAlignment="1" applyProtection="1">
      <alignment vertical="center" wrapText="1"/>
      <protection locked="0"/>
    </xf>
    <xf numFmtId="0" fontId="11" fillId="6" borderId="0" xfId="0" applyFont="1" applyFill="1" applyBorder="1" applyAlignment="1" applyProtection="1">
      <alignment horizontal="left" vertical="top" wrapText="1"/>
      <protection locked="0"/>
    </xf>
    <xf numFmtId="44" fontId="11" fillId="6" borderId="0" xfId="2" applyFont="1" applyFill="1" applyBorder="1" applyAlignment="1" applyProtection="1">
      <alignment horizontal="center" vertical="center" wrapText="1"/>
      <protection locked="0"/>
    </xf>
    <xf numFmtId="0" fontId="9" fillId="6" borderId="0" xfId="0" applyFont="1" applyFill="1" applyBorder="1" applyAlignment="1" applyProtection="1">
      <alignment vertical="center" wrapText="1"/>
    </xf>
    <xf numFmtId="44" fontId="11" fillId="6" borderId="0" xfId="2" applyFont="1" applyFill="1" applyBorder="1" applyAlignment="1" applyProtection="1">
      <alignment vertical="center" wrapText="1"/>
      <protection locked="0"/>
    </xf>
    <xf numFmtId="0" fontId="9" fillId="6" borderId="5" xfId="0" applyFont="1" applyFill="1" applyBorder="1" applyAlignment="1" applyProtection="1">
      <alignment vertical="center" wrapText="1"/>
    </xf>
    <xf numFmtId="0" fontId="11" fillId="6" borderId="5" xfId="0" applyFont="1" applyFill="1" applyBorder="1" applyAlignment="1" applyProtection="1">
      <alignment vertical="center" wrapText="1"/>
      <protection locked="0"/>
    </xf>
    <xf numFmtId="0" fontId="11" fillId="6" borderId="8" xfId="0" applyFont="1" applyFill="1" applyBorder="1" applyAlignment="1" applyProtection="1">
      <alignment vertical="center" wrapText="1"/>
      <protection locked="0"/>
    </xf>
    <xf numFmtId="0" fontId="9" fillId="7" borderId="7" xfId="0" applyFont="1" applyFill="1" applyBorder="1" applyAlignment="1" applyProtection="1">
      <alignment vertical="center" wrapText="1"/>
    </xf>
    <xf numFmtId="0" fontId="9" fillId="5" borderId="5" xfId="0" applyFont="1" applyFill="1" applyBorder="1" applyAlignment="1" applyProtection="1">
      <alignment vertical="center" wrapText="1"/>
      <protection locked="0"/>
    </xf>
    <xf numFmtId="167" fontId="11" fillId="6" borderId="5" xfId="2" applyNumberFormat="1" applyFont="1" applyFill="1" applyBorder="1" applyAlignment="1" applyProtection="1">
      <alignment vertical="center" wrapText="1"/>
      <protection locked="0"/>
    </xf>
    <xf numFmtId="167" fontId="11" fillId="0" borderId="0" xfId="0" applyNumberFormat="1" applyFont="1" applyBorder="1" applyAlignment="1">
      <alignment wrapText="1"/>
    </xf>
    <xf numFmtId="164" fontId="11" fillId="0" borderId="0" xfId="0" applyNumberFormat="1" applyFont="1" applyBorder="1" applyAlignment="1">
      <alignment wrapText="1"/>
    </xf>
    <xf numFmtId="0" fontId="9" fillId="0" borderId="0" xfId="0" applyFont="1" applyFill="1" applyBorder="1" applyAlignment="1">
      <alignment horizontal="center" vertical="center" wrapText="1"/>
    </xf>
    <xf numFmtId="0" fontId="13" fillId="0" borderId="5" xfId="0" applyFont="1" applyBorder="1" applyAlignment="1">
      <alignment wrapText="1"/>
    </xf>
    <xf numFmtId="0" fontId="13" fillId="0" borderId="5" xfId="0" applyFont="1" applyBorder="1" applyAlignment="1">
      <alignment vertical="center" wrapText="1"/>
    </xf>
    <xf numFmtId="0" fontId="14" fillId="0" borderId="5" xfId="0" applyFont="1" applyBorder="1" applyAlignment="1">
      <alignment vertical="center" wrapText="1"/>
    </xf>
    <xf numFmtId="165" fontId="0" fillId="0" borderId="5" xfId="1" applyFont="1" applyBorder="1" applyAlignment="1">
      <alignment vertical="center" wrapText="1"/>
    </xf>
    <xf numFmtId="0" fontId="15" fillId="0" borderId="5" xfId="0" applyFont="1" applyBorder="1" applyAlignment="1">
      <alignment vertical="center" wrapText="1"/>
    </xf>
    <xf numFmtId="0" fontId="13" fillId="0" borderId="5" xfId="0" applyFont="1" applyBorder="1" applyAlignment="1">
      <alignment horizontal="justify"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5" xfId="0" applyFont="1" applyBorder="1" applyAlignment="1">
      <alignment vertical="center" wrapText="1"/>
    </xf>
    <xf numFmtId="165" fontId="1" fillId="0" borderId="5" xfId="1" applyNumberFormat="1" applyFont="1" applyBorder="1" applyAlignment="1">
      <alignment horizontal="right" vertical="center"/>
    </xf>
    <xf numFmtId="0" fontId="7" fillId="4" borderId="5" xfId="0" applyFont="1" applyFill="1" applyBorder="1" applyAlignment="1">
      <alignment vertical="center" wrapText="1"/>
    </xf>
    <xf numFmtId="165" fontId="3" fillId="4" borderId="5" xfId="1" applyNumberFormat="1" applyFont="1" applyFill="1" applyBorder="1" applyAlignment="1">
      <alignment horizontal="center" vertical="center" wrapText="1"/>
    </xf>
    <xf numFmtId="165" fontId="4" fillId="0" borderId="5" xfId="1" applyNumberFormat="1" applyFont="1" applyBorder="1" applyAlignment="1">
      <alignment horizontal="center" vertical="center" wrapText="1"/>
    </xf>
    <xf numFmtId="0" fontId="11" fillId="0" borderId="0" xfId="0" applyFont="1" applyFill="1"/>
    <xf numFmtId="167" fontId="11" fillId="0" borderId="5" xfId="2" applyNumberFormat="1" applyFont="1" applyFill="1" applyBorder="1" applyAlignment="1" applyProtection="1">
      <alignment horizontal="center" vertical="center" wrapText="1"/>
      <protection locked="0"/>
    </xf>
    <xf numFmtId="167" fontId="9" fillId="0" borderId="6" xfId="2" applyNumberFormat="1" applyFont="1" applyFill="1" applyBorder="1" applyAlignment="1" applyProtection="1">
      <alignment horizontal="center" vertical="center" wrapText="1"/>
    </xf>
    <xf numFmtId="44" fontId="11" fillId="0" borderId="0" xfId="2" applyFont="1" applyFill="1" applyBorder="1" applyAlignment="1" applyProtection="1">
      <alignment horizontal="center" vertical="center" wrapText="1"/>
      <protection locked="0"/>
    </xf>
    <xf numFmtId="44" fontId="11" fillId="0" borderId="0" xfId="2" applyFont="1" applyFill="1" applyBorder="1" applyAlignment="1" applyProtection="1">
      <alignment vertical="center" wrapText="1"/>
      <protection locked="0"/>
    </xf>
    <xf numFmtId="167" fontId="11" fillId="0" borderId="5" xfId="2" applyNumberFormat="1" applyFont="1" applyFill="1" applyBorder="1" applyAlignment="1" applyProtection="1">
      <alignment vertical="center" wrapText="1"/>
      <protection locked="0"/>
    </xf>
    <xf numFmtId="0" fontId="11" fillId="0" borderId="0" xfId="0" applyFont="1" applyBorder="1" applyAlignment="1">
      <alignment vertical="center" wrapText="1"/>
    </xf>
    <xf numFmtId="0" fontId="9" fillId="8" borderId="5" xfId="0" applyFont="1" applyFill="1" applyBorder="1" applyAlignment="1" applyProtection="1">
      <alignment horizontal="left" vertical="center" wrapText="1"/>
    </xf>
    <xf numFmtId="0" fontId="11" fillId="0" borderId="0" xfId="0" applyFont="1" applyBorder="1" applyAlignment="1">
      <alignment horizontal="left" vertical="center" wrapText="1"/>
    </xf>
    <xf numFmtId="0" fontId="2" fillId="0" borderId="0" xfId="0" applyFont="1" applyFill="1"/>
    <xf numFmtId="0" fontId="5" fillId="0" borderId="0" xfId="0" applyFont="1" applyFill="1"/>
    <xf numFmtId="0" fontId="0" fillId="0" borderId="0" xfId="0" applyFill="1"/>
    <xf numFmtId="165" fontId="1" fillId="0" borderId="5" xfId="1" applyNumberFormat="1" applyFont="1" applyFill="1" applyBorder="1" applyAlignment="1">
      <alignment horizontal="right" vertical="center"/>
    </xf>
    <xf numFmtId="165" fontId="4" fillId="0" borderId="5" xfId="1" applyNumberFormat="1" applyFont="1" applyFill="1" applyBorder="1" applyAlignment="1">
      <alignment horizontal="center" vertical="center" wrapText="1"/>
    </xf>
    <xf numFmtId="0" fontId="11" fillId="6" borderId="5" xfId="0" applyFont="1" applyFill="1" applyBorder="1" applyAlignment="1" applyProtection="1">
      <alignment horizontal="left" vertical="top" wrapText="1"/>
      <protection locked="0"/>
    </xf>
    <xf numFmtId="0" fontId="9" fillId="6" borderId="4" xfId="0" applyNumberFormat="1" applyFont="1" applyFill="1" applyBorder="1" applyAlignment="1" applyProtection="1">
      <alignment horizontal="left" vertical="center" wrapText="1"/>
      <protection locked="0"/>
    </xf>
    <xf numFmtId="0" fontId="9" fillId="6" borderId="10" xfId="0" applyNumberFormat="1" applyFont="1" applyFill="1" applyBorder="1" applyAlignment="1" applyProtection="1">
      <alignment horizontal="left" vertical="center" wrapText="1"/>
      <protection locked="0"/>
    </xf>
    <xf numFmtId="0" fontId="9" fillId="6" borderId="8" xfId="0" applyNumberFormat="1" applyFont="1" applyFill="1" applyBorder="1" applyAlignment="1" applyProtection="1">
      <alignment horizontal="left" vertical="center" wrapText="1"/>
      <protection locked="0"/>
    </xf>
    <xf numFmtId="0" fontId="11" fillId="6" borderId="4" xfId="0" applyFont="1" applyFill="1" applyBorder="1" applyAlignment="1" applyProtection="1">
      <alignment horizontal="left" vertical="center" wrapText="1"/>
      <protection locked="0"/>
    </xf>
    <xf numFmtId="0" fontId="11" fillId="6" borderId="10" xfId="0" applyFont="1" applyFill="1" applyBorder="1" applyAlignment="1" applyProtection="1">
      <alignment horizontal="left" vertical="center" wrapText="1"/>
      <protection locked="0"/>
    </xf>
    <xf numFmtId="0" fontId="11" fillId="6" borderId="8"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center" vertical="center" wrapText="1"/>
    </xf>
    <xf numFmtId="0" fontId="9" fillId="7" borderId="8" xfId="0" applyFont="1" applyFill="1" applyBorder="1" applyAlignment="1" applyProtection="1">
      <alignment horizontal="center" vertical="center" wrapText="1"/>
    </xf>
    <xf numFmtId="49" fontId="9" fillId="6" borderId="4" xfId="0" applyNumberFormat="1" applyFont="1" applyFill="1" applyBorder="1" applyAlignment="1" applyProtection="1">
      <alignment horizontal="center" vertical="top" wrapText="1"/>
      <protection locked="0"/>
    </xf>
    <xf numFmtId="49" fontId="9" fillId="6" borderId="10" xfId="0" applyNumberFormat="1" applyFont="1" applyFill="1" applyBorder="1" applyAlignment="1" applyProtection="1">
      <alignment horizontal="center" vertical="top" wrapText="1"/>
      <protection locked="0"/>
    </xf>
    <xf numFmtId="49" fontId="9" fillId="6" borderId="8" xfId="0" applyNumberFormat="1" applyFont="1" applyFill="1" applyBorder="1" applyAlignment="1" applyProtection="1">
      <alignment horizontal="center" vertical="top" wrapText="1"/>
      <protection locked="0"/>
    </xf>
    <xf numFmtId="49" fontId="11" fillId="6" borderId="4" xfId="0" applyNumberFormat="1" applyFont="1" applyFill="1" applyBorder="1" applyAlignment="1" applyProtection="1">
      <alignment horizontal="center" vertical="top" wrapText="1"/>
      <protection locked="0"/>
    </xf>
    <xf numFmtId="49" fontId="11" fillId="6" borderId="10" xfId="0" applyNumberFormat="1" applyFont="1" applyFill="1" applyBorder="1" applyAlignment="1" applyProtection="1">
      <alignment horizontal="center" vertical="top" wrapText="1"/>
      <protection locked="0"/>
    </xf>
    <xf numFmtId="49" fontId="11" fillId="6" borderId="8" xfId="0" applyNumberFormat="1" applyFont="1" applyFill="1" applyBorder="1" applyAlignment="1" applyProtection="1">
      <alignment horizontal="center" vertical="top" wrapText="1"/>
      <protection locked="0"/>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5" fontId="9" fillId="7" borderId="5" xfId="1" applyFont="1" applyFill="1" applyBorder="1" applyAlignment="1" applyProtection="1">
      <alignment horizontal="center" vertical="center" wrapText="1"/>
    </xf>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6"/>
  <sheetViews>
    <sheetView topLeftCell="A51" zoomScaleNormal="100" workbookViewId="0">
      <selection activeCell="B56" sqref="B56"/>
    </sheetView>
  </sheetViews>
  <sheetFormatPr baseColWidth="10" defaultColWidth="9.140625" defaultRowHeight="12"/>
  <cols>
    <col min="1" max="1" width="30.7109375" style="8" customWidth="1"/>
    <col min="2" max="2" width="32.5703125" style="8" customWidth="1"/>
    <col min="3" max="3" width="18.28515625" style="8" customWidth="1"/>
    <col min="4" max="4" width="18.140625" style="8" customWidth="1"/>
    <col min="5" max="5" width="17" style="8" customWidth="1"/>
    <col min="6" max="6" width="16.7109375" style="8" customWidth="1"/>
    <col min="7" max="7" width="17" style="14" customWidth="1"/>
    <col min="8" max="8" width="16.7109375" style="8" customWidth="1"/>
    <col min="9" max="9" width="17.7109375" style="8" customWidth="1"/>
    <col min="10" max="10" width="26.5703125" style="8" customWidth="1"/>
    <col min="11" max="11" width="22.5703125" style="8" customWidth="1"/>
    <col min="12" max="12" width="29.7109375" style="8" customWidth="1"/>
    <col min="13" max="13" width="23.42578125" style="8" customWidth="1"/>
    <col min="14" max="14" width="18.5703125" style="8" customWidth="1"/>
    <col min="15" max="15" width="17.42578125" style="8" customWidth="1"/>
    <col min="16" max="16" width="25.140625" style="8" customWidth="1"/>
    <col min="17" max="16384" width="9.140625" style="8"/>
  </cols>
  <sheetData>
    <row r="1" spans="1:8" s="5" customFormat="1">
      <c r="A1" s="4" t="s">
        <v>56</v>
      </c>
      <c r="G1" s="48"/>
    </row>
    <row r="2" spans="1:8" s="5" customFormat="1">
      <c r="A2" s="6" t="s">
        <v>57</v>
      </c>
      <c r="G2" s="48"/>
    </row>
    <row r="3" spans="1:8" s="5" customFormat="1">
      <c r="G3" s="48"/>
    </row>
    <row r="4" spans="1:8" ht="24">
      <c r="A4" s="7" t="s">
        <v>15</v>
      </c>
      <c r="B4" s="7" t="s">
        <v>16</v>
      </c>
      <c r="C4" s="69" t="s">
        <v>12</v>
      </c>
      <c r="D4" s="70"/>
      <c r="E4" s="69" t="s">
        <v>58</v>
      </c>
      <c r="F4" s="70"/>
      <c r="G4" s="69" t="s">
        <v>59</v>
      </c>
      <c r="H4" s="70"/>
    </row>
    <row r="5" spans="1:8" ht="18.75" customHeight="1">
      <c r="A5" s="9"/>
      <c r="B5" s="9"/>
      <c r="C5" s="7" t="s">
        <v>13</v>
      </c>
      <c r="D5" s="7" t="s">
        <v>54</v>
      </c>
      <c r="E5" s="7" t="s">
        <v>13</v>
      </c>
      <c r="F5" s="7" t="s">
        <v>54</v>
      </c>
      <c r="G5" s="7" t="s">
        <v>13</v>
      </c>
      <c r="H5" s="7" t="s">
        <v>54</v>
      </c>
    </row>
    <row r="6" spans="1:8" ht="27.75" customHeight="1">
      <c r="A6" s="10" t="s">
        <v>17</v>
      </c>
      <c r="B6" s="71" t="s">
        <v>60</v>
      </c>
      <c r="C6" s="72"/>
      <c r="D6" s="72"/>
      <c r="E6" s="72"/>
      <c r="F6" s="72"/>
      <c r="G6" s="72"/>
      <c r="H6" s="73"/>
    </row>
    <row r="7" spans="1:8" ht="29.25" customHeight="1">
      <c r="A7" s="10" t="s">
        <v>18</v>
      </c>
      <c r="B7" s="74" t="s">
        <v>61</v>
      </c>
      <c r="C7" s="75"/>
      <c r="D7" s="75"/>
      <c r="E7" s="75"/>
      <c r="F7" s="75"/>
      <c r="G7" s="75"/>
      <c r="H7" s="76"/>
    </row>
    <row r="8" spans="1:8" ht="39.75" customHeight="1">
      <c r="A8" s="12" t="s">
        <v>19</v>
      </c>
      <c r="B8" s="33" t="s">
        <v>62</v>
      </c>
      <c r="C8" s="13">
        <v>207861.6</v>
      </c>
      <c r="D8" s="13">
        <v>195080</v>
      </c>
      <c r="E8" s="13"/>
      <c r="F8" s="13"/>
      <c r="G8" s="49"/>
      <c r="H8" s="13"/>
    </row>
    <row r="9" spans="1:8" ht="72">
      <c r="A9" s="12" t="s">
        <v>20</v>
      </c>
      <c r="B9" s="34" t="s">
        <v>63</v>
      </c>
      <c r="C9" s="36"/>
      <c r="D9" s="13"/>
      <c r="E9" s="13"/>
      <c r="F9" s="13"/>
      <c r="G9" s="49">
        <v>9235</v>
      </c>
      <c r="H9" s="13">
        <v>0</v>
      </c>
    </row>
    <row r="10" spans="1:8" ht="60">
      <c r="A10" s="12" t="s">
        <v>21</v>
      </c>
      <c r="B10" s="35" t="s">
        <v>64</v>
      </c>
      <c r="C10" s="13">
        <v>24700</v>
      </c>
      <c r="D10" s="13">
        <v>22500</v>
      </c>
      <c r="E10" s="13"/>
      <c r="F10" s="13"/>
      <c r="G10" s="49"/>
      <c r="H10" s="13"/>
    </row>
    <row r="11" spans="1:8">
      <c r="B11" s="15" t="s">
        <v>22</v>
      </c>
      <c r="C11" s="16">
        <f t="shared" ref="C11:H11" si="0">SUM(C8:C10)</f>
        <v>232561.6</v>
      </c>
      <c r="D11" s="16">
        <f>SUM(D8:D10)</f>
        <v>217580</v>
      </c>
      <c r="E11" s="16">
        <f t="shared" si="0"/>
        <v>0</v>
      </c>
      <c r="F11" s="16">
        <f t="shared" si="0"/>
        <v>0</v>
      </c>
      <c r="G11" s="16">
        <f t="shared" si="0"/>
        <v>9235</v>
      </c>
      <c r="H11" s="16">
        <f t="shared" si="0"/>
        <v>0</v>
      </c>
    </row>
    <row r="12" spans="1:8" ht="38.25" customHeight="1">
      <c r="A12" s="10" t="s">
        <v>23</v>
      </c>
      <c r="B12" s="62" t="s">
        <v>65</v>
      </c>
      <c r="C12" s="62"/>
      <c r="D12" s="62"/>
      <c r="E12" s="62"/>
      <c r="F12" s="62"/>
      <c r="G12" s="11"/>
    </row>
    <row r="13" spans="1:8" ht="36">
      <c r="A13" s="12" t="s">
        <v>24</v>
      </c>
      <c r="B13" s="35" t="s">
        <v>66</v>
      </c>
      <c r="C13" s="13"/>
      <c r="D13" s="13"/>
      <c r="E13" s="13"/>
      <c r="F13" s="13"/>
      <c r="G13" s="49"/>
      <c r="H13" s="13"/>
    </row>
    <row r="14" spans="1:8" ht="72">
      <c r="A14" s="12" t="s">
        <v>25</v>
      </c>
      <c r="B14" s="35" t="s">
        <v>67</v>
      </c>
      <c r="C14" s="13">
        <v>88040</v>
      </c>
      <c r="D14" s="13">
        <v>66200</v>
      </c>
      <c r="E14" s="13">
        <v>7975</v>
      </c>
      <c r="F14" s="13">
        <v>7975</v>
      </c>
      <c r="G14" s="49">
        <v>77416.5</v>
      </c>
      <c r="H14" s="13">
        <v>48432.81</v>
      </c>
    </row>
    <row r="15" spans="1:8" ht="24">
      <c r="A15" s="12" t="s">
        <v>26</v>
      </c>
      <c r="B15" s="35" t="s">
        <v>68</v>
      </c>
      <c r="C15" s="13"/>
      <c r="D15" s="13"/>
      <c r="E15" s="13">
        <v>7250</v>
      </c>
      <c r="F15" s="13">
        <v>7250</v>
      </c>
      <c r="G15" s="49"/>
      <c r="H15" s="13"/>
    </row>
    <row r="16" spans="1:8" ht="36">
      <c r="A16" s="12" t="s">
        <v>27</v>
      </c>
      <c r="B16" s="35" t="s">
        <v>69</v>
      </c>
      <c r="C16" s="13"/>
      <c r="D16" s="13"/>
      <c r="E16" s="13"/>
      <c r="F16" s="13"/>
      <c r="G16" s="49"/>
      <c r="H16" s="13"/>
    </row>
    <row r="17" spans="1:8">
      <c r="B17" s="15" t="s">
        <v>22</v>
      </c>
      <c r="C17" s="17">
        <f t="shared" ref="C17:H17" si="1">SUM(C13:C16)</f>
        <v>88040</v>
      </c>
      <c r="D17" s="16">
        <f t="shared" si="1"/>
        <v>66200</v>
      </c>
      <c r="E17" s="17">
        <f t="shared" si="1"/>
        <v>15225</v>
      </c>
      <c r="F17" s="17">
        <f t="shared" si="1"/>
        <v>15225</v>
      </c>
      <c r="G17" s="17">
        <f t="shared" si="1"/>
        <v>77416.5</v>
      </c>
      <c r="H17" s="17">
        <f t="shared" si="1"/>
        <v>48432.81</v>
      </c>
    </row>
    <row r="18" spans="1:8">
      <c r="A18" s="10" t="s">
        <v>28</v>
      </c>
      <c r="B18" s="62" t="s">
        <v>70</v>
      </c>
      <c r="C18" s="62"/>
      <c r="D18" s="62"/>
      <c r="E18" s="62"/>
      <c r="F18" s="62"/>
      <c r="G18" s="11"/>
    </row>
    <row r="19" spans="1:8" ht="60">
      <c r="A19" s="12" t="s">
        <v>29</v>
      </c>
      <c r="B19" s="35" t="s">
        <v>71</v>
      </c>
      <c r="C19" s="13"/>
      <c r="D19" s="13"/>
      <c r="E19" s="13">
        <v>28760</v>
      </c>
      <c r="F19" s="13">
        <v>28760</v>
      </c>
      <c r="G19" s="49"/>
      <c r="H19" s="13"/>
    </row>
    <row r="20" spans="1:8" ht="72">
      <c r="A20" s="12" t="s">
        <v>30</v>
      </c>
      <c r="B20" s="37" t="s">
        <v>72</v>
      </c>
      <c r="C20" s="13"/>
      <c r="D20" s="13"/>
      <c r="E20" s="13">
        <v>52800</v>
      </c>
      <c r="F20" s="13">
        <v>40889.160000000003</v>
      </c>
      <c r="G20" s="49"/>
      <c r="H20" s="13"/>
    </row>
    <row r="21" spans="1:8" ht="72">
      <c r="A21" s="12" t="s">
        <v>31</v>
      </c>
      <c r="B21" s="35" t="s">
        <v>73</v>
      </c>
      <c r="C21" s="13"/>
      <c r="D21" s="13"/>
      <c r="E21" s="13"/>
      <c r="F21" s="13"/>
      <c r="G21" s="49">
        <v>13500</v>
      </c>
      <c r="H21" s="13">
        <v>11816.540000000005</v>
      </c>
    </row>
    <row r="22" spans="1:8" ht="24">
      <c r="A22" s="12" t="s">
        <v>32</v>
      </c>
      <c r="B22" s="35" t="s">
        <v>74</v>
      </c>
      <c r="C22" s="13">
        <v>15000</v>
      </c>
      <c r="D22" s="13">
        <v>7520</v>
      </c>
      <c r="E22" s="13"/>
      <c r="F22" s="13"/>
      <c r="G22" s="49"/>
      <c r="H22" s="13"/>
    </row>
    <row r="23" spans="1:8" s="18" customFormat="1" ht="60">
      <c r="A23" s="12" t="s">
        <v>33</v>
      </c>
      <c r="B23" s="35" t="s">
        <v>75</v>
      </c>
      <c r="C23" s="13">
        <v>26580</v>
      </c>
      <c r="D23" s="13">
        <v>19000</v>
      </c>
      <c r="E23" s="13"/>
      <c r="F23" s="13"/>
      <c r="G23" s="49"/>
      <c r="H23" s="13"/>
    </row>
    <row r="24" spans="1:8">
      <c r="B24" s="15" t="s">
        <v>22</v>
      </c>
      <c r="C24" s="17">
        <f>SUM(C19:C23)</f>
        <v>41580</v>
      </c>
      <c r="D24" s="17">
        <f>D22+D23</f>
        <v>26520</v>
      </c>
      <c r="E24" s="17">
        <f>SUM(E19:E23)</f>
        <v>81560</v>
      </c>
      <c r="F24" s="17">
        <f>SUM(F19:F23)</f>
        <v>69649.16</v>
      </c>
      <c r="G24" s="50">
        <f>SUM(G19:G23)</f>
        <v>13500</v>
      </c>
      <c r="H24" s="17">
        <f>SUM(H19:H23)</f>
        <v>11816.540000000005</v>
      </c>
    </row>
    <row r="25" spans="1:8">
      <c r="A25" s="19"/>
      <c r="B25" s="20"/>
      <c r="C25" s="21"/>
      <c r="D25" s="21"/>
      <c r="E25" s="21"/>
      <c r="F25" s="21"/>
      <c r="G25" s="51"/>
      <c r="H25" s="21"/>
    </row>
    <row r="26" spans="1:8" s="54" customFormat="1" ht="30.75" customHeight="1">
      <c r="A26" s="15" t="s">
        <v>34</v>
      </c>
      <c r="B26" s="63" t="s">
        <v>76</v>
      </c>
      <c r="C26" s="64"/>
      <c r="D26" s="64"/>
      <c r="E26" s="64"/>
      <c r="F26" s="64"/>
      <c r="G26" s="64"/>
      <c r="H26" s="65"/>
    </row>
    <row r="27" spans="1:8" s="54" customFormat="1" ht="30.75" customHeight="1">
      <c r="A27" s="10" t="s">
        <v>35</v>
      </c>
      <c r="B27" s="66" t="s">
        <v>77</v>
      </c>
      <c r="C27" s="67"/>
      <c r="D27" s="67"/>
      <c r="E27" s="67"/>
      <c r="F27" s="67"/>
      <c r="G27" s="67"/>
      <c r="H27" s="68"/>
    </row>
    <row r="28" spans="1:8">
      <c r="A28" s="12" t="s">
        <v>36</v>
      </c>
      <c r="B28" s="38" t="s">
        <v>78</v>
      </c>
      <c r="C28" s="13"/>
      <c r="D28" s="13"/>
      <c r="E28" s="13"/>
      <c r="F28" s="13"/>
      <c r="G28" s="49"/>
      <c r="H28" s="13"/>
    </row>
    <row r="29" spans="1:8" ht="24">
      <c r="A29" s="12" t="s">
        <v>37</v>
      </c>
      <c r="B29" s="35" t="s">
        <v>79</v>
      </c>
      <c r="C29" s="13">
        <v>134200</v>
      </c>
      <c r="D29" s="13">
        <v>114090</v>
      </c>
      <c r="E29" s="13"/>
      <c r="F29" s="13"/>
      <c r="G29" s="49"/>
      <c r="H29" s="13"/>
    </row>
    <row r="30" spans="1:8" ht="24">
      <c r="A30" s="12" t="s">
        <v>38</v>
      </c>
      <c r="B30" s="35" t="s">
        <v>80</v>
      </c>
      <c r="C30" s="13">
        <v>35124.379999999997</v>
      </c>
      <c r="D30" s="13">
        <v>32800</v>
      </c>
      <c r="E30" s="13"/>
      <c r="F30" s="13"/>
      <c r="G30" s="49"/>
      <c r="H30" s="13"/>
    </row>
    <row r="31" spans="1:8" ht="24">
      <c r="A31" s="12" t="s">
        <v>39</v>
      </c>
      <c r="B31" s="35" t="s">
        <v>81</v>
      </c>
      <c r="C31" s="13">
        <v>12000</v>
      </c>
      <c r="D31" s="13">
        <v>4716.1499999999996</v>
      </c>
      <c r="E31" s="13"/>
      <c r="F31" s="13"/>
      <c r="G31" s="49"/>
      <c r="H31" s="13"/>
    </row>
    <row r="32" spans="1:8" s="18" customFormat="1">
      <c r="A32" s="8"/>
      <c r="B32" s="15" t="s">
        <v>22</v>
      </c>
      <c r="C32" s="16">
        <f t="shared" ref="C32:H32" si="2">SUM(C28:C31)</f>
        <v>181324.38</v>
      </c>
      <c r="D32" s="16">
        <f t="shared" si="2"/>
        <v>151606.15</v>
      </c>
      <c r="E32" s="16">
        <f t="shared" si="2"/>
        <v>0</v>
      </c>
      <c r="F32" s="16">
        <f t="shared" si="2"/>
        <v>0</v>
      </c>
      <c r="G32" s="16">
        <f t="shared" si="2"/>
        <v>0</v>
      </c>
      <c r="H32" s="16">
        <f t="shared" si="2"/>
        <v>0</v>
      </c>
    </row>
    <row r="33" spans="1:8" s="56" customFormat="1" ht="29.25" customHeight="1">
      <c r="A33" s="55" t="s">
        <v>40</v>
      </c>
      <c r="B33" s="66" t="s">
        <v>82</v>
      </c>
      <c r="C33" s="67"/>
      <c r="D33" s="67"/>
      <c r="E33" s="67"/>
      <c r="F33" s="67"/>
      <c r="G33" s="67"/>
      <c r="H33" s="67"/>
    </row>
    <row r="34" spans="1:8" ht="36">
      <c r="A34" s="12" t="s">
        <v>41</v>
      </c>
      <c r="B34" s="35" t="s">
        <v>83</v>
      </c>
      <c r="C34" s="13">
        <v>0</v>
      </c>
      <c r="D34" s="13">
        <v>0</v>
      </c>
      <c r="E34" s="13"/>
      <c r="F34" s="13"/>
      <c r="G34" s="49"/>
      <c r="H34" s="13"/>
    </row>
    <row r="35" spans="1:8" ht="60">
      <c r="A35" s="12" t="s">
        <v>42</v>
      </c>
      <c r="B35" s="35" t="s">
        <v>84</v>
      </c>
      <c r="C35" s="13">
        <v>15000</v>
      </c>
      <c r="D35" s="13">
        <v>13500</v>
      </c>
      <c r="E35" s="13"/>
      <c r="F35" s="13"/>
      <c r="G35" s="49"/>
      <c r="H35" s="13"/>
    </row>
    <row r="36" spans="1:8" ht="24">
      <c r="A36" s="12" t="s">
        <v>43</v>
      </c>
      <c r="B36" s="35" t="s">
        <v>85</v>
      </c>
      <c r="C36" s="13">
        <v>62216.67</v>
      </c>
      <c r="D36" s="13">
        <v>55000</v>
      </c>
      <c r="E36" s="13"/>
      <c r="F36" s="13"/>
      <c r="G36" s="49"/>
      <c r="H36" s="13"/>
    </row>
    <row r="37" spans="1:8" ht="36">
      <c r="A37" s="12" t="s">
        <v>44</v>
      </c>
      <c r="B37" s="35" t="s">
        <v>86</v>
      </c>
      <c r="C37" s="13">
        <v>1710</v>
      </c>
      <c r="D37" s="13">
        <v>1340.6</v>
      </c>
      <c r="E37" s="13"/>
      <c r="F37" s="13"/>
      <c r="G37" s="49"/>
      <c r="H37" s="13"/>
    </row>
    <row r="38" spans="1:8">
      <c r="B38" s="15" t="s">
        <v>22</v>
      </c>
      <c r="C38" s="17">
        <f t="shared" ref="C38:H38" si="3">SUM(C34:C37)</f>
        <v>78926.67</v>
      </c>
      <c r="D38" s="16">
        <f t="shared" si="3"/>
        <v>69840.600000000006</v>
      </c>
      <c r="E38" s="17">
        <f t="shared" si="3"/>
        <v>0</v>
      </c>
      <c r="F38" s="17">
        <f t="shared" si="3"/>
        <v>0</v>
      </c>
      <c r="G38" s="17">
        <f t="shared" si="3"/>
        <v>0</v>
      </c>
      <c r="H38" s="17">
        <f t="shared" si="3"/>
        <v>0</v>
      </c>
    </row>
    <row r="39" spans="1:8">
      <c r="A39" s="10" t="s">
        <v>45</v>
      </c>
      <c r="B39" s="62" t="s">
        <v>87</v>
      </c>
      <c r="C39" s="62"/>
      <c r="D39" s="62"/>
      <c r="E39" s="62"/>
      <c r="F39" s="62"/>
      <c r="G39" s="11"/>
    </row>
    <row r="40" spans="1:8" ht="24">
      <c r="A40" s="12" t="s">
        <v>46</v>
      </c>
      <c r="B40" s="35" t="s">
        <v>88</v>
      </c>
      <c r="C40" s="49">
        <v>372630</v>
      </c>
      <c r="D40" s="13">
        <v>302000</v>
      </c>
      <c r="E40" s="13"/>
      <c r="F40" s="13"/>
      <c r="G40" s="49"/>
      <c r="H40" s="13"/>
    </row>
    <row r="41" spans="1:8" ht="48">
      <c r="A41" s="12" t="s">
        <v>47</v>
      </c>
      <c r="B41" s="35" t="s">
        <v>89</v>
      </c>
      <c r="C41" s="13">
        <v>22447.200000000001</v>
      </c>
      <c r="D41" s="13">
        <v>12100</v>
      </c>
      <c r="E41" s="13"/>
      <c r="F41" s="13"/>
      <c r="G41" s="49"/>
      <c r="H41" s="13"/>
    </row>
    <row r="42" spans="1:8">
      <c r="A42" s="12" t="s">
        <v>48</v>
      </c>
      <c r="B42" s="35" t="s">
        <v>90</v>
      </c>
      <c r="C42" s="13">
        <v>21700</v>
      </c>
      <c r="D42" s="13">
        <v>0</v>
      </c>
      <c r="E42" s="13"/>
      <c r="F42" s="13"/>
      <c r="G42" s="49"/>
      <c r="H42" s="13"/>
    </row>
    <row r="43" spans="1:8">
      <c r="B43" s="15" t="s">
        <v>22</v>
      </c>
      <c r="C43" s="16">
        <f t="shared" ref="C43:H43" si="4">SUM(C40:C42)</f>
        <v>416777.2</v>
      </c>
      <c r="D43" s="81">
        <f>D40+D41</f>
        <v>314100</v>
      </c>
      <c r="E43" s="16">
        <f t="shared" si="4"/>
        <v>0</v>
      </c>
      <c r="F43" s="16">
        <f t="shared" si="4"/>
        <v>0</v>
      </c>
      <c r="G43" s="16">
        <f t="shared" si="4"/>
        <v>0</v>
      </c>
      <c r="H43" s="16">
        <f t="shared" si="4"/>
        <v>0</v>
      </c>
    </row>
    <row r="44" spans="1:8" ht="15.75" customHeight="1">
      <c r="A44" s="22"/>
      <c r="B44" s="19"/>
      <c r="C44" s="23"/>
      <c r="D44" s="23"/>
      <c r="E44" s="23"/>
      <c r="F44" s="23"/>
      <c r="G44" s="52"/>
      <c r="H44" s="23"/>
    </row>
    <row r="45" spans="1:8" ht="15.75" customHeight="1">
      <c r="A45" s="22"/>
      <c r="B45" s="19"/>
      <c r="C45" s="23"/>
      <c r="D45" s="23"/>
      <c r="E45" s="23"/>
      <c r="F45" s="23"/>
      <c r="G45" s="52"/>
      <c r="H45" s="23"/>
    </row>
    <row r="46" spans="1:8" ht="37.5" customHeight="1">
      <c r="A46" s="15" t="s">
        <v>49</v>
      </c>
      <c r="B46" s="25"/>
      <c r="C46" s="29">
        <v>33102</v>
      </c>
      <c r="D46" s="29">
        <v>32973.08</v>
      </c>
      <c r="E46" s="29">
        <v>15000</v>
      </c>
      <c r="F46" s="29">
        <v>15000</v>
      </c>
      <c r="G46" s="53">
        <v>22095.14</v>
      </c>
      <c r="H46" s="29">
        <v>13502.5</v>
      </c>
    </row>
    <row r="47" spans="1:8" ht="39" customHeight="1">
      <c r="A47" s="15" t="s">
        <v>50</v>
      </c>
      <c r="B47" s="25"/>
      <c r="C47" s="29">
        <v>18964</v>
      </c>
      <c r="D47" s="29">
        <v>14039.56</v>
      </c>
      <c r="E47" s="29">
        <v>6000</v>
      </c>
      <c r="F47" s="29">
        <v>0</v>
      </c>
      <c r="G47" s="53">
        <v>10450</v>
      </c>
      <c r="H47" s="29">
        <v>4090.78</v>
      </c>
    </row>
    <row r="48" spans="1:8">
      <c r="A48" s="15" t="s">
        <v>51</v>
      </c>
      <c r="B48" s="26"/>
      <c r="C48" s="29">
        <v>35000</v>
      </c>
      <c r="D48" s="29">
        <v>11000</v>
      </c>
      <c r="E48" s="29">
        <v>15000</v>
      </c>
      <c r="F48" s="29">
        <v>0</v>
      </c>
      <c r="G48" s="53">
        <v>7200</v>
      </c>
      <c r="H48" s="29">
        <v>0</v>
      </c>
    </row>
    <row r="49" spans="1:10" ht="24">
      <c r="A49" s="27" t="s">
        <v>52</v>
      </c>
      <c r="B49" s="25"/>
      <c r="C49" s="29"/>
      <c r="D49" s="29"/>
      <c r="E49" s="29"/>
      <c r="F49" s="29"/>
      <c r="G49" s="53"/>
      <c r="H49" s="29"/>
    </row>
    <row r="50" spans="1:10" ht="38.25" customHeight="1">
      <c r="A50" s="22"/>
      <c r="B50" s="28" t="s">
        <v>53</v>
      </c>
      <c r="C50" s="16"/>
      <c r="D50" s="16"/>
      <c r="E50" s="16"/>
      <c r="F50" s="16"/>
      <c r="G50" s="16"/>
      <c r="H50" s="16"/>
    </row>
    <row r="51" spans="1:10" ht="15.75" customHeight="1">
      <c r="A51" s="22" t="s">
        <v>1</v>
      </c>
      <c r="B51" s="19"/>
      <c r="C51" s="29">
        <f>C11+C17+C24+C32+C38+C43+C46+C47+C48</f>
        <v>1126275.8500000001</v>
      </c>
      <c r="D51" s="29">
        <f>D11+D17+D24+D32+D38+D43+D46+D47+D48</f>
        <v>903859.39</v>
      </c>
      <c r="E51" s="29">
        <f t="shared" ref="E51:H51" si="5">E11+E17+E24+E32+E38+E43+E46+E47+E48</f>
        <v>132785</v>
      </c>
      <c r="F51" s="29">
        <f t="shared" si="5"/>
        <v>99874.16</v>
      </c>
      <c r="G51" s="53">
        <f t="shared" si="5"/>
        <v>139896.64000000001</v>
      </c>
      <c r="H51" s="29">
        <f t="shared" si="5"/>
        <v>77842.63</v>
      </c>
      <c r="I51" s="30"/>
    </row>
    <row r="52" spans="1:10" ht="15.75" customHeight="1">
      <c r="A52" s="22"/>
      <c r="B52" s="19"/>
      <c r="C52" s="23"/>
      <c r="D52" s="23"/>
      <c r="E52" s="23"/>
      <c r="F52" s="23"/>
      <c r="G52" s="52"/>
      <c r="H52" s="23"/>
      <c r="J52" s="31"/>
    </row>
    <row r="53" spans="1:10" ht="15.75" customHeight="1">
      <c r="A53" s="24" t="s">
        <v>55</v>
      </c>
      <c r="B53" s="25"/>
      <c r="C53" s="29">
        <f t="shared" ref="C53:H53" si="6">C51*0.07</f>
        <v>78839.309500000018</v>
      </c>
      <c r="D53" s="29">
        <f t="shared" si="6"/>
        <v>63270.157300000006</v>
      </c>
      <c r="E53" s="29">
        <f t="shared" si="6"/>
        <v>9294.9500000000007</v>
      </c>
      <c r="F53" s="29">
        <f t="shared" si="6"/>
        <v>6991.1912000000011</v>
      </c>
      <c r="G53" s="53">
        <f t="shared" si="6"/>
        <v>9792.7648000000027</v>
      </c>
      <c r="H53" s="29">
        <f t="shared" si="6"/>
        <v>5448.9841000000006</v>
      </c>
    </row>
    <row r="54" spans="1:10" ht="15.75" customHeight="1">
      <c r="A54" s="22"/>
      <c r="B54" s="19"/>
      <c r="C54" s="23"/>
      <c r="D54" s="23"/>
      <c r="E54" s="23"/>
      <c r="F54" s="23"/>
      <c r="G54" s="52"/>
      <c r="H54" s="23"/>
    </row>
    <row r="55" spans="1:10" ht="15.75" customHeight="1">
      <c r="A55" s="22"/>
      <c r="B55" s="19"/>
      <c r="C55" s="23"/>
      <c r="D55" s="23"/>
      <c r="E55" s="23"/>
      <c r="F55" s="23"/>
      <c r="G55" s="52"/>
      <c r="H55" s="23"/>
    </row>
    <row r="56" spans="1:10" ht="15.75" customHeight="1">
      <c r="A56" s="22"/>
      <c r="B56" s="19"/>
      <c r="C56" s="23"/>
      <c r="D56" s="23"/>
      <c r="E56" s="23"/>
      <c r="F56" s="23"/>
      <c r="G56" s="52"/>
      <c r="H56" s="23"/>
    </row>
    <row r="57" spans="1:10" s="14" customFormat="1" ht="23.25" customHeight="1">
      <c r="A57" s="32"/>
      <c r="B57" s="8"/>
      <c r="C57" s="8"/>
      <c r="D57" s="8"/>
      <c r="E57" s="8"/>
      <c r="F57" s="8"/>
      <c r="H57" s="8"/>
    </row>
    <row r="58" spans="1:10" ht="23.25" customHeight="1">
      <c r="D58" s="31"/>
    </row>
    <row r="59" spans="1:10" ht="21.75" customHeight="1"/>
    <row r="60" spans="1:10" ht="16.5" customHeight="1"/>
    <row r="61" spans="1:10" ht="29.25" customHeight="1"/>
    <row r="62" spans="1:10" ht="24.75" customHeight="1"/>
    <row r="63" spans="1:10" ht="33" customHeight="1"/>
    <row r="65" ht="15" customHeight="1"/>
    <row r="66" ht="25.5" customHeight="1"/>
  </sheetData>
  <mergeCells count="11">
    <mergeCell ref="G4:H4"/>
    <mergeCell ref="B6:H6"/>
    <mergeCell ref="B7:H7"/>
    <mergeCell ref="B12:F12"/>
    <mergeCell ref="C4:D4"/>
    <mergeCell ref="E4:F4"/>
    <mergeCell ref="B18:F18"/>
    <mergeCell ref="B39:F39"/>
    <mergeCell ref="B26:H26"/>
    <mergeCell ref="B27:H27"/>
    <mergeCell ref="B33:H33"/>
  </mergeCells>
  <dataValidations count="4">
    <dataValidation allowBlank="1" showInputMessage="1" showErrorMessage="1" prompt="Insert name of recipient agency here _x000a_" sqref="E4 C4 G4" xr:uid="{00000000-0002-0000-0000-000000000000}"/>
    <dataValidation allowBlank="1" showInputMessage="1" showErrorMessage="1" prompt="Insert *text* description of Activity here" sqref="B8 B13 B19 B28 B34 B40" xr:uid="{00000000-0002-0000-0000-000001000000}"/>
    <dataValidation allowBlank="1" showInputMessage="1" showErrorMessage="1" prompt="Insert *text* description of Output here" sqref="B7 B12 B18 B27 B33 B39" xr:uid="{00000000-0002-0000-0000-000002000000}"/>
    <dataValidation allowBlank="1" showInputMessage="1" showErrorMessage="1" prompt="Insert *text* description of Outcome here" sqref="B6 B26" xr:uid="{00000000-0002-0000-0000-000003000000}"/>
  </dataValidations>
  <pageMargins left="0.7" right="0.7" top="0.75" bottom="0.75" header="0.3" footer="0.3"/>
  <pageSetup paperSize="9" orientation="portrait" r:id="rId1"/>
  <ignoredErrors>
    <ignoredError sqref="C51:H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
  <sheetViews>
    <sheetView tabSelected="1" topLeftCell="A10" zoomScaleNormal="100" workbookViewId="0">
      <selection activeCell="G16" sqref="G16"/>
    </sheetView>
  </sheetViews>
  <sheetFormatPr baseColWidth="10" defaultColWidth="9.140625" defaultRowHeight="15"/>
  <cols>
    <col min="1" max="1" width="17.5703125" customWidth="1"/>
    <col min="2" max="5" width="19.140625" customWidth="1"/>
    <col min="6" max="6" width="19.140625" style="59" customWidth="1"/>
    <col min="7" max="9" width="19.140625" customWidth="1"/>
  </cols>
  <sheetData>
    <row r="1" spans="1:13" ht="15.75">
      <c r="A1" s="1" t="s">
        <v>91</v>
      </c>
      <c r="B1" s="1"/>
      <c r="C1" s="1"/>
      <c r="D1" s="1"/>
      <c r="F1" s="57"/>
    </row>
    <row r="2" spans="1:13">
      <c r="A2" s="2"/>
      <c r="B2" s="2"/>
      <c r="C2" s="2"/>
      <c r="D2" s="2"/>
      <c r="F2" s="58"/>
    </row>
    <row r="3" spans="1:13" ht="15.75" thickBot="1"/>
    <row r="4" spans="1:13" ht="26.25" customHeight="1">
      <c r="A4" s="77" t="s">
        <v>0</v>
      </c>
      <c r="B4" s="79" t="s">
        <v>12</v>
      </c>
      <c r="C4" s="80"/>
      <c r="D4" s="79" t="s">
        <v>58</v>
      </c>
      <c r="E4" s="80"/>
      <c r="F4" s="79" t="s">
        <v>59</v>
      </c>
      <c r="G4" s="80"/>
      <c r="H4" s="79" t="s">
        <v>2</v>
      </c>
      <c r="I4" s="80"/>
    </row>
    <row r="5" spans="1:13">
      <c r="A5" s="78"/>
      <c r="B5" s="39" t="s">
        <v>13</v>
      </c>
      <c r="C5" s="40" t="s">
        <v>14</v>
      </c>
      <c r="D5" s="39" t="s">
        <v>13</v>
      </c>
      <c r="E5" s="41" t="s">
        <v>14</v>
      </c>
      <c r="F5" s="41" t="s">
        <v>13</v>
      </c>
      <c r="G5" s="41" t="s">
        <v>14</v>
      </c>
      <c r="H5" s="42" t="s">
        <v>13</v>
      </c>
      <c r="I5" s="40" t="s">
        <v>14</v>
      </c>
    </row>
    <row r="6" spans="1:13" ht="39" customHeight="1">
      <c r="A6" s="43" t="s">
        <v>3</v>
      </c>
      <c r="B6" s="44">
        <v>33102</v>
      </c>
      <c r="C6" s="44">
        <v>32973.08</v>
      </c>
      <c r="D6" s="44">
        <v>30000</v>
      </c>
      <c r="E6" s="44">
        <v>20076</v>
      </c>
      <c r="F6" s="60">
        <v>29295</v>
      </c>
      <c r="G6" s="44">
        <v>13502.5</v>
      </c>
      <c r="H6" s="44">
        <f>B6+D6+F6</f>
        <v>92397</v>
      </c>
      <c r="I6" s="44">
        <f>C6+E6+G6</f>
        <v>66551.58</v>
      </c>
    </row>
    <row r="7" spans="1:13" ht="64.5" customHeight="1">
      <c r="A7" s="43" t="s">
        <v>4</v>
      </c>
      <c r="B7" s="44">
        <v>200</v>
      </c>
      <c r="C7" s="44">
        <v>23.11</v>
      </c>
      <c r="D7" s="44">
        <v>4235</v>
      </c>
      <c r="E7" s="44">
        <v>4235</v>
      </c>
      <c r="F7" s="60">
        <v>11813</v>
      </c>
      <c r="G7" s="44">
        <v>925.44</v>
      </c>
      <c r="H7" s="44">
        <f t="shared" ref="H7:H12" si="0">B7+D7+F7</f>
        <v>16248</v>
      </c>
      <c r="I7" s="44">
        <f t="shared" ref="I7:I12" si="1">C7+E7+G7</f>
        <v>5183.5499999999993</v>
      </c>
    </row>
    <row r="8" spans="1:13" ht="115.5" customHeight="1">
      <c r="A8" s="43" t="s">
        <v>5</v>
      </c>
      <c r="B8" s="44">
        <v>39375</v>
      </c>
      <c r="C8" s="44">
        <f>5109.35+35860</f>
        <v>40969.35</v>
      </c>
      <c r="D8" s="44">
        <v>27100</v>
      </c>
      <c r="E8" s="44">
        <v>25575.69</v>
      </c>
      <c r="F8" s="60">
        <v>3700</v>
      </c>
      <c r="G8" s="44">
        <v>2938.44</v>
      </c>
      <c r="H8" s="44">
        <f t="shared" si="0"/>
        <v>70175</v>
      </c>
      <c r="I8" s="44">
        <f t="shared" si="1"/>
        <v>69483.48</v>
      </c>
    </row>
    <row r="9" spans="1:13" ht="51.75" customHeight="1">
      <c r="A9" s="43" t="s">
        <v>6</v>
      </c>
      <c r="B9" s="44">
        <v>1034652</v>
      </c>
      <c r="C9" s="44">
        <v>815854.29</v>
      </c>
      <c r="D9" s="44">
        <v>40600</v>
      </c>
      <c r="E9" s="44">
        <v>30468.720000000001</v>
      </c>
      <c r="F9" s="60">
        <v>11373</v>
      </c>
      <c r="G9" s="44">
        <v>4951.84</v>
      </c>
      <c r="H9" s="44">
        <f t="shared" si="0"/>
        <v>1086625</v>
      </c>
      <c r="I9" s="44">
        <f t="shared" si="1"/>
        <v>851274.85</v>
      </c>
    </row>
    <row r="10" spans="1:13" ht="25.5">
      <c r="A10" s="43" t="s">
        <v>7</v>
      </c>
      <c r="B10" s="44">
        <v>0</v>
      </c>
      <c r="C10" s="44"/>
      <c r="D10" s="44">
        <v>3600</v>
      </c>
      <c r="E10" s="44">
        <v>1075.23</v>
      </c>
      <c r="F10" s="60">
        <v>62231</v>
      </c>
      <c r="G10" s="44">
        <v>17373.919999999998</v>
      </c>
      <c r="H10" s="44">
        <f t="shared" si="0"/>
        <v>65831</v>
      </c>
      <c r="I10" s="44">
        <f t="shared" si="1"/>
        <v>18449.149999999998</v>
      </c>
      <c r="M10" s="3"/>
    </row>
    <row r="11" spans="1:13" ht="77.25" customHeight="1">
      <c r="A11" s="43" t="s">
        <v>8</v>
      </c>
      <c r="B11" s="44">
        <v>0</v>
      </c>
      <c r="C11" s="44"/>
      <c r="D11" s="44">
        <v>21250</v>
      </c>
      <c r="E11" s="44">
        <v>18390</v>
      </c>
      <c r="F11" s="60">
        <v>15985</v>
      </c>
      <c r="G11" s="44">
        <v>0</v>
      </c>
      <c r="H11" s="44">
        <f t="shared" si="0"/>
        <v>37235</v>
      </c>
      <c r="I11" s="44">
        <f t="shared" si="1"/>
        <v>18390</v>
      </c>
    </row>
    <row r="12" spans="1:13" ht="64.5" customHeight="1">
      <c r="A12" s="43" t="s">
        <v>9</v>
      </c>
      <c r="B12" s="44">
        <v>18946</v>
      </c>
      <c r="C12" s="44">
        <v>14039.56</v>
      </c>
      <c r="D12" s="44">
        <v>6000</v>
      </c>
      <c r="E12" s="44">
        <v>53.52</v>
      </c>
      <c r="F12" s="60">
        <v>5500</v>
      </c>
      <c r="G12" s="44">
        <v>38150.49</v>
      </c>
      <c r="H12" s="44">
        <f t="shared" si="0"/>
        <v>30446</v>
      </c>
      <c r="I12" s="44">
        <f t="shared" si="1"/>
        <v>52243.57</v>
      </c>
    </row>
    <row r="13" spans="1:13" ht="39" customHeight="1">
      <c r="A13" s="45" t="s">
        <v>10</v>
      </c>
      <c r="B13" s="46">
        <f>SUM(B6:B12)</f>
        <v>1126275</v>
      </c>
      <c r="C13" s="46">
        <f t="shared" ref="C13:I13" si="2">SUM(C6:C12)</f>
        <v>903859.39000000013</v>
      </c>
      <c r="D13" s="46">
        <f t="shared" si="2"/>
        <v>132785</v>
      </c>
      <c r="E13" s="46">
        <f t="shared" si="2"/>
        <v>99874.16</v>
      </c>
      <c r="F13" s="46">
        <f t="shared" si="2"/>
        <v>139897</v>
      </c>
      <c r="G13" s="46">
        <f t="shared" si="2"/>
        <v>77842.63</v>
      </c>
      <c r="H13" s="46">
        <f t="shared" si="2"/>
        <v>1398957</v>
      </c>
      <c r="I13" s="46">
        <f t="shared" si="2"/>
        <v>1081576.18</v>
      </c>
    </row>
    <row r="14" spans="1:13" ht="33" customHeight="1">
      <c r="A14" s="43" t="s">
        <v>11</v>
      </c>
      <c r="B14" s="47">
        <f>B13*0.07</f>
        <v>78839.250000000015</v>
      </c>
      <c r="C14" s="47">
        <f t="shared" ref="C14:I14" si="3">C13*0.07</f>
        <v>63270.157300000013</v>
      </c>
      <c r="D14" s="47">
        <f t="shared" si="3"/>
        <v>9294.9500000000007</v>
      </c>
      <c r="E14" s="47">
        <f t="shared" si="3"/>
        <v>6991.1912000000011</v>
      </c>
      <c r="F14" s="61">
        <f t="shared" si="3"/>
        <v>9792.7900000000009</v>
      </c>
      <c r="G14" s="47">
        <f t="shared" si="3"/>
        <v>5448.9841000000006</v>
      </c>
      <c r="H14" s="47">
        <f t="shared" si="3"/>
        <v>97926.99</v>
      </c>
      <c r="I14" s="47">
        <f t="shared" si="3"/>
        <v>75710.332600000009</v>
      </c>
    </row>
    <row r="15" spans="1:13">
      <c r="A15" s="45" t="s">
        <v>1</v>
      </c>
      <c r="B15" s="46">
        <f>B13+B14</f>
        <v>1205114.25</v>
      </c>
      <c r="C15" s="46">
        <f t="shared" ref="C15:I15" si="4">C13+C14</f>
        <v>967129.54730000009</v>
      </c>
      <c r="D15" s="46">
        <f t="shared" si="4"/>
        <v>142079.95000000001</v>
      </c>
      <c r="E15" s="46">
        <f t="shared" si="4"/>
        <v>106865.3512</v>
      </c>
      <c r="F15" s="46">
        <f t="shared" si="4"/>
        <v>149689.79</v>
      </c>
      <c r="G15" s="46">
        <f t="shared" si="4"/>
        <v>83291.614100000006</v>
      </c>
      <c r="H15" s="46">
        <f t="shared" si="4"/>
        <v>1496883.99</v>
      </c>
      <c r="I15" s="46">
        <f t="shared" si="4"/>
        <v>1157286.5126</v>
      </c>
    </row>
    <row r="19" spans="9:9">
      <c r="I19" s="3"/>
    </row>
  </sheetData>
  <mergeCells count="5">
    <mergeCell ref="A4:A5"/>
    <mergeCell ref="B4:C4"/>
    <mergeCell ref="D4:E4"/>
    <mergeCell ref="H4:I4"/>
    <mergeCell ref="F4:G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0A70FB3864C148A3B3689260E89F9D" ma:contentTypeVersion="13" ma:contentTypeDescription="Create a new document." ma:contentTypeScope="" ma:versionID="7db7dfd20fcbb31157a720514fbfefd1">
  <xsd:schema xmlns:xsd="http://www.w3.org/2001/XMLSchema" xmlns:xs="http://www.w3.org/2001/XMLSchema" xmlns:p="http://schemas.microsoft.com/office/2006/metadata/properties" xmlns:ns3="d15c7c35-91e9-474c-9186-3308dd64e93f" xmlns:ns4="42dca521-ea1d-480c-8d4d-1191d9c81025" targetNamespace="http://schemas.microsoft.com/office/2006/metadata/properties" ma:root="true" ma:fieldsID="72b9d64a7d1019f9347cc070ad2362e3" ns3:_="" ns4:_="">
    <xsd:import namespace="d15c7c35-91e9-474c-9186-3308dd64e93f"/>
    <xsd:import namespace="42dca521-ea1d-480c-8d4d-1191d9c8102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c7c35-91e9-474c-9186-3308dd64e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dca521-ea1d-480c-8d4d-1191d9c8102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F24D3A-CF16-4A85-BD1E-E28155461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c7c35-91e9-474c-9186-3308dd64e93f"/>
    <ds:schemaRef ds:uri="42dca521-ea1d-480c-8d4d-1191d9c81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02F04-FC0F-4A02-847A-0F5CC93E9408}">
  <ds:schemaRefs>
    <ds:schemaRef ds:uri="http://schemas.microsoft.com/sharepoint/v3/contenttype/forms"/>
  </ds:schemaRefs>
</ds:datastoreItem>
</file>

<file path=customXml/itemProps3.xml><?xml version="1.0" encoding="utf-8"?>
<ds:datastoreItem xmlns:ds="http://schemas.openxmlformats.org/officeDocument/2006/customXml" ds:itemID="{FB677445-A534-49A5-BA0C-4834EA5EDA10}">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terms/"/>
    <ds:schemaRef ds:uri="d15c7c35-91e9-474c-9186-3308dd64e93f"/>
    <ds:schemaRef ds:uri="http://purl.org/dc/elements/1.1/"/>
    <ds:schemaRef ds:uri="http://schemas.microsoft.com/office/infopath/2007/PartnerControls"/>
    <ds:schemaRef ds:uri="42dca521-ea1d-480c-8d4d-1191d9c8102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rapport financier Sifaka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ICT_PROVIDER</cp:lastModifiedBy>
  <cp:lastPrinted>2017-12-11T22:51:21Z</cp:lastPrinted>
  <dcterms:created xsi:type="dcterms:W3CDTF">2017-11-15T21:17:43Z</dcterms:created>
  <dcterms:modified xsi:type="dcterms:W3CDTF">2020-11-24T12:16:58Z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0x010100E90A70FB3864C148A3B3689260E89F9D</vt:lpwstr>
  </property>
</Properties>
</file>