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CT_provider\Downloads\RAPPORT_ANNUEL_2020\PROJET_REAP\"/>
    </mc:Choice>
  </mc:AlternateContent>
  <bookViews>
    <workbookView xWindow="0" yWindow="0" windowWidth="20490" windowHeight="6150" activeTab="1"/>
  </bookViews>
  <sheets>
    <sheet name="1) RF - Par produits" sheetId="10" r:id="rId1"/>
    <sheet name="2) RF - Par catégories budgétai"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9" i="10" l="1"/>
  <c r="E179" i="10"/>
  <c r="F172" i="10"/>
  <c r="E172" i="10"/>
  <c r="F162" i="10"/>
  <c r="E162" i="10"/>
  <c r="F152" i="10"/>
  <c r="E152" i="10"/>
  <c r="F142" i="10"/>
  <c r="E142" i="10"/>
  <c r="F130" i="10"/>
  <c r="E130" i="10"/>
  <c r="F120" i="10"/>
  <c r="E120" i="10"/>
  <c r="F110" i="10"/>
  <c r="E110" i="10"/>
  <c r="F100" i="10"/>
  <c r="E100" i="10"/>
  <c r="F88" i="10"/>
  <c r="E88" i="10"/>
  <c r="F78" i="10"/>
  <c r="E78" i="10"/>
  <c r="F68" i="10"/>
  <c r="E68" i="10"/>
  <c r="F58" i="10"/>
  <c r="E58" i="10"/>
  <c r="F46" i="10"/>
  <c r="E46" i="10"/>
  <c r="F36" i="10"/>
  <c r="E36" i="10"/>
  <c r="F26" i="10"/>
  <c r="E26" i="10"/>
  <c r="F16" i="10"/>
  <c r="E16" i="10"/>
  <c r="F180" i="10" l="1"/>
  <c r="E180" i="10"/>
  <c r="E182" i="10" s="1"/>
  <c r="F6" i="7"/>
  <c r="D177" i="10" l="1"/>
  <c r="C13" i="7" l="1"/>
  <c r="C14" i="7" s="1"/>
  <c r="D179" i="10" l="1"/>
  <c r="C177" i="10"/>
  <c r="C176" i="10"/>
  <c r="C179" i="10" s="1"/>
  <c r="D172" i="10"/>
  <c r="C172" i="10"/>
  <c r="C162" i="10"/>
  <c r="C152" i="10"/>
  <c r="D142" i="10"/>
  <c r="C142" i="10"/>
  <c r="D130" i="10"/>
  <c r="C130" i="10"/>
  <c r="D120" i="10"/>
  <c r="C120" i="10"/>
  <c r="D110" i="10"/>
  <c r="C110" i="10"/>
  <c r="D100" i="10"/>
  <c r="C100" i="10"/>
  <c r="D88" i="10"/>
  <c r="C88" i="10"/>
  <c r="D78" i="10"/>
  <c r="C78" i="10"/>
  <c r="D68" i="10"/>
  <c r="C68" i="10"/>
  <c r="D58" i="10"/>
  <c r="C58" i="10"/>
  <c r="D46" i="10"/>
  <c r="C46" i="10"/>
  <c r="C36" i="10"/>
  <c r="D26" i="10"/>
  <c r="C26" i="10"/>
  <c r="D16" i="10"/>
  <c r="C16" i="10"/>
  <c r="C180" i="10" l="1"/>
  <c r="C182" i="10" s="1"/>
  <c r="D180" i="10"/>
  <c r="D182" i="10" l="1"/>
  <c r="F7" i="7" l="1"/>
  <c r="F8" i="7"/>
  <c r="F9" i="7"/>
  <c r="F10" i="7"/>
  <c r="F11" i="7"/>
  <c r="F12" i="7"/>
  <c r="E13" i="7"/>
  <c r="E14" i="7" l="1"/>
  <c r="G14" i="7" s="1"/>
  <c r="G6" i="7"/>
  <c r="E15" i="7" l="1"/>
  <c r="D13" i="7"/>
  <c r="D14" i="7" s="1"/>
  <c r="C15" i="7"/>
  <c r="B13" i="7"/>
  <c r="G12" i="7"/>
  <c r="G11" i="7"/>
  <c r="G10" i="7"/>
  <c r="G9" i="7"/>
  <c r="G8" i="7"/>
  <c r="G7" i="7"/>
  <c r="B14" i="7" l="1"/>
  <c r="F14" i="7" s="1"/>
  <c r="D15" i="7"/>
  <c r="F13" i="7"/>
  <c r="G13" i="7"/>
  <c r="G15" i="7" s="1"/>
  <c r="B15" i="7" l="1"/>
  <c r="F15" i="7"/>
</calcChain>
</file>

<file path=xl/sharedStrings.xml><?xml version="1.0" encoding="utf-8"?>
<sst xmlns="http://schemas.openxmlformats.org/spreadsheetml/2006/main" count="238" uniqueCount="212">
  <si>
    <t>CATEGORIES</t>
  </si>
  <si>
    <t>TOTAL</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</si>
  <si>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</si>
  <si>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</si>
  <si>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</si>
  <si>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</si>
  <si>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</si>
  <si>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</si>
  <si>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</si>
  <si>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</si>
  <si>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</si>
  <si>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</si>
  <si>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PNUD</t>
  </si>
  <si>
    <t>OIM</t>
  </si>
  <si>
    <t>Budget</t>
  </si>
  <si>
    <t>Dépense</t>
  </si>
  <si>
    <t>Nombre de resultat/ produit</t>
  </si>
  <si>
    <t>Formulation du resultat/ produit/activite</t>
  </si>
  <si>
    <t xml:space="preserve">RESULTAT 1: </t>
  </si>
  <si>
    <t>Les femmes interviennent en tant que promotrices de la paix et de la cohésion sociale, dans la prévention et la mitigation des conflits et tensions locales liés aux ressources</t>
  </si>
  <si>
    <t>Produit 1.1:</t>
  </si>
  <si>
    <t>Des comités de femmes sont mis en place et ces comités disposent de capacités et ressources pour agir en promotion de la paix et de la cohésion sociale, et dans la prévention et mitigation des conflits et tensions locales</t>
  </si>
  <si>
    <t>Activite 1.1.1:</t>
  </si>
  <si>
    <t>Activite 1.1.2:</t>
  </si>
  <si>
    <t>Activite 1.1.3:</t>
  </si>
  <si>
    <t>Activite 1.1.4</t>
  </si>
  <si>
    <t>Activite 1.1.5</t>
  </si>
  <si>
    <t>Activite 1.1.6</t>
  </si>
  <si>
    <t>Activite 1.1.7</t>
  </si>
  <si>
    <t>Activite 1.1.8</t>
  </si>
  <si>
    <t>Produit total</t>
  </si>
  <si>
    <t>Produit 1.2:</t>
  </si>
  <si>
    <t>Un programme pilote de préparation, facilitation et accompagnement au retour et à la réinsertion pour les ménages dans l’Androy est mis en place et disponible aux ménages migrants faisant volontairement le choix du retour</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</si>
  <si>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</si>
  <si>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</si>
  <si>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</si>
  <si>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</si>
  <si>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</si>
  <si>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</si>
  <si>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</si>
  <si>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</si>
  <si>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</si>
  <si>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</si>
  <si>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</si>
  <si>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</si>
  <si>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</si>
  <si>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</si>
  <si>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</si>
  <si>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</si>
  <si>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</si>
  <si>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</si>
  <si>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</si>
  <si>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</si>
  <si>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</si>
  <si>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</si>
  <si>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</si>
  <si>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</si>
  <si>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</si>
  <si>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</si>
  <si>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</si>
  <si>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</si>
  <si>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</si>
  <si>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</si>
  <si>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</si>
  <si>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</si>
  <si>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</si>
  <si>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</si>
  <si>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</si>
  <si>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</si>
  <si>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</si>
  <si>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Un programme pilote de diversification des moyens de subsistance et de génération des revenus adaptés aux dégradations environnementales de l’Androy et permettant de stabiliser les populations et réduire le recours a la migration comme stratégie de survie est accessible aux femmes issues de ménages vulnérables</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</si>
  <si>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</si>
  <si>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</si>
  <si>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</si>
  <si>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</si>
  <si>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</si>
  <si>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</si>
  <si>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</si>
  <si>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</si>
  <si>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</si>
  <si>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</si>
  <si>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</si>
  <si>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</si>
  <si>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</si>
  <si>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</si>
  <si>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</si>
  <si>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</si>
  <si>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</si>
  <si>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</si>
  <si>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</si>
  <si>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</si>
  <si>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</si>
  <si>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</si>
  <si>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</si>
  <si>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</si>
  <si>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</si>
  <si>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</si>
  <si>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</si>
  <si>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Les autorités au niveau national et régional disposent des capacités, outils et moyens de répondre proactivement et de manière inclusive aux menaces à la paix et à la cohésion sociale – en portant une attention particulière aux besoins, attentes spécifiques, et solutions innovantes portées par les femmes ainsi qu’a leur autonomisation</t>
  </si>
  <si>
    <t>Produit 3.1</t>
  </si>
  <si>
    <t>Les autorités au niveau régional et central sont sensibilisées aux enjeux complexes et effets des migrations non maitrisées, par rapport à la vulnérabilité des populations et au genre ; et par rapport à la gouvernance du développement durable et inclusif, et à la protection de l’environnement</t>
  </si>
  <si>
    <t>Activite 3.1.1</t>
  </si>
  <si>
    <t>Activite 3.1.2</t>
  </si>
  <si>
    <t>Activite 3.1.3</t>
  </si>
  <si>
    <t>Activite 3.1.4</t>
  </si>
  <si>
    <t>Activite 3.1.5</t>
  </si>
  <si>
    <t>Activite 3.1.6</t>
  </si>
  <si>
    <t>Activite 3.1.7</t>
  </si>
  <si>
    <t>Activite 3.1.8</t>
  </si>
  <si>
    <t>Produit 3.2:</t>
  </si>
  <si>
    <t>Un observatoire des migrations interne est établi des recherches multidisciplinaires portant sur la paix, la cohésion sociale, le genre, le développement durable, et la protection de l’environnement en rapport avec les migrations sont soutenues</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</si>
  <si>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</si>
  <si>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</si>
  <si>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</si>
  <si>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</si>
  <si>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</si>
  <si>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</si>
  <si>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</si>
  <si>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</si>
  <si>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</si>
  <si>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</si>
  <si>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</si>
  <si>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</si>
  <si>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</si>
  <si>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</si>
  <si>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</si>
  <si>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</si>
  <si>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</si>
  <si>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</si>
  <si>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</si>
  <si>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</si>
  <si>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</si>
  <si>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</si>
  <si>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</si>
  <si>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</si>
  <si>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</si>
  <si>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</si>
  <si>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</si>
  <si>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</si>
  <si>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</si>
  <si>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</si>
  <si>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</si>
  <si>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</si>
  <si>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</si>
  <si>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</si>
  <si>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</si>
  <si>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</si>
  <si>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</si>
  <si>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</si>
  <si>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</si>
  <si>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</si>
  <si>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</si>
  <si>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</si>
  <si>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</si>
  <si>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</si>
  <si>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</si>
  <si>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</si>
  <si>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</si>
  <si>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</si>
  <si>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</si>
  <si>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</si>
  <si>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</si>
  <si>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</si>
  <si>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</si>
  <si>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</si>
  <si>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</si>
  <si>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</si>
  <si>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</si>
  <si>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</si>
  <si>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</si>
  <si>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</si>
  <si>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</si>
  <si>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</si>
  <si>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</si>
  <si>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Budget de suivi</t>
  </si>
  <si>
    <t>Budget pour l'évaluation finale indépendante</t>
  </si>
  <si>
    <t>Coûts supplémentaires total</t>
  </si>
  <si>
    <t>Dépenses</t>
  </si>
  <si>
    <t>Coût indirect (7%)</t>
  </si>
  <si>
    <t>Mise en place des 10 comités de femmes dans les communautés ciblés de l’Androy (10 femmes par comité au minimum)</t>
  </si>
  <si>
    <t xml:space="preserve">Renforcer les capacités des comités mis en place </t>
  </si>
  <si>
    <t>Accompagnement des comités a la valorisation du rôle des femmes par un soutien aux activités de prévention et de mitigation des conflits</t>
  </si>
  <si>
    <t>Appui à l'insertion des comités de femmes dans les dynamiques communales et régionales.</t>
  </si>
  <si>
    <r>
      <t xml:space="preserve">Projet: REAP - </t>
    </r>
    <r>
      <rPr>
        <b/>
        <u/>
        <sz val="9"/>
        <rFont val="Andale WT"/>
      </rPr>
      <t>Ré</t>
    </r>
    <r>
      <rPr>
        <b/>
        <sz val="9"/>
        <rFont val="Andale WT"/>
      </rPr>
      <t>pondre aux menaces à la paix et a à la cohésion sociale liées aux migrations non maitrisées par l’</t>
    </r>
    <r>
      <rPr>
        <b/>
        <u/>
        <sz val="9"/>
        <rFont val="Andale WT"/>
      </rPr>
      <t>a</t>
    </r>
    <r>
      <rPr>
        <b/>
        <sz val="9"/>
        <rFont val="Andale WT"/>
      </rPr>
      <t xml:space="preserve">ppui à l’autonomisation et à la </t>
    </r>
    <r>
      <rPr>
        <b/>
        <u/>
        <sz val="9"/>
        <rFont val="Andale WT"/>
      </rPr>
      <t>p</t>
    </r>
    <r>
      <rPr>
        <b/>
        <sz val="9"/>
        <rFont val="Andale WT"/>
      </rPr>
      <t xml:space="preserve">romotion des femmes à Madagascar </t>
    </r>
  </si>
  <si>
    <t>Réalisation d’une campagne de sensibilisation sur les retours de ménages migrants dans l’Androy</t>
  </si>
  <si>
    <t>Mise en oeuvre du programme (post retour) Androy</t>
  </si>
  <si>
    <t>Les femmes démontrent par l’exemple l’effectivité des activités génératrices de revenus, et de recherche de moyens de subsistance pérennes, rentables et respectueuses des environnements locauxdes environnements locaux</t>
  </si>
  <si>
    <t>Tenue de l’atelier de restitution de l’évaluation préliminaire et de consultation des autorités et partenaires sur le programme pilote</t>
  </si>
  <si>
    <t>Réalisation d’une campagne de sensibilisation sur le programme pilote</t>
  </si>
  <si>
    <t>Mise en œuvre du programme pour les femmes bénéficiaires</t>
  </si>
  <si>
    <t>Tenue d’un atelier national de lancement du projet</t>
  </si>
  <si>
    <t>La région Androy et  dispose d’une stratégie régionale de gestion des migrations sensibles à la dimension genre élaborées de manière participative et inclusive</t>
  </si>
  <si>
    <t>Conduire les ateliers de renforcement de capacités des acteurs ciblés sur l’élaboration de la stratégie régionale – Androy</t>
  </si>
  <si>
    <t xml:space="preserve">Soutien à la concertation et à l’élaboration participative et inclusive des stratégies régionales </t>
  </si>
  <si>
    <t>Les autorités régionales en Androy disposent d’un fonds de soutien pour la réalisation d’investissements en infrastructures communautaires et publiques soutenant la pérennisation des activités du projet et la cohésion sociale dans les zones d’intervention</t>
  </si>
  <si>
    <t xml:space="preserve">Soutien à l’identification participative et inclusive des besoins d’investissements en infrastructures communautaires et publiques - Androy </t>
  </si>
  <si>
    <t>Appui financier a la mise en œuvre des investissements identifiés – Androy</t>
  </si>
  <si>
    <t>Budget REAP par catégorie de coût</t>
  </si>
  <si>
    <t>Etat des dépenses OIM, PNUD</t>
  </si>
  <si>
    <t>Couts operationnels si pas inclus dans les activites ci-dessus</t>
  </si>
  <si>
    <t>Cout de personnel du projet si pas inclus dans les activites ci-dessus</t>
  </si>
  <si>
    <t>Symposium nation de cloture de projet</t>
  </si>
  <si>
    <t xml:space="preserve"> Investissement identifies soutenus - Menabe</t>
  </si>
  <si>
    <t>Publication/diffusion/vulgarisation de la strategie - Menabe</t>
  </si>
  <si>
    <t>3.2.3: Relais de diffusion</t>
  </si>
  <si>
    <t>Recherches multi-disciplinaires conduites et appuyees (etude de suivi des beneficiaires, etude d'impact, etc)</t>
  </si>
  <si>
    <t>Mise en place de structure de type observatoire (equipement IT, software, mobilier, logo)</t>
  </si>
  <si>
    <t>Atelier de restitution et de consultation sur le programme - Menabe</t>
  </si>
  <si>
    <t>Campagnes de sensibilisation sur le programme - Menabe</t>
  </si>
  <si>
    <t>Mise en oeuvre du programme pilote - Menabe</t>
  </si>
  <si>
    <t>Atelier de consultation sur le parametrage du dispositif</t>
  </si>
  <si>
    <t>Session participative et inclusive d'identification des besoins d'investissements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</si>
</sst>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 &quot;€&quot;_-;\-* #,##0.00\ &quot;€&quot;_-;_-* &quot;-&quot;??\ &quot;€&quot;_-;_-@_-"/>
    <numFmt numFmtId="165" formatCode="_-* #,##0.00\ _A_r_-;\-* #,##0.00\ _A_r_-;_-* &quot;-&quot;??\ _A_r_-;_-@_-"/>
    <numFmt numFmtId="166" formatCode="_-* #,##0.00\ _€_-;\-* #,##0.00\ _€_-;_-* &quot;-&quot;??\ _€_-;_-@_-"/>
    <numFmt numFmtId="167" formatCode="_(* #,##0_);_(* \(#,##0\);_(* &quot;-&quot;??_);_(@_)"/>
  </numFmts>
  <fonts count="11">
    <font>
      <sz val="11"/>
      <color theme="1"/>
      <name val="Calibri"/>
      <family val="2"/>
      <scheme val="minor"/>
    </font>
    <font>
      <b/>
      <sz val="12"/>
      <color theme="1"/>
      <name val="Calibri"/>
      <family val="2"/>
      <scheme val="minor"/>
    </font>
    <font>
      <sz val="11"/>
      <color theme="1"/>
      <name val="Calibri"/>
      <family val="2"/>
      <scheme val="minor"/>
    </font>
    <font>
      <b/>
      <sz val="9"/>
      <color theme="1"/>
      <name val="Andale WT"/>
    </font>
    <font>
      <b/>
      <sz val="9"/>
      <color rgb="FFFF0000"/>
      <name val="Andale WT"/>
    </font>
    <font>
      <sz val="9"/>
      <color theme="1"/>
      <name val="Andale WT"/>
    </font>
    <font>
      <sz val="9"/>
      <color rgb="FFFF0000"/>
      <name val="Andale WT"/>
    </font>
    <font>
      <sz val="9"/>
      <name val="Andale WT"/>
    </font>
    <font>
      <b/>
      <sz val="9"/>
      <name val="Andale WT"/>
    </font>
    <font>
      <b/>
      <u/>
      <sz val="9"/>
      <name val="Andale WT"/>
    </font>
    <font>
      <sz val="12"/>
      <color theme="1"/>
      <name val="Calibri"/>
      <family val="2"/>
      <scheme val="minor"/>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19">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106">
    <xf numFmtId="0" fontId="0" fillId="0" borderId="0" xfId="0"/>
    <xf numFmtId="0" fontId="1" fillId="0" borderId="0" xfId="0" applyFont="1"/>
    <xf numFmtId="0" fontId="5" fillId="0" borderId="0" xfId="0" applyFont="1"/>
    <xf numFmtId="0" fontId="3" fillId="7" borderId="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0" xfId="0" applyFont="1" applyBorder="1" applyAlignment="1">
      <alignment wrapText="1"/>
    </xf>
    <xf numFmtId="0" fontId="5" fillId="7" borderId="9" xfId="0" applyFont="1" applyFill="1" applyBorder="1" applyAlignment="1" applyProtection="1">
      <alignment horizontal="center" vertical="center" wrapText="1"/>
    </xf>
    <xf numFmtId="0" fontId="3" fillId="8" borderId="9" xfId="0" applyFont="1" applyFill="1" applyBorder="1" applyAlignment="1" applyProtection="1">
      <alignment vertical="center" wrapText="1"/>
    </xf>
    <xf numFmtId="164" fontId="6" fillId="0" borderId="0" xfId="2" applyFont="1" applyFill="1" applyBorder="1" applyAlignment="1" applyProtection="1">
      <alignment vertical="center" wrapText="1"/>
    </xf>
    <xf numFmtId="164" fontId="3" fillId="0" borderId="0" xfId="2" applyFont="1" applyFill="1" applyBorder="1" applyAlignment="1" applyProtection="1">
      <alignment vertical="center" wrapText="1"/>
    </xf>
    <xf numFmtId="0" fontId="5" fillId="8" borderId="9" xfId="0" applyFont="1" applyFill="1" applyBorder="1" applyAlignment="1" applyProtection="1">
      <alignment vertical="center" wrapText="1"/>
    </xf>
    <xf numFmtId="0" fontId="5" fillId="0" borderId="9" xfId="0" applyFont="1" applyBorder="1" applyAlignment="1" applyProtection="1">
      <alignment horizontal="left" vertical="top" wrapText="1"/>
      <protection locked="0"/>
    </xf>
    <xf numFmtId="44" fontId="5" fillId="0" borderId="9" xfId="2" applyNumberFormat="1" applyFont="1" applyBorder="1" applyAlignment="1" applyProtection="1">
      <alignment horizontal="center" vertical="center" wrapText="1"/>
      <protection locked="0"/>
    </xf>
    <xf numFmtId="44" fontId="5" fillId="0" borderId="0" xfId="2" applyNumberFormat="1" applyFont="1" applyFill="1" applyBorder="1" applyAlignment="1" applyProtection="1">
      <alignment horizontal="center" vertical="center" wrapText="1"/>
    </xf>
    <xf numFmtId="44" fontId="5" fillId="6" borderId="9" xfId="2" applyNumberFormat="1" applyFont="1" applyFill="1" applyBorder="1" applyAlignment="1" applyProtection="1">
      <alignment horizontal="center" vertical="center" wrapText="1"/>
      <protection locked="0"/>
    </xf>
    <xf numFmtId="0" fontId="5" fillId="0" borderId="0" xfId="0" applyFont="1" applyFill="1" applyBorder="1" applyAlignment="1">
      <alignment wrapText="1"/>
    </xf>
    <xf numFmtId="0" fontId="3" fillId="7" borderId="9" xfId="0" applyFont="1" applyFill="1" applyBorder="1" applyAlignment="1" applyProtection="1">
      <alignment vertical="center" wrapText="1"/>
    </xf>
    <xf numFmtId="44" fontId="3" fillId="7" borderId="9" xfId="2" applyNumberFormat="1" applyFont="1" applyFill="1" applyBorder="1" applyAlignment="1" applyProtection="1">
      <alignment horizontal="center" vertical="center" wrapText="1"/>
    </xf>
    <xf numFmtId="164" fontId="3" fillId="0" borderId="0" xfId="2" applyFont="1" applyFill="1" applyBorder="1" applyAlignment="1" applyProtection="1">
      <alignment horizontal="center" vertical="center" wrapText="1"/>
    </xf>
    <xf numFmtId="44" fontId="3" fillId="7" borderId="10" xfId="2" applyNumberFormat="1" applyFont="1" applyFill="1" applyBorder="1" applyAlignment="1" applyProtection="1">
      <alignment horizontal="center" vertical="center" wrapText="1"/>
    </xf>
    <xf numFmtId="0" fontId="5" fillId="6" borderId="0" xfId="0" applyFont="1" applyFill="1" applyBorder="1" applyAlignment="1">
      <alignment wrapText="1"/>
    </xf>
    <xf numFmtId="0" fontId="5" fillId="6" borderId="0" xfId="0" applyFont="1" applyFill="1" applyBorder="1" applyAlignment="1" applyProtection="1">
      <alignment vertical="center" wrapText="1"/>
      <protection locked="0"/>
    </xf>
    <xf numFmtId="0" fontId="5" fillId="6" borderId="0" xfId="0" applyFont="1" applyFill="1" applyBorder="1" applyAlignment="1" applyProtection="1">
      <alignment horizontal="left" vertical="top" wrapText="1"/>
      <protection locked="0"/>
    </xf>
    <xf numFmtId="164" fontId="5" fillId="6" borderId="0" xfId="2" applyFont="1" applyFill="1" applyBorder="1" applyAlignment="1" applyProtection="1">
      <alignment horizontal="center" vertical="center" wrapText="1"/>
      <protection locked="0"/>
    </xf>
    <xf numFmtId="164" fontId="5" fillId="0" borderId="0" xfId="2" applyFont="1" applyFill="1" applyBorder="1" applyAlignment="1" applyProtection="1">
      <alignment horizontal="center" vertical="center" wrapText="1"/>
    </xf>
    <xf numFmtId="0" fontId="3" fillId="6" borderId="0" xfId="0" applyFont="1" applyFill="1" applyBorder="1" applyAlignment="1" applyProtection="1">
      <alignment vertical="center" wrapText="1"/>
    </xf>
    <xf numFmtId="164" fontId="5" fillId="6" borderId="0" xfId="2"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6" borderId="9" xfId="0" applyFont="1" applyFill="1" applyBorder="1" applyAlignment="1" applyProtection="1">
      <alignment vertical="center" wrapText="1"/>
    </xf>
    <xf numFmtId="0" fontId="5" fillId="6" borderId="9" xfId="0" applyFont="1" applyFill="1" applyBorder="1" applyAlignment="1" applyProtection="1">
      <alignment vertical="center" wrapText="1"/>
      <protection locked="0"/>
    </xf>
    <xf numFmtId="0" fontId="5" fillId="6" borderId="12" xfId="0" applyFont="1" applyFill="1" applyBorder="1" applyAlignment="1" applyProtection="1">
      <alignment vertical="center" wrapText="1"/>
      <protection locked="0"/>
    </xf>
    <xf numFmtId="0" fontId="3" fillId="7" borderId="11" xfId="0" applyFont="1" applyFill="1" applyBorder="1" applyAlignment="1" applyProtection="1">
      <alignment vertical="center" wrapText="1"/>
    </xf>
    <xf numFmtId="0" fontId="3" fillId="5" borderId="9" xfId="0" applyFont="1" applyFill="1" applyBorder="1" applyAlignment="1" applyProtection="1">
      <alignment vertical="center" wrapText="1"/>
      <protection locked="0"/>
    </xf>
    <xf numFmtId="0" fontId="3" fillId="6" borderId="0" xfId="0" applyFont="1" applyFill="1" applyBorder="1" applyAlignment="1" applyProtection="1">
      <alignment vertical="center" wrapText="1"/>
      <protection locked="0"/>
    </xf>
    <xf numFmtId="44" fontId="5" fillId="6" borderId="9" xfId="2" applyNumberFormat="1" applyFont="1" applyFill="1" applyBorder="1" applyAlignment="1" applyProtection="1">
      <alignment vertical="center" wrapText="1"/>
      <protection locked="0"/>
    </xf>
    <xf numFmtId="44" fontId="5" fillId="0" borderId="0" xfId="0" applyNumberFormat="1" applyFont="1" applyBorder="1" applyAlignment="1">
      <alignment wrapText="1"/>
    </xf>
    <xf numFmtId="166" fontId="5" fillId="0" borderId="0" xfId="0" applyNumberFormat="1" applyFont="1" applyBorder="1" applyAlignment="1">
      <alignment wrapText="1"/>
    </xf>
    <xf numFmtId="0" fontId="3" fillId="0" borderId="0" xfId="0" applyFont="1" applyFill="1" applyBorder="1" applyAlignment="1">
      <alignment horizontal="center" vertical="center" wrapText="1"/>
    </xf>
    <xf numFmtId="0" fontId="5" fillId="6" borderId="9" xfId="0" applyFont="1" applyFill="1" applyBorder="1" applyAlignment="1" applyProtection="1">
      <alignment horizontal="left" vertical="top" wrapText="1"/>
      <protection locked="0"/>
    </xf>
    <xf numFmtId="0" fontId="8" fillId="0" borderId="0" xfId="0" applyFont="1" applyAlignment="1">
      <alignment horizontal="left"/>
    </xf>
    <xf numFmtId="0" fontId="7" fillId="6" borderId="11" xfId="0" applyFont="1" applyFill="1" applyBorder="1" applyAlignment="1" applyProtection="1">
      <alignment horizontal="left" wrapText="1"/>
      <protection locked="0"/>
    </xf>
    <xf numFmtId="165" fontId="5" fillId="0" borderId="0" xfId="0" applyNumberFormat="1" applyFont="1" applyBorder="1" applyAlignment="1">
      <alignment wrapText="1"/>
    </xf>
    <xf numFmtId="0" fontId="5" fillId="6" borderId="9" xfId="0" applyFont="1" applyFill="1" applyBorder="1" applyAlignment="1" applyProtection="1">
      <alignment horizontal="left" vertical="top" wrapText="1"/>
      <protection locked="0"/>
    </xf>
    <xf numFmtId="164" fontId="3" fillId="6" borderId="0" xfId="2" applyFont="1" applyFill="1" applyBorder="1" applyAlignment="1" applyProtection="1">
      <alignment vertical="center" wrapText="1"/>
    </xf>
    <xf numFmtId="0" fontId="5" fillId="6" borderId="9" xfId="0" applyFont="1" applyFill="1" applyBorder="1" applyAlignment="1" applyProtection="1">
      <alignment vertical="center" wrapText="1"/>
    </xf>
    <xf numFmtId="44" fontId="5" fillId="6" borderId="0" xfId="2" applyNumberFormat="1" applyFont="1" applyFill="1" applyBorder="1" applyAlignment="1" applyProtection="1">
      <alignment horizontal="center" vertical="center" wrapText="1"/>
    </xf>
    <xf numFmtId="0" fontId="5" fillId="6" borderId="9"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3" fillId="7" borderId="9" xfId="0" applyFont="1" applyFill="1" applyBorder="1" applyAlignment="1">
      <alignment horizontal="center" vertical="center" wrapText="1"/>
    </xf>
    <xf numFmtId="0" fontId="5" fillId="0" borderId="0" xfId="0" applyFont="1" applyAlignment="1">
      <alignment wrapText="1"/>
    </xf>
    <xf numFmtId="44" fontId="5" fillId="0" borderId="0" xfId="0" applyNumberFormat="1" applyFont="1" applyAlignment="1">
      <alignment wrapText="1"/>
    </xf>
    <xf numFmtId="0" fontId="7" fillId="6" borderId="11" xfId="0" applyFont="1" applyFill="1" applyBorder="1" applyAlignment="1" applyProtection="1">
      <alignment horizontal="left"/>
      <protection locked="0"/>
    </xf>
    <xf numFmtId="167" fontId="10" fillId="6" borderId="1" xfId="1" applyNumberFormat="1" applyFont="1" applyFill="1" applyBorder="1" applyAlignment="1">
      <alignment horizontal="right" vertical="center"/>
    </xf>
    <xf numFmtId="167" fontId="10" fillId="0" borderId="1" xfId="1" applyNumberFormat="1" applyFont="1" applyBorder="1" applyAlignment="1">
      <alignment horizontal="right" vertical="center"/>
    </xf>
    <xf numFmtId="0" fontId="10" fillId="0" borderId="0" xfId="0" applyFont="1"/>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0" fillId="0" borderId="13" xfId="0" applyFont="1" applyBorder="1" applyAlignment="1">
      <alignment vertical="center" wrapText="1"/>
    </xf>
    <xf numFmtId="43" fontId="10" fillId="0" borderId="0" xfId="1" applyFont="1"/>
    <xf numFmtId="165" fontId="10" fillId="0" borderId="0" xfId="0" applyNumberFormat="1" applyFont="1" applyBorder="1" applyAlignment="1">
      <alignment wrapText="1"/>
    </xf>
    <xf numFmtId="165" fontId="10" fillId="0" borderId="0" xfId="0" applyNumberFormat="1" applyFont="1"/>
    <xf numFmtId="167" fontId="10" fillId="0" borderId="0" xfId="0" applyNumberFormat="1" applyFont="1"/>
    <xf numFmtId="167" fontId="1" fillId="4" borderId="4" xfId="1" applyNumberFormat="1" applyFont="1" applyFill="1" applyBorder="1" applyAlignment="1">
      <alignment horizontal="center" vertical="center" wrapText="1"/>
    </xf>
    <xf numFmtId="167" fontId="1" fillId="4" borderId="1" xfId="1" applyNumberFormat="1" applyFont="1" applyFill="1" applyBorder="1" applyAlignment="1">
      <alignment horizontal="center" vertical="center" wrapText="1"/>
    </xf>
    <xf numFmtId="167" fontId="1" fillId="4" borderId="7" xfId="1" applyNumberFormat="1" applyFont="1" applyFill="1" applyBorder="1" applyAlignment="1">
      <alignment horizontal="center" vertical="center" wrapText="1"/>
    </xf>
    <xf numFmtId="167" fontId="1" fillId="5" borderId="4" xfId="0" applyNumberFormat="1" applyFont="1" applyFill="1" applyBorder="1" applyAlignment="1">
      <alignment horizontal="right" vertical="center" wrapText="1"/>
    </xf>
    <xf numFmtId="167" fontId="10" fillId="6" borderId="1" xfId="1" applyNumberFormat="1" applyFont="1" applyFill="1" applyBorder="1" applyAlignment="1">
      <alignment horizontal="center" vertical="center" wrapText="1"/>
    </xf>
    <xf numFmtId="167" fontId="10" fillId="6" borderId="4" xfId="0" applyNumberFormat="1" applyFont="1" applyFill="1" applyBorder="1" applyAlignment="1">
      <alignment horizontal="right" vertical="center" wrapText="1"/>
    </xf>
    <xf numFmtId="167" fontId="1" fillId="4" borderId="5" xfId="1" applyNumberFormat="1" applyFont="1" applyFill="1" applyBorder="1" applyAlignment="1">
      <alignment horizontal="center" vertical="center" wrapText="1"/>
    </xf>
    <xf numFmtId="167" fontId="1" fillId="4" borderId="8" xfId="1" applyNumberFormat="1" applyFont="1" applyFill="1" applyBorder="1" applyAlignment="1">
      <alignment horizontal="center" vertical="center" wrapText="1"/>
    </xf>
    <xf numFmtId="167" fontId="1" fillId="4" borderId="5" xfId="0" applyNumberFormat="1" applyFont="1" applyFill="1" applyBorder="1" applyAlignment="1">
      <alignment horizontal="right" vertical="center" wrapText="1"/>
    </xf>
    <xf numFmtId="167" fontId="1" fillId="4" borderId="6" xfId="1" applyNumberFormat="1" applyFont="1" applyFill="1" applyBorder="1" applyAlignment="1">
      <alignment horizontal="center" vertical="center" wrapText="1"/>
    </xf>
    <xf numFmtId="167" fontId="1" fillId="5" borderId="1" xfId="0" applyNumberFormat="1" applyFont="1" applyFill="1" applyBorder="1" applyAlignment="1">
      <alignment horizontal="right" vertical="center" wrapText="1"/>
    </xf>
    <xf numFmtId="167" fontId="10" fillId="0" borderId="1" xfId="0" applyNumberFormat="1" applyFont="1" applyBorder="1" applyAlignment="1">
      <alignment horizontal="right" vertical="center" wrapText="1"/>
    </xf>
    <xf numFmtId="0" fontId="1" fillId="4" borderId="13" xfId="0" applyFont="1" applyFill="1" applyBorder="1" applyAlignment="1">
      <alignment vertical="center" wrapText="1"/>
    </xf>
    <xf numFmtId="0" fontId="1" fillId="4" borderId="15" xfId="0" applyFont="1" applyFill="1" applyBorder="1" applyAlignment="1">
      <alignment vertical="center" wrapText="1"/>
    </xf>
    <xf numFmtId="0" fontId="1" fillId="3" borderId="12" xfId="0" applyFont="1" applyFill="1" applyBorder="1" applyAlignment="1">
      <alignment horizontal="center" vertical="center" wrapText="1"/>
    </xf>
    <xf numFmtId="167" fontId="10" fillId="0" borderId="12" xfId="1" applyNumberFormat="1" applyFont="1" applyBorder="1" applyAlignment="1">
      <alignment horizontal="right" vertical="center"/>
    </xf>
    <xf numFmtId="167" fontId="10" fillId="6" borderId="12" xfId="1" applyNumberFormat="1" applyFont="1" applyFill="1" applyBorder="1" applyAlignment="1">
      <alignment horizontal="right" vertical="center"/>
    </xf>
    <xf numFmtId="167" fontId="1" fillId="4" borderId="12" xfId="1" applyNumberFormat="1" applyFont="1" applyFill="1" applyBorder="1" applyAlignment="1">
      <alignment horizontal="center" vertical="center" wrapText="1"/>
    </xf>
    <xf numFmtId="167" fontId="10" fillId="6" borderId="12" xfId="1" applyNumberFormat="1" applyFont="1" applyFill="1" applyBorder="1" applyAlignment="1">
      <alignment horizontal="center" vertical="center" wrapText="1"/>
    </xf>
    <xf numFmtId="167" fontId="1" fillId="4" borderId="17" xfId="1" applyNumberFormat="1" applyFont="1" applyFill="1" applyBorder="1" applyAlignment="1">
      <alignment horizontal="center" vertical="center" wrapText="1"/>
    </xf>
    <xf numFmtId="167" fontId="10" fillId="6" borderId="4" xfId="1" applyNumberFormat="1" applyFont="1" applyFill="1" applyBorder="1" applyAlignment="1">
      <alignment horizontal="right" vertical="center"/>
    </xf>
    <xf numFmtId="167" fontId="10" fillId="6" borderId="4" xfId="1" applyNumberFormat="1" applyFont="1" applyFill="1" applyBorder="1" applyAlignment="1">
      <alignment horizontal="center" vertical="center" wrapText="1"/>
    </xf>
    <xf numFmtId="43" fontId="10" fillId="0" borderId="7" xfId="1" applyFont="1" applyBorder="1" applyAlignment="1">
      <alignment horizontal="right" vertical="center"/>
    </xf>
    <xf numFmtId="167" fontId="10" fillId="0" borderId="7" xfId="1" applyNumberFormat="1" applyFont="1" applyBorder="1" applyAlignment="1">
      <alignment horizontal="right" vertical="center"/>
    </xf>
    <xf numFmtId="167" fontId="10" fillId="6" borderId="7" xfId="1" applyNumberFormat="1" applyFont="1" applyFill="1" applyBorder="1" applyAlignment="1">
      <alignment horizontal="center" vertical="center" wrapText="1"/>
    </xf>
    <xf numFmtId="167" fontId="10" fillId="0" borderId="4" xfId="1" applyNumberFormat="1" applyFont="1" applyBorder="1" applyAlignment="1">
      <alignment horizontal="right" vertical="center"/>
    </xf>
    <xf numFmtId="0" fontId="5" fillId="6" borderId="9" xfId="0" applyFont="1" applyFill="1" applyBorder="1" applyAlignment="1" applyProtection="1">
      <alignment horizontal="left" vertical="top" wrapText="1"/>
      <protection locked="0"/>
    </xf>
    <xf numFmtId="0" fontId="3" fillId="6" borderId="9" xfId="0" applyFont="1" applyFill="1" applyBorder="1" applyAlignment="1" applyProtection="1">
      <alignment horizontal="left" vertical="top" wrapText="1"/>
      <protection locked="0"/>
    </xf>
    <xf numFmtId="0" fontId="3" fillId="7" borderId="7"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3" fillId="7" borderId="7" xfId="0" applyFont="1" applyFill="1" applyBorder="1" applyAlignment="1">
      <alignment horizontal="center" vertical="center" wrapText="1"/>
    </xf>
    <xf numFmtId="0" fontId="3" fillId="7" borderId="12" xfId="0" applyFont="1" applyFill="1" applyBorder="1" applyAlignment="1">
      <alignment horizontal="center" vertical="center" wrapText="1"/>
    </xf>
    <xf numFmtId="49" fontId="3" fillId="6" borderId="9" xfId="0" applyNumberFormat="1" applyFont="1" applyFill="1" applyBorder="1" applyAlignment="1" applyProtection="1">
      <alignment horizontal="left" vertical="top" wrapText="1"/>
      <protection locked="0"/>
    </xf>
    <xf numFmtId="49" fontId="5" fillId="6" borderId="9" xfId="0" applyNumberFormat="1" applyFont="1" applyFill="1" applyBorder="1" applyAlignment="1" applyProtection="1">
      <alignment horizontal="left" vertical="top" wrapText="1"/>
      <protection locked="0"/>
    </xf>
    <xf numFmtId="0" fontId="3" fillId="6" borderId="9" xfId="0" applyNumberFormat="1" applyFont="1" applyFill="1" applyBorder="1" applyAlignment="1" applyProtection="1">
      <alignment horizontal="left" vertical="top" wrapText="1"/>
      <protection locked="0"/>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vertical="center" wrapText="1"/>
    </xf>
    <xf numFmtId="9" fontId="10" fillId="0" borderId="0" xfId="4" applyFont="1"/>
  </cellXfs>
  <cellStyles count="5">
    <cellStyle name="Comma" xfId="1" builtinId="3"/>
    <cellStyle name="Currency" xfId="2" builtinId="4"/>
    <cellStyle name="Milliers [0] 2" xfId="3"/>
    <cellStyle name="Normal" xfId="0" builtinId="0"/>
    <cellStyle name="Percent" xfId="4" builtinId="5"/>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zoomScaleNormal="100" workbookViewId="0">
      <pane ySplit="4" topLeftCell="A175" activePane="bottomLeft" state="frozen"/>
      <selection pane="bottomLeft" activeCell="F175" sqref="F175:F178"/>
    </sheetView>
  </sheetViews>
  <sheetFormatPr defaultColWidth="9.140625" defaultRowHeight="12"/>
  <cols>
    <col min="1" max="1" width="30.7109375" style="5" customWidth="1"/>
    <col min="2" max="2" width="32.5703125" style="5" customWidth="1"/>
    <col min="3" max="3" width="18.28515625" style="5" customWidth="1"/>
    <col min="4" max="4" width="18.140625" style="5" customWidth="1"/>
    <col min="5" max="5" width="17" style="49" customWidth="1"/>
    <col min="6" max="6" width="16.7109375" style="49" customWidth="1"/>
    <col min="7" max="7" width="18.85546875" style="5" customWidth="1"/>
    <col min="8" max="8" width="10.28515625" style="5" bestFit="1" customWidth="1"/>
    <col min="9" max="9" width="17.7109375" style="5" customWidth="1"/>
    <col min="10" max="10" width="26.5703125" style="5" customWidth="1"/>
    <col min="11" max="11" width="22.5703125" style="5" customWidth="1"/>
    <col min="12" max="12" width="29.7109375" style="5" customWidth="1"/>
    <col min="13" max="13" width="23.42578125" style="5" customWidth="1"/>
    <col min="14" max="14" width="18.5703125" style="5" customWidth="1"/>
    <col min="15" max="15" width="17.42578125" style="5" customWidth="1"/>
    <col min="16" max="16" width="25.140625" style="5" customWidth="1"/>
    <col min="17" max="16384" width="9.140625" style="5"/>
  </cols>
  <sheetData>
    <row r="1" spans="1:7" s="2" customFormat="1">
      <c r="A1" s="39" t="s">
        <v>198</v>
      </c>
    </row>
    <row r="2" spans="1:7" s="2" customFormat="1">
      <c r="A2" s="39" t="s">
        <v>183</v>
      </c>
    </row>
    <row r="3" spans="1:7" s="2" customFormat="1"/>
    <row r="4" spans="1:7" ht="24">
      <c r="A4" s="3" t="s">
        <v>16</v>
      </c>
      <c r="B4" s="3" t="s">
        <v>17</v>
      </c>
      <c r="C4" s="92" t="s">
        <v>13</v>
      </c>
      <c r="D4" s="93"/>
      <c r="E4" s="94" t="s">
        <v>12</v>
      </c>
      <c r="F4" s="95"/>
      <c r="G4" s="4"/>
    </row>
    <row r="5" spans="1:7" ht="18.75" customHeight="1">
      <c r="A5" s="6"/>
      <c r="B5" s="6"/>
      <c r="C5" s="3" t="s">
        <v>14</v>
      </c>
      <c r="D5" s="3" t="s">
        <v>177</v>
      </c>
      <c r="E5" s="48" t="s">
        <v>14</v>
      </c>
      <c r="F5" s="48" t="s">
        <v>177</v>
      </c>
      <c r="G5" s="4"/>
    </row>
    <row r="6" spans="1:7" ht="27.75" customHeight="1">
      <c r="A6" s="7" t="s">
        <v>18</v>
      </c>
      <c r="B6" s="96" t="s">
        <v>19</v>
      </c>
      <c r="C6" s="96"/>
      <c r="D6" s="96"/>
      <c r="E6" s="96"/>
      <c r="F6" s="96"/>
      <c r="G6" s="8"/>
    </row>
    <row r="7" spans="1:7" s="20" customFormat="1" ht="29.25" customHeight="1">
      <c r="A7" s="28" t="s">
        <v>20</v>
      </c>
      <c r="B7" s="97" t="s">
        <v>21</v>
      </c>
      <c r="C7" s="97"/>
      <c r="D7" s="97"/>
      <c r="E7" s="97"/>
      <c r="F7" s="97"/>
      <c r="G7" s="43"/>
    </row>
    <row r="8" spans="1:7" s="20" customFormat="1" ht="48">
      <c r="A8" s="44" t="s">
        <v>22</v>
      </c>
      <c r="B8" s="42" t="s">
        <v>179</v>
      </c>
      <c r="C8" s="14">
        <v>5000</v>
      </c>
      <c r="D8" s="14">
        <v>5000</v>
      </c>
      <c r="E8" s="14">
        <v>5000</v>
      </c>
      <c r="F8" s="14">
        <v>0</v>
      </c>
      <c r="G8" s="45"/>
    </row>
    <row r="9" spans="1:7" s="20" customFormat="1" ht="24">
      <c r="A9" s="44" t="s">
        <v>23</v>
      </c>
      <c r="B9" s="42" t="s">
        <v>180</v>
      </c>
      <c r="C9" s="14">
        <v>40000</v>
      </c>
      <c r="D9" s="14">
        <v>1989.86</v>
      </c>
      <c r="E9" s="14">
        <v>40000</v>
      </c>
      <c r="F9" s="14">
        <v>0</v>
      </c>
      <c r="G9" s="45"/>
    </row>
    <row r="10" spans="1:7" s="20" customFormat="1" ht="48">
      <c r="A10" s="44" t="s">
        <v>24</v>
      </c>
      <c r="B10" s="42" t="s">
        <v>181</v>
      </c>
      <c r="C10" s="14">
        <v>60000</v>
      </c>
      <c r="D10" s="14"/>
      <c r="E10" s="14">
        <v>60000</v>
      </c>
      <c r="F10" s="14">
        <v>0</v>
      </c>
      <c r="G10" s="45"/>
    </row>
    <row r="11" spans="1:7" s="20" customFormat="1" ht="43.5" customHeight="1">
      <c r="A11" s="44" t="s">
        <v>25</v>
      </c>
      <c r="B11" s="42" t="s">
        <v>182</v>
      </c>
      <c r="C11" s="14"/>
      <c r="D11" s="14"/>
      <c r="E11" s="12">
        <v>0</v>
      </c>
      <c r="F11" s="12">
        <v>0</v>
      </c>
      <c r="G11" s="45"/>
    </row>
    <row r="12" spans="1:7" s="20" customFormat="1">
      <c r="A12" s="44" t="s">
        <v>26</v>
      </c>
      <c r="B12" s="42"/>
      <c r="C12" s="14"/>
      <c r="D12" s="14"/>
      <c r="E12" s="12"/>
      <c r="F12" s="12"/>
      <c r="G12" s="45"/>
    </row>
    <row r="13" spans="1:7">
      <c r="A13" s="10" t="s">
        <v>27</v>
      </c>
      <c r="B13" s="11"/>
      <c r="C13" s="12"/>
      <c r="D13" s="12"/>
      <c r="E13" s="12"/>
      <c r="F13" s="12"/>
      <c r="G13" s="13"/>
    </row>
    <row r="14" spans="1:7">
      <c r="A14" s="10" t="s">
        <v>28</v>
      </c>
      <c r="B14" s="38"/>
      <c r="C14" s="14"/>
      <c r="D14" s="14"/>
      <c r="E14" s="14"/>
      <c r="F14" s="14"/>
      <c r="G14" s="13"/>
    </row>
    <row r="15" spans="1:7">
      <c r="A15" s="10" t="s">
        <v>29</v>
      </c>
      <c r="B15" s="38"/>
      <c r="C15" s="14"/>
      <c r="D15" s="14"/>
      <c r="E15" s="14"/>
      <c r="F15" s="14"/>
      <c r="G15" s="15"/>
    </row>
    <row r="16" spans="1:7">
      <c r="B16" s="16" t="s">
        <v>30</v>
      </c>
      <c r="C16" s="17">
        <f>SUM(C8:C15)</f>
        <v>105000</v>
      </c>
      <c r="D16" s="17">
        <f>SUM(D8:D15)</f>
        <v>6989.86</v>
      </c>
      <c r="E16" s="17">
        <f>SUM(E8:E15)</f>
        <v>105000</v>
      </c>
      <c r="F16" s="17">
        <f>SUM(F8:F15)</f>
        <v>0</v>
      </c>
      <c r="G16" s="18"/>
    </row>
    <row r="17" spans="1:7" s="20" customFormat="1" ht="38.25" customHeight="1">
      <c r="A17" s="28" t="s">
        <v>31</v>
      </c>
      <c r="B17" s="90" t="s">
        <v>32</v>
      </c>
      <c r="C17" s="90"/>
      <c r="D17" s="90"/>
      <c r="E17" s="90"/>
      <c r="F17" s="90"/>
      <c r="G17" s="43"/>
    </row>
    <row r="18" spans="1:7" s="20" customFormat="1" ht="24">
      <c r="A18" s="44" t="s">
        <v>33</v>
      </c>
      <c r="B18" s="46" t="s">
        <v>210</v>
      </c>
      <c r="C18" s="14">
        <v>3300</v>
      </c>
      <c r="D18" s="14"/>
      <c r="E18" s="14"/>
      <c r="F18" s="14"/>
      <c r="G18" s="45"/>
    </row>
    <row r="19" spans="1:7" s="20" customFormat="1" ht="36">
      <c r="A19" s="44" t="s">
        <v>34</v>
      </c>
      <c r="B19" s="42" t="s">
        <v>184</v>
      </c>
      <c r="C19" s="14">
        <v>4000</v>
      </c>
      <c r="D19" s="14"/>
      <c r="E19" s="14">
        <v>4000</v>
      </c>
      <c r="F19" s="14">
        <v>0</v>
      </c>
      <c r="G19" s="45"/>
    </row>
    <row r="20" spans="1:7" s="20" customFormat="1" ht="24">
      <c r="A20" s="44" t="s">
        <v>35</v>
      </c>
      <c r="B20" s="42" t="s">
        <v>185</v>
      </c>
      <c r="C20" s="14">
        <v>27000</v>
      </c>
      <c r="D20" s="14"/>
      <c r="E20" s="14">
        <v>135000</v>
      </c>
      <c r="F20" s="14">
        <v>0</v>
      </c>
      <c r="G20" s="45"/>
    </row>
    <row r="21" spans="1:7" s="20" customFormat="1">
      <c r="A21" s="44" t="s">
        <v>36</v>
      </c>
      <c r="B21" s="42"/>
      <c r="C21" s="14"/>
      <c r="D21" s="14"/>
      <c r="E21" s="12"/>
      <c r="F21" s="12"/>
      <c r="G21" s="45"/>
    </row>
    <row r="22" spans="1:7">
      <c r="A22" s="10" t="s">
        <v>37</v>
      </c>
      <c r="B22" s="11"/>
      <c r="C22" s="12"/>
      <c r="D22" s="14"/>
      <c r="E22" s="12"/>
      <c r="F22" s="12"/>
      <c r="G22" s="13"/>
    </row>
    <row r="23" spans="1:7">
      <c r="A23" s="10" t="s">
        <v>38</v>
      </c>
      <c r="B23" s="11"/>
      <c r="C23" s="12"/>
      <c r="D23" s="12"/>
      <c r="E23" s="12"/>
      <c r="F23" s="12"/>
      <c r="G23" s="13"/>
    </row>
    <row r="24" spans="1:7">
      <c r="A24" s="10" t="s">
        <v>39</v>
      </c>
      <c r="B24" s="38"/>
      <c r="C24" s="14"/>
      <c r="D24" s="14"/>
      <c r="E24" s="14"/>
      <c r="F24" s="14"/>
      <c r="G24" s="13"/>
    </row>
    <row r="25" spans="1:7">
      <c r="A25" s="10" t="s">
        <v>40</v>
      </c>
      <c r="B25" s="38"/>
      <c r="C25" s="14"/>
      <c r="D25" s="14"/>
      <c r="E25" s="14"/>
      <c r="F25" s="14"/>
      <c r="G25" s="13"/>
    </row>
    <row r="26" spans="1:7">
      <c r="B26" s="16" t="s">
        <v>30</v>
      </c>
      <c r="C26" s="17">
        <f>SUM(C18:C25)</f>
        <v>34300</v>
      </c>
      <c r="D26" s="17">
        <f>SUM(D18:D25)</f>
        <v>0</v>
      </c>
      <c r="E26" s="19">
        <f>SUM(E18:E25)</f>
        <v>139000</v>
      </c>
      <c r="F26" s="19">
        <f>SUM(F18:F25)</f>
        <v>0</v>
      </c>
      <c r="G26" s="18"/>
    </row>
    <row r="27" spans="1:7">
      <c r="A27" s="7" t="s">
        <v>41</v>
      </c>
      <c r="B27" s="90"/>
      <c r="C27" s="90"/>
      <c r="D27" s="90"/>
      <c r="E27" s="90"/>
      <c r="F27" s="90"/>
      <c r="G27" s="9"/>
    </row>
    <row r="28" spans="1:7">
      <c r="A28" s="10" t="s">
        <v>42</v>
      </c>
      <c r="B28" s="11"/>
      <c r="C28" s="12"/>
      <c r="D28" s="12"/>
      <c r="E28" s="12"/>
      <c r="F28" s="12"/>
      <c r="G28" s="13"/>
    </row>
    <row r="29" spans="1:7">
      <c r="A29" s="10" t="s">
        <v>43</v>
      </c>
      <c r="B29" s="11"/>
      <c r="C29" s="12"/>
      <c r="D29" s="12"/>
      <c r="E29" s="12"/>
      <c r="F29" s="12"/>
      <c r="G29" s="13"/>
    </row>
    <row r="30" spans="1:7">
      <c r="A30" s="10" t="s">
        <v>44</v>
      </c>
      <c r="B30" s="11"/>
      <c r="C30" s="12"/>
      <c r="D30" s="12"/>
      <c r="E30" s="12"/>
      <c r="F30" s="12"/>
      <c r="G30" s="13"/>
    </row>
    <row r="31" spans="1:7">
      <c r="A31" s="10" t="s">
        <v>45</v>
      </c>
      <c r="B31" s="11"/>
      <c r="C31" s="12"/>
      <c r="D31" s="12"/>
      <c r="E31" s="12"/>
      <c r="F31" s="12"/>
      <c r="G31" s="13"/>
    </row>
    <row r="32" spans="1:7" s="20" customFormat="1">
      <c r="A32" s="10" t="s">
        <v>46</v>
      </c>
      <c r="B32" s="11"/>
      <c r="C32" s="12"/>
      <c r="D32" s="12"/>
      <c r="E32" s="12"/>
      <c r="F32" s="12"/>
      <c r="G32" s="13"/>
    </row>
    <row r="33" spans="1:7" s="20" customFormat="1">
      <c r="A33" s="10" t="s">
        <v>47</v>
      </c>
      <c r="B33" s="11"/>
      <c r="C33" s="12"/>
      <c r="D33" s="12"/>
      <c r="E33" s="12"/>
      <c r="F33" s="12"/>
      <c r="G33" s="13"/>
    </row>
    <row r="34" spans="1:7" s="20" customFormat="1">
      <c r="A34" s="10" t="s">
        <v>48</v>
      </c>
      <c r="B34" s="38"/>
      <c r="C34" s="14"/>
      <c r="D34" s="14"/>
      <c r="E34" s="14"/>
      <c r="F34" s="14"/>
      <c r="G34" s="13"/>
    </row>
    <row r="35" spans="1:7">
      <c r="A35" s="10" t="s">
        <v>49</v>
      </c>
      <c r="B35" s="38"/>
      <c r="C35" s="14"/>
      <c r="D35" s="14"/>
      <c r="E35" s="14"/>
      <c r="F35" s="14"/>
      <c r="G35" s="13"/>
    </row>
    <row r="36" spans="1:7">
      <c r="B36" s="16" t="s">
        <v>30</v>
      </c>
      <c r="C36" s="19">
        <f>SUM(C28:C35)</f>
        <v>0</v>
      </c>
      <c r="D36" s="19"/>
      <c r="E36" s="19">
        <f>SUM(E28:E35)</f>
        <v>0</v>
      </c>
      <c r="F36" s="19">
        <f>SUM(F28:F35)</f>
        <v>0</v>
      </c>
      <c r="G36" s="18"/>
    </row>
    <row r="37" spans="1:7">
      <c r="A37" s="7" t="s">
        <v>50</v>
      </c>
      <c r="B37" s="90"/>
      <c r="C37" s="90"/>
      <c r="D37" s="90"/>
      <c r="E37" s="90"/>
      <c r="F37" s="90"/>
      <c r="G37" s="9"/>
    </row>
    <row r="38" spans="1:7">
      <c r="A38" s="10" t="s">
        <v>51</v>
      </c>
      <c r="B38" s="11"/>
      <c r="C38" s="12"/>
      <c r="D38" s="12"/>
      <c r="E38" s="12"/>
      <c r="F38" s="12"/>
      <c r="G38" s="13"/>
    </row>
    <row r="39" spans="1:7">
      <c r="A39" s="10" t="s">
        <v>52</v>
      </c>
      <c r="B39" s="11"/>
      <c r="C39" s="12"/>
      <c r="D39" s="12"/>
      <c r="E39" s="12"/>
      <c r="F39" s="12"/>
      <c r="G39" s="13"/>
    </row>
    <row r="40" spans="1:7">
      <c r="A40" s="10" t="s">
        <v>53</v>
      </c>
      <c r="B40" s="11"/>
      <c r="C40" s="12"/>
      <c r="D40" s="12"/>
      <c r="E40" s="12"/>
      <c r="F40" s="12"/>
      <c r="G40" s="13"/>
    </row>
    <row r="41" spans="1:7">
      <c r="A41" s="10" t="s">
        <v>54</v>
      </c>
      <c r="B41" s="11"/>
      <c r="C41" s="12"/>
      <c r="D41" s="12"/>
      <c r="E41" s="12"/>
      <c r="F41" s="12"/>
      <c r="G41" s="13"/>
    </row>
    <row r="42" spans="1:7">
      <c r="A42" s="10" t="s">
        <v>55</v>
      </c>
      <c r="B42" s="11"/>
      <c r="C42" s="12"/>
      <c r="D42" s="12"/>
      <c r="E42" s="12"/>
      <c r="F42" s="12"/>
      <c r="G42" s="13"/>
    </row>
    <row r="43" spans="1:7">
      <c r="A43" s="10" t="s">
        <v>56</v>
      </c>
      <c r="B43" s="11"/>
      <c r="C43" s="12"/>
      <c r="D43" s="12"/>
      <c r="E43" s="12"/>
      <c r="F43" s="12"/>
      <c r="G43" s="13"/>
    </row>
    <row r="44" spans="1:7" s="20" customFormat="1">
      <c r="A44" s="10" t="s">
        <v>57</v>
      </c>
      <c r="B44" s="38"/>
      <c r="C44" s="14"/>
      <c r="D44" s="14"/>
      <c r="E44" s="14"/>
      <c r="F44" s="14"/>
      <c r="G44" s="13"/>
    </row>
    <row r="45" spans="1:7">
      <c r="A45" s="10" t="s">
        <v>58</v>
      </c>
      <c r="B45" s="38"/>
      <c r="C45" s="14"/>
      <c r="D45" s="14"/>
      <c r="E45" s="14"/>
      <c r="F45" s="14"/>
      <c r="G45" s="13"/>
    </row>
    <row r="46" spans="1:7">
      <c r="B46" s="16" t="s">
        <v>30</v>
      </c>
      <c r="C46" s="17">
        <f>SUM(C38:C45)</f>
        <v>0</v>
      </c>
      <c r="D46" s="17">
        <f>SUM(D38:D45)</f>
        <v>0</v>
      </c>
      <c r="E46" s="17">
        <f>SUM(E38:E45)</f>
        <v>0</v>
      </c>
      <c r="F46" s="17">
        <f>SUM(F38:F45)</f>
        <v>0</v>
      </c>
      <c r="G46" s="18"/>
    </row>
    <row r="47" spans="1:7">
      <c r="A47" s="21"/>
      <c r="B47" s="22"/>
      <c r="C47" s="23"/>
      <c r="D47" s="23"/>
      <c r="E47" s="23"/>
      <c r="F47" s="23"/>
      <c r="G47" s="24"/>
    </row>
    <row r="48" spans="1:7" ht="37.5" customHeight="1">
      <c r="A48" s="16" t="s">
        <v>59</v>
      </c>
      <c r="B48" s="98" t="s">
        <v>186</v>
      </c>
      <c r="C48" s="98"/>
      <c r="D48" s="98"/>
      <c r="E48" s="98"/>
      <c r="F48" s="98"/>
      <c r="G48" s="8"/>
    </row>
    <row r="49" spans="1:7" ht="38.25" customHeight="1">
      <c r="A49" s="7" t="s">
        <v>60</v>
      </c>
      <c r="B49" s="90" t="s">
        <v>70</v>
      </c>
      <c r="C49" s="90"/>
      <c r="D49" s="90"/>
      <c r="E49" s="90"/>
      <c r="F49" s="90"/>
      <c r="G49" s="9"/>
    </row>
    <row r="50" spans="1:7" ht="24">
      <c r="A50" s="10" t="s">
        <v>61</v>
      </c>
      <c r="B50" s="46" t="s">
        <v>207</v>
      </c>
      <c r="C50" s="14">
        <v>3300</v>
      </c>
      <c r="D50" s="14"/>
      <c r="E50" s="14"/>
      <c r="F50" s="14"/>
      <c r="G50" s="13"/>
    </row>
    <row r="51" spans="1:7" ht="24">
      <c r="A51" s="10" t="s">
        <v>62</v>
      </c>
      <c r="B51" s="46" t="s">
        <v>208</v>
      </c>
      <c r="C51" s="14">
        <v>3000</v>
      </c>
      <c r="D51" s="14"/>
      <c r="E51" s="14"/>
      <c r="F51" s="14"/>
      <c r="G51" s="13"/>
    </row>
    <row r="52" spans="1:7" ht="24">
      <c r="A52" s="10" t="s">
        <v>63</v>
      </c>
      <c r="B52" s="46" t="s">
        <v>209</v>
      </c>
      <c r="C52" s="14">
        <v>150000</v>
      </c>
      <c r="D52" s="14"/>
      <c r="E52" s="14"/>
      <c r="F52" s="14"/>
      <c r="G52" s="13"/>
    </row>
    <row r="53" spans="1:7">
      <c r="A53" s="10" t="s">
        <v>64</v>
      </c>
      <c r="B53" s="42"/>
      <c r="C53" s="14"/>
      <c r="D53" s="14"/>
      <c r="E53" s="12"/>
      <c r="F53" s="12"/>
      <c r="G53" s="13"/>
    </row>
    <row r="54" spans="1:7">
      <c r="A54" s="10" t="s">
        <v>65</v>
      </c>
      <c r="B54" s="11"/>
      <c r="C54" s="12"/>
      <c r="D54" s="12"/>
      <c r="E54" s="12"/>
      <c r="F54" s="12"/>
      <c r="G54" s="13"/>
    </row>
    <row r="55" spans="1:7">
      <c r="A55" s="10" t="s">
        <v>66</v>
      </c>
      <c r="B55" s="11"/>
      <c r="C55" s="12"/>
      <c r="D55" s="12"/>
      <c r="E55" s="12"/>
      <c r="F55" s="12"/>
      <c r="G55" s="13"/>
    </row>
    <row r="56" spans="1:7">
      <c r="A56" s="10" t="s">
        <v>67</v>
      </c>
      <c r="B56" s="38"/>
      <c r="C56" s="14"/>
      <c r="D56" s="14"/>
      <c r="E56" s="14"/>
      <c r="F56" s="14"/>
      <c r="G56" s="13"/>
    </row>
    <row r="57" spans="1:7" s="20" customFormat="1">
      <c r="A57" s="10" t="s">
        <v>68</v>
      </c>
      <c r="B57" s="38"/>
      <c r="C57" s="14"/>
      <c r="D57" s="14"/>
      <c r="E57" s="14"/>
      <c r="F57" s="14"/>
      <c r="G57" s="13"/>
    </row>
    <row r="58" spans="1:7" s="20" customFormat="1">
      <c r="A58" s="5"/>
      <c r="B58" s="16" t="s">
        <v>30</v>
      </c>
      <c r="C58" s="17">
        <f>SUM(C50:C57)</f>
        <v>156300</v>
      </c>
      <c r="D58" s="17">
        <f>SUM(D50:D57)</f>
        <v>0</v>
      </c>
      <c r="E58" s="17">
        <f>SUM(E50:E57)</f>
        <v>0</v>
      </c>
      <c r="F58" s="17">
        <f>SUM(F50:F57)</f>
        <v>0</v>
      </c>
      <c r="G58" s="18"/>
    </row>
    <row r="59" spans="1:7" ht="51" customHeight="1">
      <c r="A59" s="7" t="s">
        <v>69</v>
      </c>
      <c r="B59" s="90" t="s">
        <v>70</v>
      </c>
      <c r="C59" s="90"/>
      <c r="D59" s="90"/>
      <c r="E59" s="90"/>
      <c r="F59" s="90"/>
      <c r="G59" s="9"/>
    </row>
    <row r="60" spans="1:7" ht="48">
      <c r="A60" s="10" t="s">
        <v>71</v>
      </c>
      <c r="B60" s="38" t="s">
        <v>187</v>
      </c>
      <c r="C60" s="14"/>
      <c r="D60" s="14"/>
      <c r="E60" s="14">
        <v>3300</v>
      </c>
      <c r="F60" s="14">
        <v>3510.02</v>
      </c>
      <c r="G60" s="13"/>
    </row>
    <row r="61" spans="1:7" ht="24">
      <c r="A61" s="10" t="s">
        <v>72</v>
      </c>
      <c r="B61" s="38" t="s">
        <v>188</v>
      </c>
      <c r="C61" s="14"/>
      <c r="D61" s="14"/>
      <c r="E61" s="14">
        <v>3000</v>
      </c>
      <c r="F61" s="14">
        <v>0</v>
      </c>
      <c r="G61" s="13"/>
    </row>
    <row r="62" spans="1:7" ht="24">
      <c r="A62" s="10" t="s">
        <v>73</v>
      </c>
      <c r="B62" s="38" t="s">
        <v>189</v>
      </c>
      <c r="C62" s="14"/>
      <c r="D62" s="14"/>
      <c r="E62" s="14">
        <v>150000</v>
      </c>
      <c r="F62" s="14">
        <v>0</v>
      </c>
      <c r="G62" s="13"/>
    </row>
    <row r="63" spans="1:7">
      <c r="A63" s="10" t="s">
        <v>74</v>
      </c>
      <c r="B63" s="11"/>
      <c r="C63" s="12"/>
      <c r="D63" s="12"/>
      <c r="E63" s="12"/>
      <c r="F63" s="12"/>
      <c r="G63" s="13"/>
    </row>
    <row r="64" spans="1:7">
      <c r="A64" s="10" t="s">
        <v>75</v>
      </c>
      <c r="B64" s="11"/>
      <c r="C64" s="12"/>
      <c r="D64" s="12"/>
      <c r="E64" s="12"/>
      <c r="F64" s="12"/>
      <c r="G64" s="13"/>
    </row>
    <row r="65" spans="1:7">
      <c r="A65" s="10" t="s">
        <v>76</v>
      </c>
      <c r="B65" s="11"/>
      <c r="C65" s="12"/>
      <c r="D65" s="12"/>
      <c r="E65" s="12"/>
      <c r="F65" s="12"/>
      <c r="G65" s="13"/>
    </row>
    <row r="66" spans="1:7">
      <c r="A66" s="10" t="s">
        <v>77</v>
      </c>
      <c r="B66" s="38"/>
      <c r="C66" s="14"/>
      <c r="D66" s="14"/>
      <c r="E66" s="14"/>
      <c r="F66" s="14"/>
      <c r="G66" s="13"/>
    </row>
    <row r="67" spans="1:7">
      <c r="A67" s="10" t="s">
        <v>78</v>
      </c>
      <c r="B67" s="38"/>
      <c r="C67" s="14"/>
      <c r="D67" s="14"/>
      <c r="E67" s="14"/>
      <c r="F67" s="14"/>
      <c r="G67" s="13"/>
    </row>
    <row r="68" spans="1:7">
      <c r="B68" s="16" t="s">
        <v>30</v>
      </c>
      <c r="C68" s="19">
        <f>SUM(C60:C67)</f>
        <v>0</v>
      </c>
      <c r="D68" s="17">
        <f>SUM(D60:D67)</f>
        <v>0</v>
      </c>
      <c r="E68" s="19">
        <f>SUM(E60:E67)</f>
        <v>156300</v>
      </c>
      <c r="F68" s="19">
        <f>SUM(F60:F67)</f>
        <v>3510.02</v>
      </c>
      <c r="G68" s="18"/>
    </row>
    <row r="69" spans="1:7">
      <c r="A69" s="7" t="s">
        <v>79</v>
      </c>
      <c r="B69" s="90"/>
      <c r="C69" s="90"/>
      <c r="D69" s="90"/>
      <c r="E69" s="90"/>
      <c r="F69" s="90"/>
      <c r="G69" s="9"/>
    </row>
    <row r="70" spans="1:7">
      <c r="A70" s="10" t="s">
        <v>80</v>
      </c>
      <c r="B70" s="11"/>
      <c r="C70" s="12"/>
      <c r="D70" s="12"/>
      <c r="E70" s="12"/>
      <c r="F70" s="12"/>
      <c r="G70" s="13"/>
    </row>
    <row r="71" spans="1:7">
      <c r="A71" s="10" t="s">
        <v>81</v>
      </c>
      <c r="B71" s="11"/>
      <c r="C71" s="12"/>
      <c r="D71" s="12"/>
      <c r="E71" s="12"/>
      <c r="F71" s="12"/>
      <c r="G71" s="13"/>
    </row>
    <row r="72" spans="1:7">
      <c r="A72" s="10" t="s">
        <v>82</v>
      </c>
      <c r="B72" s="11"/>
      <c r="C72" s="12"/>
      <c r="D72" s="12"/>
      <c r="E72" s="12"/>
      <c r="F72" s="12"/>
      <c r="G72" s="13"/>
    </row>
    <row r="73" spans="1:7">
      <c r="A73" s="10" t="s">
        <v>83</v>
      </c>
      <c r="B73" s="11"/>
      <c r="C73" s="12"/>
      <c r="D73" s="12"/>
      <c r="E73" s="12"/>
      <c r="F73" s="12"/>
      <c r="G73" s="13"/>
    </row>
    <row r="74" spans="1:7" s="20" customFormat="1">
      <c r="A74" s="10" t="s">
        <v>84</v>
      </c>
      <c r="B74" s="11"/>
      <c r="C74" s="12"/>
      <c r="D74" s="12"/>
      <c r="E74" s="12"/>
      <c r="F74" s="12"/>
      <c r="G74" s="13"/>
    </row>
    <row r="75" spans="1:7">
      <c r="A75" s="10" t="s">
        <v>85</v>
      </c>
      <c r="B75" s="11"/>
      <c r="C75" s="12"/>
      <c r="D75" s="12"/>
      <c r="E75" s="12"/>
      <c r="F75" s="12"/>
      <c r="G75" s="13"/>
    </row>
    <row r="76" spans="1:7">
      <c r="A76" s="10" t="s">
        <v>86</v>
      </c>
      <c r="B76" s="38"/>
      <c r="C76" s="14"/>
      <c r="D76" s="14"/>
      <c r="E76" s="14"/>
      <c r="F76" s="14"/>
      <c r="G76" s="13"/>
    </row>
    <row r="77" spans="1:7">
      <c r="A77" s="10" t="s">
        <v>87</v>
      </c>
      <c r="B77" s="38"/>
      <c r="C77" s="14"/>
      <c r="D77" s="14"/>
      <c r="E77" s="14"/>
      <c r="F77" s="14"/>
      <c r="G77" s="13"/>
    </row>
    <row r="78" spans="1:7">
      <c r="B78" s="16" t="s">
        <v>30</v>
      </c>
      <c r="C78" s="19">
        <f>SUM(C70:C77)</f>
        <v>0</v>
      </c>
      <c r="D78" s="17">
        <f>SUM(D70:D77)</f>
        <v>0</v>
      </c>
      <c r="E78" s="19">
        <f>SUM(E70:E77)</f>
        <v>0</v>
      </c>
      <c r="F78" s="19">
        <f>SUM(F70:F77)</f>
        <v>0</v>
      </c>
      <c r="G78" s="18"/>
    </row>
    <row r="79" spans="1:7">
      <c r="A79" s="7" t="s">
        <v>88</v>
      </c>
      <c r="B79" s="90"/>
      <c r="C79" s="90"/>
      <c r="D79" s="90"/>
      <c r="E79" s="90"/>
      <c r="F79" s="90"/>
      <c r="G79" s="9"/>
    </row>
    <row r="80" spans="1:7">
      <c r="A80" s="10" t="s">
        <v>89</v>
      </c>
      <c r="B80" s="11"/>
      <c r="C80" s="12"/>
      <c r="D80" s="12"/>
      <c r="E80" s="12"/>
      <c r="F80" s="12"/>
      <c r="G80" s="13"/>
    </row>
    <row r="81" spans="1:7">
      <c r="A81" s="10" t="s">
        <v>90</v>
      </c>
      <c r="B81" s="11"/>
      <c r="C81" s="12"/>
      <c r="D81" s="12"/>
      <c r="E81" s="12"/>
      <c r="F81" s="12"/>
      <c r="G81" s="13"/>
    </row>
    <row r="82" spans="1:7">
      <c r="A82" s="10" t="s">
        <v>91</v>
      </c>
      <c r="B82" s="11"/>
      <c r="C82" s="12"/>
      <c r="D82" s="12"/>
      <c r="E82" s="12"/>
      <c r="F82" s="12"/>
      <c r="G82" s="13"/>
    </row>
    <row r="83" spans="1:7">
      <c r="A83" s="10" t="s">
        <v>92</v>
      </c>
      <c r="B83" s="11"/>
      <c r="C83" s="12"/>
      <c r="D83" s="12"/>
      <c r="E83" s="12"/>
      <c r="F83" s="12"/>
      <c r="G83" s="13"/>
    </row>
    <row r="84" spans="1:7">
      <c r="A84" s="10" t="s">
        <v>93</v>
      </c>
      <c r="B84" s="11"/>
      <c r="C84" s="12"/>
      <c r="D84" s="12"/>
      <c r="E84" s="12"/>
      <c r="F84" s="12"/>
      <c r="G84" s="13"/>
    </row>
    <row r="85" spans="1:7">
      <c r="A85" s="10" t="s">
        <v>94</v>
      </c>
      <c r="B85" s="11"/>
      <c r="C85" s="12"/>
      <c r="D85" s="12"/>
      <c r="E85" s="12"/>
      <c r="F85" s="12"/>
      <c r="G85" s="13"/>
    </row>
    <row r="86" spans="1:7">
      <c r="A86" s="10" t="s">
        <v>95</v>
      </c>
      <c r="B86" s="38"/>
      <c r="C86" s="14"/>
      <c r="D86" s="14"/>
      <c r="E86" s="14"/>
      <c r="F86" s="14"/>
      <c r="G86" s="13"/>
    </row>
    <row r="87" spans="1:7">
      <c r="A87" s="10" t="s">
        <v>96</v>
      </c>
      <c r="B87" s="38"/>
      <c r="C87" s="14"/>
      <c r="D87" s="14"/>
      <c r="E87" s="14"/>
      <c r="F87" s="14"/>
      <c r="G87" s="13"/>
    </row>
    <row r="88" spans="1:7">
      <c r="B88" s="16" t="s">
        <v>30</v>
      </c>
      <c r="C88" s="17">
        <f>SUM(C80:C87)</f>
        <v>0</v>
      </c>
      <c r="D88" s="17">
        <f>SUM(D80:D87)</f>
        <v>0</v>
      </c>
      <c r="E88" s="17">
        <f>SUM(E80:E87)</f>
        <v>0</v>
      </c>
      <c r="F88" s="17">
        <f>SUM(F80:F87)</f>
        <v>0</v>
      </c>
      <c r="G88" s="18"/>
    </row>
    <row r="89" spans="1:7" ht="15.75" customHeight="1">
      <c r="A89" s="25"/>
      <c r="B89" s="21"/>
      <c r="C89" s="26"/>
      <c r="D89" s="26"/>
      <c r="E89" s="26"/>
      <c r="F89" s="26"/>
      <c r="G89" s="27"/>
    </row>
    <row r="90" spans="1:7" ht="54.75" customHeight="1">
      <c r="A90" s="16" t="s">
        <v>97</v>
      </c>
      <c r="B90" s="91" t="s">
        <v>98</v>
      </c>
      <c r="C90" s="91"/>
      <c r="D90" s="91"/>
      <c r="E90" s="91"/>
      <c r="F90" s="91"/>
      <c r="G90" s="8"/>
    </row>
    <row r="91" spans="1:7" ht="41.25" customHeight="1">
      <c r="A91" s="7" t="s">
        <v>99</v>
      </c>
      <c r="B91" s="90" t="s">
        <v>100</v>
      </c>
      <c r="C91" s="90"/>
      <c r="D91" s="90"/>
      <c r="E91" s="90"/>
      <c r="F91" s="90"/>
      <c r="G91" s="9"/>
    </row>
    <row r="92" spans="1:7" ht="24">
      <c r="A92" s="10" t="s">
        <v>101</v>
      </c>
      <c r="B92" s="38" t="s">
        <v>190</v>
      </c>
      <c r="C92" s="14"/>
      <c r="D92" s="14"/>
      <c r="E92" s="14">
        <v>4860</v>
      </c>
      <c r="F92" s="14">
        <v>0</v>
      </c>
      <c r="G92" s="13"/>
    </row>
    <row r="93" spans="1:7">
      <c r="A93" s="10" t="s">
        <v>102</v>
      </c>
      <c r="B93" s="46" t="s">
        <v>201</v>
      </c>
      <c r="C93" s="14">
        <v>15000</v>
      </c>
      <c r="D93" s="14"/>
      <c r="E93" s="14"/>
      <c r="F93" s="14"/>
      <c r="G93" s="13"/>
    </row>
    <row r="94" spans="1:7">
      <c r="A94" s="10" t="s">
        <v>103</v>
      </c>
      <c r="B94" s="11"/>
      <c r="C94" s="12"/>
      <c r="D94" s="12"/>
      <c r="E94" s="12"/>
      <c r="F94" s="12"/>
      <c r="G94" s="13"/>
    </row>
    <row r="95" spans="1:7">
      <c r="A95" s="10" t="s">
        <v>104</v>
      </c>
      <c r="B95" s="11"/>
      <c r="C95" s="12"/>
      <c r="D95" s="12"/>
      <c r="E95" s="12"/>
      <c r="F95" s="12"/>
      <c r="G95" s="13"/>
    </row>
    <row r="96" spans="1:7">
      <c r="A96" s="10" t="s">
        <v>105</v>
      </c>
      <c r="B96" s="11"/>
      <c r="C96" s="12"/>
      <c r="D96" s="12"/>
      <c r="E96" s="12"/>
      <c r="F96" s="12"/>
      <c r="G96" s="13"/>
    </row>
    <row r="97" spans="1:7">
      <c r="A97" s="10" t="s">
        <v>106</v>
      </c>
      <c r="B97" s="11"/>
      <c r="C97" s="12"/>
      <c r="D97" s="12"/>
      <c r="E97" s="12"/>
      <c r="F97" s="12"/>
      <c r="G97" s="13"/>
    </row>
    <row r="98" spans="1:7">
      <c r="A98" s="10" t="s">
        <v>107</v>
      </c>
      <c r="B98" s="38"/>
      <c r="C98" s="14"/>
      <c r="D98" s="14"/>
      <c r="E98" s="14"/>
      <c r="F98" s="14"/>
      <c r="G98" s="13"/>
    </row>
    <row r="99" spans="1:7">
      <c r="A99" s="10" t="s">
        <v>108</v>
      </c>
      <c r="B99" s="38"/>
      <c r="C99" s="14"/>
      <c r="D99" s="14"/>
      <c r="E99" s="14"/>
      <c r="F99" s="14"/>
      <c r="G99" s="13"/>
    </row>
    <row r="100" spans="1:7">
      <c r="B100" s="16" t="s">
        <v>30</v>
      </c>
      <c r="C100" s="17">
        <f>SUM(C92:C99)</f>
        <v>15000</v>
      </c>
      <c r="D100" s="17">
        <f>SUM(D92:D99)</f>
        <v>0</v>
      </c>
      <c r="E100" s="17">
        <f>SUM(E92:E99)</f>
        <v>4860</v>
      </c>
      <c r="F100" s="17">
        <f>SUM(F92:F99)</f>
        <v>0</v>
      </c>
      <c r="G100" s="18"/>
    </row>
    <row r="101" spans="1:7" ht="41.25" customHeight="1">
      <c r="A101" s="7" t="s">
        <v>109</v>
      </c>
      <c r="B101" s="90" t="s">
        <v>110</v>
      </c>
      <c r="C101" s="90"/>
      <c r="D101" s="90"/>
      <c r="E101" s="90"/>
      <c r="F101" s="90"/>
      <c r="G101" s="9"/>
    </row>
    <row r="102" spans="1:7" ht="36">
      <c r="A102" s="10" t="s">
        <v>111</v>
      </c>
      <c r="B102" s="46" t="s">
        <v>206</v>
      </c>
      <c r="C102" s="14">
        <v>28250</v>
      </c>
      <c r="D102" s="14">
        <v>9595.81</v>
      </c>
      <c r="E102" s="14"/>
      <c r="F102" s="14"/>
      <c r="G102" s="13"/>
    </row>
    <row r="103" spans="1:7" ht="36">
      <c r="A103" s="10" t="s">
        <v>112</v>
      </c>
      <c r="B103" s="40" t="s">
        <v>205</v>
      </c>
      <c r="C103" s="14">
        <v>44000</v>
      </c>
      <c r="D103" s="14"/>
      <c r="E103" s="14"/>
      <c r="F103" s="14"/>
      <c r="G103" s="13"/>
    </row>
    <row r="104" spans="1:7">
      <c r="A104" s="10" t="s">
        <v>113</v>
      </c>
      <c r="B104" s="51" t="s">
        <v>204</v>
      </c>
      <c r="C104" s="14">
        <v>6000</v>
      </c>
      <c r="D104" s="14"/>
      <c r="E104" s="14"/>
      <c r="F104" s="14"/>
      <c r="G104" s="13"/>
    </row>
    <row r="105" spans="1:7">
      <c r="A105" s="10" t="s">
        <v>114</v>
      </c>
      <c r="B105" s="42"/>
      <c r="C105" s="14"/>
      <c r="D105" s="14"/>
      <c r="E105" s="12"/>
      <c r="F105" s="12"/>
      <c r="G105" s="13"/>
    </row>
    <row r="106" spans="1:7">
      <c r="A106" s="10" t="s">
        <v>115</v>
      </c>
      <c r="B106" s="11"/>
      <c r="C106" s="12"/>
      <c r="D106" s="12"/>
      <c r="E106" s="12"/>
      <c r="F106" s="12"/>
      <c r="G106" s="13"/>
    </row>
    <row r="107" spans="1:7">
      <c r="A107" s="10" t="s">
        <v>116</v>
      </c>
      <c r="B107" s="11"/>
      <c r="C107" s="12"/>
      <c r="D107" s="12"/>
      <c r="E107" s="12"/>
      <c r="F107" s="12"/>
      <c r="G107" s="13"/>
    </row>
    <row r="108" spans="1:7">
      <c r="A108" s="10" t="s">
        <v>117</v>
      </c>
      <c r="B108" s="38"/>
      <c r="C108" s="14"/>
      <c r="D108" s="14"/>
      <c r="E108" s="14"/>
      <c r="F108" s="14"/>
      <c r="G108" s="13"/>
    </row>
    <row r="109" spans="1:7">
      <c r="A109" s="10" t="s">
        <v>118</v>
      </c>
      <c r="B109" s="38"/>
      <c r="C109" s="14"/>
      <c r="D109" s="14"/>
      <c r="E109" s="14"/>
      <c r="F109" s="14"/>
      <c r="G109" s="13"/>
    </row>
    <row r="110" spans="1:7">
      <c r="B110" s="16" t="s">
        <v>30</v>
      </c>
      <c r="C110" s="19">
        <f>SUM(C102:C109)</f>
        <v>78250</v>
      </c>
      <c r="D110" s="17">
        <f>SUM(D102:D109)</f>
        <v>9595.81</v>
      </c>
      <c r="E110" s="19">
        <f>SUM(E102:E109)</f>
        <v>0</v>
      </c>
      <c r="F110" s="19">
        <f>SUM(F102:F109)</f>
        <v>0</v>
      </c>
      <c r="G110" s="18"/>
    </row>
    <row r="111" spans="1:7" ht="27.75" customHeight="1">
      <c r="A111" s="28" t="s">
        <v>119</v>
      </c>
      <c r="B111" s="90" t="s">
        <v>191</v>
      </c>
      <c r="C111" s="90"/>
      <c r="D111" s="90"/>
      <c r="E111" s="90"/>
      <c r="F111" s="90"/>
      <c r="G111" s="9"/>
    </row>
    <row r="112" spans="1:7" ht="48">
      <c r="A112" s="10" t="s">
        <v>120</v>
      </c>
      <c r="B112" s="40" t="s">
        <v>192</v>
      </c>
      <c r="C112" s="14">
        <v>3300</v>
      </c>
      <c r="D112" s="14"/>
      <c r="E112" s="14">
        <v>0</v>
      </c>
      <c r="F112" s="14">
        <v>0</v>
      </c>
      <c r="G112" s="13"/>
    </row>
    <row r="113" spans="1:7" ht="36">
      <c r="A113" s="10" t="s">
        <v>121</v>
      </c>
      <c r="B113" s="42" t="s">
        <v>193</v>
      </c>
      <c r="C113" s="14"/>
      <c r="D113" s="14"/>
      <c r="E113" s="14">
        <v>3300</v>
      </c>
      <c r="F113" s="14">
        <v>0</v>
      </c>
      <c r="G113" s="13"/>
    </row>
    <row r="114" spans="1:7" ht="24">
      <c r="A114" s="10" t="s">
        <v>122</v>
      </c>
      <c r="B114" s="46" t="s">
        <v>203</v>
      </c>
      <c r="C114" s="14">
        <v>500</v>
      </c>
      <c r="D114" s="14"/>
      <c r="E114" s="14">
        <v>0</v>
      </c>
      <c r="F114" s="14"/>
      <c r="G114" s="13"/>
    </row>
    <row r="115" spans="1:7">
      <c r="A115" s="10" t="s">
        <v>123</v>
      </c>
      <c r="B115" s="42"/>
      <c r="C115" s="14"/>
      <c r="D115" s="14"/>
      <c r="E115" s="14">
        <v>500</v>
      </c>
      <c r="F115" s="14"/>
      <c r="G115" s="13"/>
    </row>
    <row r="116" spans="1:7">
      <c r="A116" s="10" t="s">
        <v>124</v>
      </c>
      <c r="B116" s="11"/>
      <c r="C116" s="12"/>
      <c r="D116" s="12"/>
      <c r="E116" s="12"/>
      <c r="F116" s="12"/>
      <c r="G116" s="13"/>
    </row>
    <row r="117" spans="1:7">
      <c r="A117" s="10" t="s">
        <v>125</v>
      </c>
      <c r="B117" s="11"/>
      <c r="C117" s="12"/>
      <c r="D117" s="12"/>
      <c r="E117" s="12"/>
      <c r="F117" s="12"/>
      <c r="G117" s="13"/>
    </row>
    <row r="118" spans="1:7">
      <c r="A118" s="10" t="s">
        <v>126</v>
      </c>
      <c r="B118" s="38"/>
      <c r="C118" s="14"/>
      <c r="D118" s="14"/>
      <c r="E118" s="14"/>
      <c r="F118" s="14"/>
      <c r="G118" s="13"/>
    </row>
    <row r="119" spans="1:7">
      <c r="A119" s="10" t="s">
        <v>127</v>
      </c>
      <c r="B119" s="38"/>
      <c r="C119" s="14"/>
      <c r="D119" s="14"/>
      <c r="E119" s="14"/>
      <c r="F119" s="14"/>
      <c r="G119" s="13"/>
    </row>
    <row r="120" spans="1:7">
      <c r="B120" s="16" t="s">
        <v>30</v>
      </c>
      <c r="C120" s="19">
        <f>SUM(C112:C119)</f>
        <v>3800</v>
      </c>
      <c r="D120" s="17">
        <f>SUM(D112:D119)</f>
        <v>0</v>
      </c>
      <c r="E120" s="19">
        <f>SUM(E112:E119)</f>
        <v>3800</v>
      </c>
      <c r="F120" s="19">
        <f>SUM(F112:F119)</f>
        <v>0</v>
      </c>
      <c r="G120" s="18"/>
    </row>
    <row r="121" spans="1:7" ht="42.75" customHeight="1">
      <c r="A121" s="28" t="s">
        <v>128</v>
      </c>
      <c r="B121" s="90" t="s">
        <v>194</v>
      </c>
      <c r="C121" s="90"/>
      <c r="D121" s="90"/>
      <c r="E121" s="90"/>
      <c r="F121" s="90"/>
      <c r="G121" s="9"/>
    </row>
    <row r="122" spans="1:7" ht="36">
      <c r="A122" s="10" t="s">
        <v>129</v>
      </c>
      <c r="B122" s="47" t="s">
        <v>211</v>
      </c>
      <c r="C122" s="14">
        <v>1200</v>
      </c>
      <c r="D122" s="14"/>
      <c r="E122" s="14"/>
      <c r="F122" s="14"/>
      <c r="G122" s="13"/>
    </row>
    <row r="123" spans="1:7" ht="52.5" customHeight="1">
      <c r="A123" s="10" t="s">
        <v>130</v>
      </c>
      <c r="B123" s="46" t="s">
        <v>195</v>
      </c>
      <c r="C123" s="14"/>
      <c r="D123" s="14"/>
      <c r="E123" s="14">
        <v>1580</v>
      </c>
      <c r="F123" s="14"/>
      <c r="G123" s="13"/>
    </row>
    <row r="124" spans="1:7" ht="24">
      <c r="A124" s="10" t="s">
        <v>131</v>
      </c>
      <c r="B124" s="46" t="s">
        <v>202</v>
      </c>
      <c r="C124" s="14">
        <v>84000</v>
      </c>
      <c r="D124" s="14"/>
      <c r="E124" s="14"/>
      <c r="F124" s="14"/>
      <c r="G124" s="13"/>
    </row>
    <row r="125" spans="1:7" ht="24">
      <c r="A125" s="10" t="s">
        <v>132</v>
      </c>
      <c r="B125" s="42" t="s">
        <v>196</v>
      </c>
      <c r="C125" s="14"/>
      <c r="D125" s="14"/>
      <c r="E125" s="14">
        <v>102000</v>
      </c>
      <c r="F125" s="14">
        <v>0</v>
      </c>
      <c r="G125" s="13"/>
    </row>
    <row r="126" spans="1:7">
      <c r="A126" s="10" t="s">
        <v>133</v>
      </c>
      <c r="B126" s="11"/>
      <c r="C126" s="12"/>
      <c r="D126" s="12"/>
      <c r="E126" s="12"/>
      <c r="F126" s="12"/>
      <c r="G126" s="13"/>
    </row>
    <row r="127" spans="1:7">
      <c r="A127" s="10" t="s">
        <v>134</v>
      </c>
      <c r="B127" s="11"/>
      <c r="C127" s="12"/>
      <c r="D127" s="12"/>
      <c r="E127" s="12"/>
      <c r="F127" s="12"/>
      <c r="G127" s="13"/>
    </row>
    <row r="128" spans="1:7">
      <c r="A128" s="10" t="s">
        <v>135</v>
      </c>
      <c r="B128" s="38"/>
      <c r="C128" s="14"/>
      <c r="D128" s="14"/>
      <c r="E128" s="14"/>
      <c r="F128" s="14"/>
      <c r="G128" s="13"/>
    </row>
    <row r="129" spans="1:7">
      <c r="A129" s="10" t="s">
        <v>136</v>
      </c>
      <c r="B129" s="38"/>
      <c r="C129" s="14"/>
      <c r="D129" s="14"/>
      <c r="E129" s="14"/>
      <c r="F129" s="14"/>
      <c r="G129" s="13"/>
    </row>
    <row r="130" spans="1:7">
      <c r="B130" s="16" t="s">
        <v>30</v>
      </c>
      <c r="C130" s="17">
        <f>SUM(C122:C129)</f>
        <v>85200</v>
      </c>
      <c r="D130" s="17">
        <f>SUM(D122:D129)</f>
        <v>0</v>
      </c>
      <c r="E130" s="17">
        <f>SUM(E122:E129)</f>
        <v>103580</v>
      </c>
      <c r="F130" s="17">
        <f>SUM(F122:F129)</f>
        <v>0</v>
      </c>
      <c r="G130" s="18"/>
    </row>
    <row r="131" spans="1:7" ht="15.75" customHeight="1">
      <c r="A131" s="25"/>
      <c r="B131" s="21"/>
      <c r="C131" s="26"/>
      <c r="D131" s="26"/>
      <c r="E131" s="26"/>
      <c r="F131" s="26"/>
      <c r="G131" s="27"/>
    </row>
    <row r="132" spans="1:7">
      <c r="A132" s="16" t="s">
        <v>137</v>
      </c>
      <c r="B132" s="91"/>
      <c r="C132" s="91"/>
      <c r="D132" s="91"/>
      <c r="E132" s="91"/>
      <c r="F132" s="91"/>
      <c r="G132" s="8"/>
    </row>
    <row r="133" spans="1:7">
      <c r="A133" s="7" t="s">
        <v>138</v>
      </c>
      <c r="B133" s="90"/>
      <c r="C133" s="90"/>
      <c r="D133" s="90"/>
      <c r="E133" s="90"/>
      <c r="F133" s="90"/>
      <c r="G133" s="9"/>
    </row>
    <row r="134" spans="1:7">
      <c r="A134" s="10" t="s">
        <v>139</v>
      </c>
      <c r="B134" s="11"/>
      <c r="C134" s="12"/>
      <c r="D134" s="12"/>
      <c r="E134" s="12"/>
      <c r="F134" s="12"/>
      <c r="G134" s="13"/>
    </row>
    <row r="135" spans="1:7">
      <c r="A135" s="10" t="s">
        <v>140</v>
      </c>
      <c r="B135" s="11"/>
      <c r="C135" s="12"/>
      <c r="D135" s="12"/>
      <c r="E135" s="12"/>
      <c r="F135" s="12"/>
      <c r="G135" s="13"/>
    </row>
    <row r="136" spans="1:7">
      <c r="A136" s="10" t="s">
        <v>141</v>
      </c>
      <c r="B136" s="11"/>
      <c r="C136" s="12"/>
      <c r="D136" s="12"/>
      <c r="E136" s="12"/>
      <c r="F136" s="12"/>
      <c r="G136" s="13"/>
    </row>
    <row r="137" spans="1:7">
      <c r="A137" s="10" t="s">
        <v>142</v>
      </c>
      <c r="B137" s="11"/>
      <c r="C137" s="12"/>
      <c r="D137" s="12"/>
      <c r="E137" s="12"/>
      <c r="F137" s="12"/>
      <c r="G137" s="13"/>
    </row>
    <row r="138" spans="1:7">
      <c r="A138" s="10" t="s">
        <v>143</v>
      </c>
      <c r="B138" s="11"/>
      <c r="C138" s="12"/>
      <c r="D138" s="12"/>
      <c r="E138" s="12"/>
      <c r="F138" s="12"/>
      <c r="G138" s="13"/>
    </row>
    <row r="139" spans="1:7">
      <c r="A139" s="10" t="s">
        <v>144</v>
      </c>
      <c r="B139" s="11"/>
      <c r="C139" s="12"/>
      <c r="D139" s="12"/>
      <c r="E139" s="12"/>
      <c r="F139" s="12"/>
      <c r="G139" s="13"/>
    </row>
    <row r="140" spans="1:7">
      <c r="A140" s="10" t="s">
        <v>145</v>
      </c>
      <c r="B140" s="38"/>
      <c r="C140" s="14"/>
      <c r="D140" s="14"/>
      <c r="E140" s="14"/>
      <c r="F140" s="14"/>
      <c r="G140" s="13"/>
    </row>
    <row r="141" spans="1:7">
      <c r="A141" s="10" t="s">
        <v>146</v>
      </c>
      <c r="B141" s="38"/>
      <c r="C141" s="14"/>
      <c r="D141" s="14"/>
      <c r="E141" s="14"/>
      <c r="F141" s="14"/>
      <c r="G141" s="13"/>
    </row>
    <row r="142" spans="1:7">
      <c r="B142" s="16" t="s">
        <v>30</v>
      </c>
      <c r="C142" s="17">
        <f>SUM(C134:C141)</f>
        <v>0</v>
      </c>
      <c r="D142" s="17">
        <f>SUM(D134:D141)</f>
        <v>0</v>
      </c>
      <c r="E142" s="17">
        <f>SUM(E134:E141)</f>
        <v>0</v>
      </c>
      <c r="F142" s="17">
        <f>SUM(F134:F141)</f>
        <v>0</v>
      </c>
      <c r="G142" s="18"/>
    </row>
    <row r="143" spans="1:7">
      <c r="A143" s="7" t="s">
        <v>147</v>
      </c>
      <c r="B143" s="90"/>
      <c r="C143" s="90"/>
      <c r="D143" s="90"/>
      <c r="E143" s="90"/>
      <c r="F143" s="90"/>
      <c r="G143" s="9"/>
    </row>
    <row r="144" spans="1:7">
      <c r="A144" s="10" t="s">
        <v>148</v>
      </c>
      <c r="B144" s="11"/>
      <c r="C144" s="12"/>
      <c r="D144" s="12"/>
      <c r="E144" s="12"/>
      <c r="F144" s="12"/>
      <c r="G144" s="13"/>
    </row>
    <row r="145" spans="1:7">
      <c r="A145" s="10" t="s">
        <v>149</v>
      </c>
      <c r="B145" s="11"/>
      <c r="C145" s="12"/>
      <c r="D145" s="12"/>
      <c r="E145" s="12"/>
      <c r="F145" s="12"/>
      <c r="G145" s="13"/>
    </row>
    <row r="146" spans="1:7">
      <c r="A146" s="10" t="s">
        <v>150</v>
      </c>
      <c r="B146" s="11"/>
      <c r="C146" s="12"/>
      <c r="D146" s="12"/>
      <c r="E146" s="12"/>
      <c r="F146" s="12"/>
      <c r="G146" s="13"/>
    </row>
    <row r="147" spans="1:7">
      <c r="A147" s="10" t="s">
        <v>151</v>
      </c>
      <c r="B147" s="11"/>
      <c r="C147" s="12"/>
      <c r="D147" s="12"/>
      <c r="E147" s="12"/>
      <c r="F147" s="12"/>
      <c r="G147" s="13"/>
    </row>
    <row r="148" spans="1:7">
      <c r="A148" s="10" t="s">
        <v>152</v>
      </c>
      <c r="B148" s="11"/>
      <c r="C148" s="12"/>
      <c r="D148" s="12"/>
      <c r="E148" s="12"/>
      <c r="F148" s="12"/>
      <c r="G148" s="13"/>
    </row>
    <row r="149" spans="1:7">
      <c r="A149" s="10" t="s">
        <v>153</v>
      </c>
      <c r="B149" s="11"/>
      <c r="C149" s="12"/>
      <c r="D149" s="12"/>
      <c r="E149" s="12"/>
      <c r="F149" s="12"/>
      <c r="G149" s="13"/>
    </row>
    <row r="150" spans="1:7">
      <c r="A150" s="10" t="s">
        <v>154</v>
      </c>
      <c r="B150" s="38"/>
      <c r="C150" s="14"/>
      <c r="D150" s="14"/>
      <c r="E150" s="14"/>
      <c r="F150" s="14"/>
      <c r="G150" s="13"/>
    </row>
    <row r="151" spans="1:7">
      <c r="A151" s="10" t="s">
        <v>155</v>
      </c>
      <c r="B151" s="38"/>
      <c r="C151" s="14"/>
      <c r="D151" s="14"/>
      <c r="E151" s="14"/>
      <c r="F151" s="14"/>
      <c r="G151" s="13"/>
    </row>
    <row r="152" spans="1:7">
      <c r="B152" s="16" t="s">
        <v>30</v>
      </c>
      <c r="C152" s="19">
        <f>SUM(C144:C151)</f>
        <v>0</v>
      </c>
      <c r="D152" s="19"/>
      <c r="E152" s="19">
        <f>SUM(E144:E151)</f>
        <v>0</v>
      </c>
      <c r="F152" s="19">
        <f>SUM(F144:F151)</f>
        <v>0</v>
      </c>
      <c r="G152" s="18"/>
    </row>
    <row r="153" spans="1:7">
      <c r="A153" s="7" t="s">
        <v>156</v>
      </c>
      <c r="B153" s="90"/>
      <c r="C153" s="90"/>
      <c r="D153" s="90"/>
      <c r="E153" s="90"/>
      <c r="F153" s="90"/>
      <c r="G153" s="9"/>
    </row>
    <row r="154" spans="1:7">
      <c r="A154" s="10" t="s">
        <v>157</v>
      </c>
      <c r="B154" s="11"/>
      <c r="C154" s="12"/>
      <c r="D154" s="12"/>
      <c r="E154" s="12"/>
      <c r="F154" s="12"/>
      <c r="G154" s="13"/>
    </row>
    <row r="155" spans="1:7">
      <c r="A155" s="10" t="s">
        <v>158</v>
      </c>
      <c r="B155" s="11"/>
      <c r="C155" s="12"/>
      <c r="D155" s="12"/>
      <c r="E155" s="12"/>
      <c r="F155" s="12"/>
      <c r="G155" s="13"/>
    </row>
    <row r="156" spans="1:7">
      <c r="A156" s="10" t="s">
        <v>159</v>
      </c>
      <c r="B156" s="11"/>
      <c r="C156" s="12"/>
      <c r="D156" s="12"/>
      <c r="E156" s="12"/>
      <c r="F156" s="12"/>
      <c r="G156" s="13"/>
    </row>
    <row r="157" spans="1:7">
      <c r="A157" s="10" t="s">
        <v>160</v>
      </c>
      <c r="B157" s="11"/>
      <c r="C157" s="12"/>
      <c r="D157" s="12"/>
      <c r="E157" s="12"/>
      <c r="F157" s="12"/>
      <c r="G157" s="13"/>
    </row>
    <row r="158" spans="1:7">
      <c r="A158" s="10" t="s">
        <v>161</v>
      </c>
      <c r="B158" s="11"/>
      <c r="C158" s="12"/>
      <c r="D158" s="12"/>
      <c r="E158" s="12"/>
      <c r="F158" s="12"/>
      <c r="G158" s="13"/>
    </row>
    <row r="159" spans="1:7">
      <c r="A159" s="10" t="s">
        <v>162</v>
      </c>
      <c r="B159" s="11"/>
      <c r="C159" s="12"/>
      <c r="D159" s="12"/>
      <c r="E159" s="12"/>
      <c r="F159" s="12"/>
      <c r="G159" s="13"/>
    </row>
    <row r="160" spans="1:7">
      <c r="A160" s="10" t="s">
        <v>163</v>
      </c>
      <c r="B160" s="38"/>
      <c r="C160" s="14"/>
      <c r="D160" s="14"/>
      <c r="E160" s="14"/>
      <c r="F160" s="14"/>
      <c r="G160" s="13"/>
    </row>
    <row r="161" spans="1:9">
      <c r="A161" s="10" t="s">
        <v>164</v>
      </c>
      <c r="B161" s="38"/>
      <c r="C161" s="14"/>
      <c r="D161" s="14"/>
      <c r="E161" s="14"/>
      <c r="F161" s="14"/>
      <c r="G161" s="13"/>
    </row>
    <row r="162" spans="1:9">
      <c r="B162" s="16" t="s">
        <v>30</v>
      </c>
      <c r="C162" s="19">
        <f>SUM(C154:C161)</f>
        <v>0</v>
      </c>
      <c r="D162" s="19"/>
      <c r="E162" s="19">
        <f>SUM(E154:E161)</f>
        <v>0</v>
      </c>
      <c r="F162" s="19">
        <f>SUM(F154:F161)</f>
        <v>0</v>
      </c>
      <c r="G162" s="18"/>
    </row>
    <row r="163" spans="1:9">
      <c r="A163" s="7" t="s">
        <v>165</v>
      </c>
      <c r="B163" s="90"/>
      <c r="C163" s="90"/>
      <c r="D163" s="90"/>
      <c r="E163" s="90"/>
      <c r="F163" s="90"/>
      <c r="G163" s="9"/>
    </row>
    <row r="164" spans="1:9">
      <c r="A164" s="10" t="s">
        <v>166</v>
      </c>
      <c r="B164" s="11"/>
      <c r="C164" s="12"/>
      <c r="D164" s="12"/>
      <c r="E164" s="12"/>
      <c r="F164" s="12"/>
      <c r="G164" s="13"/>
    </row>
    <row r="165" spans="1:9">
      <c r="A165" s="10" t="s">
        <v>167</v>
      </c>
      <c r="B165" s="11"/>
      <c r="C165" s="12"/>
      <c r="D165" s="12"/>
      <c r="E165" s="12"/>
      <c r="F165" s="12"/>
      <c r="G165" s="13"/>
    </row>
    <row r="166" spans="1:9">
      <c r="A166" s="10" t="s">
        <v>168</v>
      </c>
      <c r="B166" s="11"/>
      <c r="C166" s="12"/>
      <c r="D166" s="12"/>
      <c r="E166" s="12"/>
      <c r="F166" s="12"/>
      <c r="G166" s="13"/>
    </row>
    <row r="167" spans="1:9">
      <c r="A167" s="10" t="s">
        <v>169</v>
      </c>
      <c r="B167" s="11"/>
      <c r="C167" s="12"/>
      <c r="D167" s="12"/>
      <c r="E167" s="12"/>
      <c r="F167" s="12"/>
      <c r="G167" s="13"/>
    </row>
    <row r="168" spans="1:9">
      <c r="A168" s="10" t="s">
        <v>170</v>
      </c>
      <c r="B168" s="11"/>
      <c r="C168" s="12"/>
      <c r="D168" s="12"/>
      <c r="E168" s="12"/>
      <c r="F168" s="12"/>
      <c r="G168" s="13"/>
    </row>
    <row r="169" spans="1:9">
      <c r="A169" s="10" t="s">
        <v>171</v>
      </c>
      <c r="B169" s="11"/>
      <c r="C169" s="12"/>
      <c r="D169" s="12"/>
      <c r="E169" s="12"/>
      <c r="F169" s="12"/>
      <c r="G169" s="13"/>
    </row>
    <row r="170" spans="1:9">
      <c r="A170" s="10" t="s">
        <v>172</v>
      </c>
      <c r="B170" s="38"/>
      <c r="C170" s="14"/>
      <c r="D170" s="14"/>
      <c r="E170" s="14"/>
      <c r="F170" s="14"/>
      <c r="G170" s="13"/>
    </row>
    <row r="171" spans="1:9">
      <c r="A171" s="10" t="s">
        <v>173</v>
      </c>
      <c r="B171" s="38"/>
      <c r="C171" s="14"/>
      <c r="D171" s="14"/>
      <c r="E171" s="14"/>
      <c r="F171" s="14"/>
      <c r="G171" s="13"/>
    </row>
    <row r="172" spans="1:9">
      <c r="B172" s="16" t="s">
        <v>30</v>
      </c>
      <c r="C172" s="17">
        <f>SUM(C164:C171)</f>
        <v>0</v>
      </c>
      <c r="D172" s="17">
        <f>SUM(D164:D171)</f>
        <v>0</v>
      </c>
      <c r="E172" s="17">
        <f>SUM(E164:E171)</f>
        <v>0</v>
      </c>
      <c r="F172" s="17">
        <f>SUM(F164:F171)</f>
        <v>0</v>
      </c>
      <c r="G172" s="18"/>
    </row>
    <row r="173" spans="1:9" ht="15.75" customHeight="1">
      <c r="A173" s="25"/>
      <c r="B173" s="21"/>
      <c r="C173" s="26"/>
      <c r="D173" s="26"/>
      <c r="E173" s="18"/>
      <c r="F173" s="18"/>
      <c r="G173" s="27"/>
    </row>
    <row r="174" spans="1:9" ht="15.75" customHeight="1">
      <c r="A174" s="25"/>
      <c r="B174" s="21"/>
      <c r="C174" s="26"/>
      <c r="D174" s="26"/>
      <c r="E174" s="18"/>
      <c r="F174" s="18"/>
      <c r="G174" s="27"/>
    </row>
    <row r="175" spans="1:9" ht="37.5" customHeight="1">
      <c r="A175" s="16" t="s">
        <v>200</v>
      </c>
      <c r="B175" s="29"/>
      <c r="C175" s="34">
        <v>157350</v>
      </c>
      <c r="D175" s="34">
        <v>66627.360000000001</v>
      </c>
      <c r="E175" s="34">
        <v>86094</v>
      </c>
      <c r="F175" s="34">
        <v>33381.97</v>
      </c>
      <c r="G175" s="18"/>
    </row>
    <row r="176" spans="1:9" ht="39" customHeight="1">
      <c r="A176" s="16" t="s">
        <v>199</v>
      </c>
      <c r="B176" s="29"/>
      <c r="C176" s="34">
        <f>60570</f>
        <v>60570</v>
      </c>
      <c r="D176" s="34">
        <v>9355.5300000000007</v>
      </c>
      <c r="E176" s="34">
        <v>32800</v>
      </c>
      <c r="F176" s="34">
        <v>10571.47</v>
      </c>
      <c r="G176" s="18"/>
      <c r="H176" s="41"/>
      <c r="I176" s="41"/>
    </row>
    <row r="177" spans="1:10">
      <c r="A177" s="16" t="s">
        <v>174</v>
      </c>
      <c r="B177" s="30"/>
      <c r="C177" s="34">
        <f>17000</f>
        <v>17000</v>
      </c>
      <c r="D177" s="34">
        <f>(4833.55+2741.84)</f>
        <v>7575.39</v>
      </c>
      <c r="E177" s="34">
        <v>22665.16</v>
      </c>
      <c r="F177" s="34">
        <v>3331.56</v>
      </c>
      <c r="G177" s="18"/>
      <c r="H177" s="41"/>
      <c r="I177" s="41"/>
    </row>
    <row r="178" spans="1:10" ht="24">
      <c r="A178" s="31" t="s">
        <v>175</v>
      </c>
      <c r="B178" s="29"/>
      <c r="C178" s="34">
        <v>35000</v>
      </c>
      <c r="D178" s="34">
        <v>0</v>
      </c>
      <c r="E178" s="34">
        <v>0</v>
      </c>
      <c r="F178" s="34">
        <v>0</v>
      </c>
      <c r="G178" s="18"/>
      <c r="I178" s="41"/>
    </row>
    <row r="179" spans="1:10" ht="38.25" customHeight="1">
      <c r="A179" s="25"/>
      <c r="B179" s="32" t="s">
        <v>176</v>
      </c>
      <c r="C179" s="17">
        <f>SUM(C175:C178)</f>
        <v>269920</v>
      </c>
      <c r="D179" s="17">
        <f>SUM(D175:D178)</f>
        <v>83558.28</v>
      </c>
      <c r="E179" s="17">
        <f>SUM(E175:E178)</f>
        <v>141559.16</v>
      </c>
      <c r="F179" s="17">
        <f>SUM(F175:F178)</f>
        <v>47285</v>
      </c>
      <c r="G179" s="33"/>
      <c r="I179" s="41"/>
    </row>
    <row r="180" spans="1:10" ht="15.75" customHeight="1">
      <c r="A180" s="25" t="s">
        <v>1</v>
      </c>
      <c r="B180" s="21"/>
      <c r="C180" s="34">
        <f>C178+C16+C26+C36+C46+C58+C68+C78+C88+C100+C110+C120+C130+C142+C152+C162+C172+C175+C176+C177</f>
        <v>747770</v>
      </c>
      <c r="D180" s="34">
        <f>+D16+D26+D36+D46+D58+D68+D78+D88+D100+D110+D120+D130+D142+D152+D162+D172+D175+D176+D177</f>
        <v>100143.95</v>
      </c>
      <c r="E180" s="34">
        <f>+E16+E26+E36+E46+E58+E68+E78+E88+E100+E110+E120+E130+E142+E152+E162+E172+E175+E176+E177+E178</f>
        <v>654099.16</v>
      </c>
      <c r="F180" s="34">
        <f>F179+F172+F162+F152+F142+F130+F120+F110+F100+F88+F78+F68+F58+F46+F36+F26+F16</f>
        <v>50795.02</v>
      </c>
      <c r="G180" s="33"/>
      <c r="I180" s="35"/>
    </row>
    <row r="181" spans="1:10" ht="15.75" customHeight="1">
      <c r="A181" s="25"/>
      <c r="B181" s="21"/>
      <c r="C181" s="26"/>
      <c r="D181" s="26"/>
      <c r="G181" s="33"/>
      <c r="J181" s="36"/>
    </row>
    <row r="182" spans="1:10" ht="15.75" customHeight="1">
      <c r="A182" s="28" t="s">
        <v>178</v>
      </c>
      <c r="B182" s="29"/>
      <c r="C182" s="34">
        <f>C180*0.07</f>
        <v>52343.9</v>
      </c>
      <c r="D182" s="34">
        <f>D180*0.07</f>
        <v>7010.0765000000001</v>
      </c>
      <c r="E182" s="34">
        <f>E180*0.07</f>
        <v>45786.941200000008</v>
      </c>
      <c r="F182" s="34">
        <v>3310</v>
      </c>
      <c r="G182" s="33"/>
    </row>
    <row r="183" spans="1:10" ht="15.75" customHeight="1">
      <c r="A183" s="25"/>
      <c r="B183" s="21"/>
      <c r="C183" s="26"/>
      <c r="D183" s="26"/>
      <c r="E183" s="50"/>
      <c r="F183" s="50"/>
      <c r="G183" s="33"/>
    </row>
    <row r="184" spans="1:10" ht="15.75" customHeight="1">
      <c r="A184" s="25"/>
      <c r="B184" s="21"/>
      <c r="C184" s="26"/>
      <c r="D184" s="26"/>
      <c r="G184" s="33"/>
    </row>
    <row r="185" spans="1:10" ht="15.75" customHeight="1">
      <c r="A185" s="25"/>
      <c r="B185" s="21"/>
      <c r="C185" s="26"/>
      <c r="D185" s="26"/>
      <c r="G185" s="33"/>
    </row>
    <row r="186" spans="1:10" s="15" customFormat="1" ht="23.25" customHeight="1">
      <c r="A186" s="37"/>
      <c r="B186" s="5"/>
      <c r="C186" s="5"/>
      <c r="D186" s="5"/>
      <c r="E186" s="49"/>
      <c r="F186" s="49"/>
      <c r="G186" s="5"/>
    </row>
    <row r="187" spans="1:10" ht="23.25" customHeight="1"/>
    <row r="188" spans="1:10" ht="21.75" customHeight="1"/>
    <row r="189" spans="1:10" ht="16.5" customHeight="1"/>
    <row r="190" spans="1:10" ht="29.25" customHeight="1"/>
    <row r="191" spans="1:10" ht="24.75" customHeight="1"/>
    <row r="192" spans="1:10" ht="33" customHeight="1"/>
    <row r="194" ht="15" customHeight="1"/>
    <row r="195" ht="25.5" customHeight="1"/>
  </sheetData>
  <mergeCells count="22">
    <mergeCell ref="B79:F79"/>
    <mergeCell ref="C4:D4"/>
    <mergeCell ref="E4:F4"/>
    <mergeCell ref="B6:F6"/>
    <mergeCell ref="B7:F7"/>
    <mergeCell ref="B17:F17"/>
    <mergeCell ref="B27:F27"/>
    <mergeCell ref="B37:F37"/>
    <mergeCell ref="B48:F48"/>
    <mergeCell ref="B49:F49"/>
    <mergeCell ref="B59:F59"/>
    <mergeCell ref="B69:F69"/>
    <mergeCell ref="B133:F133"/>
    <mergeCell ref="B143:F143"/>
    <mergeCell ref="B153:F153"/>
    <mergeCell ref="B163:F163"/>
    <mergeCell ref="B90:F90"/>
    <mergeCell ref="B91:F91"/>
    <mergeCell ref="B101:F101"/>
    <mergeCell ref="B111:F111"/>
    <mergeCell ref="B121:F121"/>
    <mergeCell ref="B132:F132"/>
  </mergeCells>
  <dataValidations count="4">
    <dataValidation allowBlank="1" showInputMessage="1" showErrorMessage="1" prompt="Insert *text* description of Outcome here" sqref="B90:F90 B48:F48 B6:F6 B132:F132"/>
    <dataValidation allowBlank="1" showInputMessage="1" showErrorMessage="1" prompt="Insert *text* description of Output here" sqref="B7 B17 B27 B37 B49 B59 B69 B79 B91 B101 B111 B121 B133 B143 B153 B163"/>
    <dataValidation allowBlank="1" showInputMessage="1" showErrorMessage="1" prompt="Insert *text* description of Activity here" sqref="B8 B50 B28 B38 B164 B60 B70 B80 B92 B102 B112 B122 B134 B144 B154 B18"/>
    <dataValidation allowBlank="1" showInputMessage="1" showErrorMessage="1" prompt="Insert name of recipient agency here _x000a_" sqref="C4 E4"/>
  </dataValidations>
  <pageMargins left="0.7" right="0.7" top="0.75" bottom="0.75" header="0.3" footer="0.3"/>
  <pageSetup paperSize="9" orientation="portrait" r:id="rId1"/>
  <ignoredErrors>
    <ignoredError sqref="C176:C177 D177 C180:F18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topLeftCell="A11" zoomScaleNormal="100" workbookViewId="0">
      <selection activeCell="J15" sqref="J15"/>
    </sheetView>
  </sheetViews>
  <sheetFormatPr defaultColWidth="9.140625" defaultRowHeight="15.75"/>
  <cols>
    <col min="1" max="1" width="35.28515625" style="54" customWidth="1"/>
    <col min="2" max="7" width="13.7109375" style="54" customWidth="1"/>
    <col min="8" max="9" width="9.140625" style="54"/>
    <col min="10" max="10" width="11.42578125" style="54" bestFit="1" customWidth="1"/>
    <col min="11" max="11" width="9.140625" style="54"/>
    <col min="12" max="12" width="15.140625" style="54" bestFit="1" customWidth="1"/>
    <col min="13" max="16384" width="9.140625" style="54"/>
  </cols>
  <sheetData>
    <row r="1" spans="1:13">
      <c r="A1" s="1" t="s">
        <v>197</v>
      </c>
      <c r="B1" s="1"/>
      <c r="C1" s="1"/>
      <c r="D1" s="1"/>
    </row>
    <row r="2" spans="1:13">
      <c r="A2" s="1"/>
      <c r="B2" s="1"/>
      <c r="C2" s="1"/>
      <c r="D2" s="1"/>
    </row>
    <row r="3" spans="1:13" ht="16.5" thickBot="1"/>
    <row r="4" spans="1:13" ht="26.25" customHeight="1">
      <c r="A4" s="99" t="s">
        <v>0</v>
      </c>
      <c r="B4" s="101" t="s">
        <v>13</v>
      </c>
      <c r="C4" s="102"/>
      <c r="D4" s="103" t="s">
        <v>12</v>
      </c>
      <c r="E4" s="104"/>
      <c r="F4" s="101" t="s">
        <v>2</v>
      </c>
      <c r="G4" s="102"/>
    </row>
    <row r="5" spans="1:13">
      <c r="A5" s="100"/>
      <c r="B5" s="55" t="s">
        <v>14</v>
      </c>
      <c r="C5" s="56" t="s">
        <v>15</v>
      </c>
      <c r="D5" s="78" t="s">
        <v>14</v>
      </c>
      <c r="E5" s="57" t="s">
        <v>15</v>
      </c>
      <c r="F5" s="58" t="s">
        <v>14</v>
      </c>
      <c r="G5" s="56" t="s">
        <v>15</v>
      </c>
    </row>
    <row r="6" spans="1:13" ht="30.75" customHeight="1">
      <c r="A6" s="59" t="s">
        <v>3</v>
      </c>
      <c r="B6" s="84">
        <v>157350</v>
      </c>
      <c r="C6" s="52">
        <v>66627</v>
      </c>
      <c r="D6" s="79">
        <v>45000</v>
      </c>
      <c r="E6" s="86">
        <v>24792.44</v>
      </c>
      <c r="F6" s="89">
        <f t="shared" ref="F6:G12" si="0">+B6+D6</f>
        <v>202350</v>
      </c>
      <c r="G6" s="53">
        <f t="shared" si="0"/>
        <v>91419.44</v>
      </c>
      <c r="J6" s="60"/>
    </row>
    <row r="7" spans="1:13" ht="30.75" customHeight="1">
      <c r="A7" s="59" t="s">
        <v>4</v>
      </c>
      <c r="B7" s="84">
        <v>0</v>
      </c>
      <c r="C7" s="52">
        <v>0</v>
      </c>
      <c r="D7" s="79">
        <v>2000</v>
      </c>
      <c r="E7" s="86">
        <v>0</v>
      </c>
      <c r="F7" s="89">
        <f t="shared" si="0"/>
        <v>2000</v>
      </c>
      <c r="G7" s="53">
        <f t="shared" si="0"/>
        <v>0</v>
      </c>
      <c r="J7" s="60"/>
      <c r="L7" s="61"/>
    </row>
    <row r="8" spans="1:13" ht="35.25" customHeight="1">
      <c r="A8" s="59" t="s">
        <v>5</v>
      </c>
      <c r="B8" s="84">
        <v>10000</v>
      </c>
      <c r="C8" s="52"/>
      <c r="D8" s="80">
        <v>13100</v>
      </c>
      <c r="E8" s="87">
        <v>5553.47</v>
      </c>
      <c r="F8" s="89">
        <f t="shared" si="0"/>
        <v>23100</v>
      </c>
      <c r="G8" s="53">
        <f t="shared" si="0"/>
        <v>5553.47</v>
      </c>
      <c r="J8" s="60"/>
      <c r="L8" s="62"/>
    </row>
    <row r="9" spans="1:13" ht="30.75" customHeight="1">
      <c r="A9" s="59" t="s">
        <v>6</v>
      </c>
      <c r="B9" s="84">
        <v>119500</v>
      </c>
      <c r="C9" s="52">
        <v>4833.55</v>
      </c>
      <c r="D9" s="80">
        <v>162274</v>
      </c>
      <c r="E9" s="86">
        <v>11921.09</v>
      </c>
      <c r="F9" s="89">
        <f t="shared" si="0"/>
        <v>281774</v>
      </c>
      <c r="G9" s="53">
        <f t="shared" si="0"/>
        <v>16754.64</v>
      </c>
      <c r="J9" s="60"/>
    </row>
    <row r="10" spans="1:13" ht="30.75" customHeight="1">
      <c r="A10" s="59" t="s">
        <v>7</v>
      </c>
      <c r="B10" s="84">
        <v>20400</v>
      </c>
      <c r="C10" s="52">
        <v>2858.84</v>
      </c>
      <c r="D10" s="80">
        <v>15000</v>
      </c>
      <c r="E10" s="87">
        <v>2896.89</v>
      </c>
      <c r="F10" s="89">
        <f t="shared" si="0"/>
        <v>35400</v>
      </c>
      <c r="G10" s="53">
        <f t="shared" si="0"/>
        <v>5755.73</v>
      </c>
      <c r="J10" s="60"/>
      <c r="K10" s="63"/>
      <c r="L10" s="63"/>
    </row>
    <row r="11" spans="1:13" ht="35.25" customHeight="1">
      <c r="A11" s="59" t="s">
        <v>8</v>
      </c>
      <c r="B11" s="84">
        <v>365750</v>
      </c>
      <c r="C11" s="52">
        <v>16585.669999999998</v>
      </c>
      <c r="D11" s="80">
        <v>392000</v>
      </c>
      <c r="E11" s="86">
        <v>0</v>
      </c>
      <c r="F11" s="89">
        <f t="shared" si="0"/>
        <v>757750</v>
      </c>
      <c r="G11" s="53">
        <f t="shared" si="0"/>
        <v>16585.669999999998</v>
      </c>
      <c r="J11" s="60"/>
    </row>
    <row r="12" spans="1:13" ht="36" customHeight="1">
      <c r="A12" s="59" t="s">
        <v>9</v>
      </c>
      <c r="B12" s="84">
        <v>74770</v>
      </c>
      <c r="C12" s="52">
        <v>9238.5300000000007</v>
      </c>
      <c r="D12" s="80">
        <v>24725.16</v>
      </c>
      <c r="E12" s="87">
        <v>2121.11</v>
      </c>
      <c r="F12" s="89">
        <f t="shared" si="0"/>
        <v>99495.16</v>
      </c>
      <c r="G12" s="53">
        <f t="shared" si="0"/>
        <v>11359.640000000001</v>
      </c>
      <c r="J12" s="60"/>
      <c r="L12" s="63"/>
      <c r="M12" s="63"/>
    </row>
    <row r="13" spans="1:13" ht="27.75" customHeight="1">
      <c r="A13" s="76" t="s">
        <v>10</v>
      </c>
      <c r="B13" s="64">
        <f>SUM(B6:B12)</f>
        <v>747770</v>
      </c>
      <c r="C13" s="65">
        <f>SUM(C6:C12)</f>
        <v>100143.59</v>
      </c>
      <c r="D13" s="81">
        <f>SUM(D6:D12)</f>
        <v>654099.16</v>
      </c>
      <c r="E13" s="66">
        <f>SUM(E6:E12)</f>
        <v>47285</v>
      </c>
      <c r="F13" s="67">
        <f>+B13+D13</f>
        <v>1401869.1600000001</v>
      </c>
      <c r="G13" s="74">
        <f>SUM(G6:G12)</f>
        <v>147428.59000000003</v>
      </c>
    </row>
    <row r="14" spans="1:13" ht="24.75" customHeight="1">
      <c r="A14" s="59" t="s">
        <v>11</v>
      </c>
      <c r="B14" s="85">
        <f>SUM(B13*0.07)</f>
        <v>52343.9</v>
      </c>
      <c r="C14" s="68">
        <f>SUM(C13*0.07)</f>
        <v>7010.0513000000001</v>
      </c>
      <c r="D14" s="82">
        <f>SUM(D13*0.07)</f>
        <v>45786.941200000008</v>
      </c>
      <c r="E14" s="88">
        <f>SUM(E13*0.07)</f>
        <v>3309.9500000000003</v>
      </c>
      <c r="F14" s="69">
        <f>+B14+D14</f>
        <v>98130.84120000001</v>
      </c>
      <c r="G14" s="75">
        <f>+C14+E14</f>
        <v>10320.0013</v>
      </c>
    </row>
    <row r="15" spans="1:13" ht="25.5" customHeight="1" thickBot="1">
      <c r="A15" s="77" t="s">
        <v>1</v>
      </c>
      <c r="B15" s="70">
        <f>+B13+B14</f>
        <v>800113.9</v>
      </c>
      <c r="C15" s="73">
        <f>+C13+C14</f>
        <v>107153.6413</v>
      </c>
      <c r="D15" s="83">
        <f>SUM(D14+D13)</f>
        <v>699886.10120000003</v>
      </c>
      <c r="E15" s="71">
        <f>SUM(E14+E13)</f>
        <v>50594.95</v>
      </c>
      <c r="F15" s="72">
        <f>+B15+D15</f>
        <v>1500000.0012000001</v>
      </c>
      <c r="G15" s="73">
        <f>+G13+G14</f>
        <v>157748.59130000003</v>
      </c>
    </row>
    <row r="18" spans="4:7">
      <c r="G18" s="105"/>
    </row>
    <row r="19" spans="4:7">
      <c r="G19" s="63"/>
    </row>
    <row r="21" spans="4:7">
      <c r="D21" s="53"/>
    </row>
  </sheetData>
  <mergeCells count="4">
    <mergeCell ref="A4:A5"/>
    <mergeCell ref="B4:C4"/>
    <mergeCell ref="D4:E4"/>
    <mergeCell ref="F4:G4"/>
  </mergeCells>
  <pageMargins left="0.70866141732283472" right="0.70866141732283472" top="0.74803149606299213" bottom="0.74803149606299213" header="0.31496062992125984" footer="0.31496062992125984"/>
  <pageSetup scale="76" orientation="portrait" r:id="rId1"/>
  <ignoredErrors>
    <ignoredError sqref="F13:G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RF - Par produits</vt:lpstr>
      <vt:lpstr>2)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2017-12-11T22:51:21Z</cp:lastPrinted>
  <dcterms:created xsi:type="dcterms:W3CDTF">2017-11-15T21:17:43Z</dcterms:created>
  <dcterms:modified xsi:type="dcterms:W3CDTF">2020-11-25T13:24:42Z</dcterms:modified>
</cp:coreProperties>
</file>