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iomint.sharepoint.com/sites/IOMNiger-ProgrammeSupportUnit/Shared Documents/1. Reporting/CS.1075/"/>
    </mc:Choice>
  </mc:AlternateContent>
  <xr:revisionPtr revIDLastSave="0" documentId="8_{D598A777-D13D-4A3C-9EA9-C1788CBC6060}" xr6:coauthVersionLast="45" xr6:coauthVersionMax="45" xr10:uidLastSave="{00000000-0000-0000-0000-000000000000}"/>
  <bookViews>
    <workbookView xWindow="-120" yWindow="-120" windowWidth="24240" windowHeight="13140" firstSheet="1" activeTab="1" xr2:uid="{00000000-000D-0000-FFFF-FFFF00000000}"/>
  </bookViews>
  <sheets>
    <sheet name="Expenses and Commiment CS.1075" sheetId="9" state="hidden"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9" i="1" l="1"/>
  <c r="D70" i="1" s="1"/>
  <c r="I69" i="1"/>
  <c r="K45" i="1" l="1"/>
  <c r="K17" i="1"/>
  <c r="K20" i="1"/>
  <c r="M47" i="1" l="1"/>
  <c r="M46" i="1"/>
  <c r="M45" i="1"/>
  <c r="I45" i="1"/>
  <c r="I41" i="1"/>
  <c r="I42" i="1"/>
  <c r="I17" i="1"/>
  <c r="I20" i="1"/>
  <c r="K7" i="9"/>
  <c r="S1" i="9"/>
  <c r="O1" i="9"/>
  <c r="K1" i="9"/>
  <c r="K5" i="9"/>
  <c r="K4" i="9"/>
  <c r="K3" i="9"/>
  <c r="I31" i="1"/>
  <c r="I30" i="1"/>
  <c r="G3" i="9" l="1"/>
  <c r="G4" i="9"/>
  <c r="G5" i="9"/>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2" i="9"/>
  <c r="I43" i="1"/>
  <c r="D57" i="1"/>
  <c r="D58" i="1" s="1"/>
  <c r="D39" i="1"/>
  <c r="H39" i="1"/>
  <c r="G39" i="1"/>
  <c r="I39" i="1"/>
  <c r="F39" i="1"/>
  <c r="E39" i="1"/>
  <c r="I26" i="1"/>
  <c r="F26" i="1"/>
  <c r="E26" i="1"/>
  <c r="D26" i="1"/>
  <c r="D64" i="1" l="1"/>
  <c r="G24" i="4" l="1"/>
  <c r="G23" i="4"/>
  <c r="G22" i="4"/>
  <c r="I35" i="1" l="1"/>
  <c r="I32" i="1"/>
  <c r="I22" i="1"/>
  <c r="I18" i="1"/>
  <c r="D72" i="1" l="1"/>
  <c r="H67" i="1" l="1"/>
  <c r="D208" i="5" l="1"/>
  <c r="D21" i="4"/>
  <c r="E21" i="4"/>
  <c r="C21" i="4"/>
  <c r="D7" i="4"/>
  <c r="E7" i="4"/>
  <c r="C7" i="4"/>
  <c r="F207" i="5"/>
  <c r="E207" i="5"/>
  <c r="D207" i="5"/>
  <c r="E214" i="5"/>
  <c r="F214" i="5"/>
  <c r="E213" i="5"/>
  <c r="F213" i="5"/>
  <c r="E13" i="4" s="1"/>
  <c r="E212" i="5"/>
  <c r="F212" i="5"/>
  <c r="E211" i="5"/>
  <c r="F211" i="5"/>
  <c r="E210" i="5"/>
  <c r="F210" i="5"/>
  <c r="E209" i="5"/>
  <c r="F209" i="5"/>
  <c r="D210" i="5"/>
  <c r="D212" i="5"/>
  <c r="D214" i="5"/>
  <c r="D209" i="5"/>
  <c r="E208" i="5"/>
  <c r="F208" i="5"/>
  <c r="D13" i="5" l="1"/>
  <c r="E63" i="1"/>
  <c r="F63" i="1"/>
  <c r="D63" i="1"/>
  <c r="E55" i="1"/>
  <c r="F55" i="1"/>
  <c r="D55" i="1"/>
  <c r="G42" i="1"/>
  <c r="G43" i="1"/>
  <c r="G44" i="1"/>
  <c r="G41" i="1"/>
  <c r="G38" i="1"/>
  <c r="G37" i="1"/>
  <c r="G34" i="1"/>
  <c r="G31" i="1"/>
  <c r="G30" i="1"/>
  <c r="G25" i="1"/>
  <c r="H26" i="1" s="1"/>
  <c r="G24" i="1"/>
  <c r="G21" i="1"/>
  <c r="H22" i="1" s="1"/>
  <c r="G20" i="1"/>
  <c r="G17" i="1"/>
  <c r="H18" i="1" s="1"/>
  <c r="G16" i="1"/>
  <c r="F203" i="5"/>
  <c r="E203" i="5"/>
  <c r="D203" i="5"/>
  <c r="G202" i="5"/>
  <c r="G201" i="5"/>
  <c r="G200" i="5"/>
  <c r="G199" i="5"/>
  <c r="G198" i="5"/>
  <c r="G197" i="5"/>
  <c r="G196" i="5"/>
  <c r="E45" i="1"/>
  <c r="E195" i="5" s="1"/>
  <c r="F45" i="1"/>
  <c r="F195" i="5" s="1"/>
  <c r="D45" i="1"/>
  <c r="D195" i="5" s="1"/>
  <c r="G26" i="1" l="1"/>
  <c r="G203" i="5"/>
  <c r="G22" i="1"/>
  <c r="G32" i="1"/>
  <c r="G35" i="1"/>
  <c r="G45" i="1"/>
  <c r="H45" i="1"/>
  <c r="G18" i="1"/>
  <c r="G195" i="5"/>
  <c r="D14" i="4"/>
  <c r="E14" i="4"/>
  <c r="D12" i="4"/>
  <c r="E12" i="4"/>
  <c r="D11" i="4"/>
  <c r="E11" i="4"/>
  <c r="D10" i="4"/>
  <c r="E10" i="4"/>
  <c r="D9" i="4"/>
  <c r="E9" i="4"/>
  <c r="C14" i="4"/>
  <c r="C10" i="4"/>
  <c r="C12"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7" i="5"/>
  <c r="G78" i="5"/>
  <c r="G79" i="5"/>
  <c r="E80" i="5"/>
  <c r="F80" i="5"/>
  <c r="G84" i="5"/>
  <c r="G85" i="5"/>
  <c r="G86" i="5"/>
  <c r="G87" i="5"/>
  <c r="G88" i="5"/>
  <c r="G90" i="5"/>
  <c r="E91" i="5"/>
  <c r="F91" i="5"/>
  <c r="G95" i="5"/>
  <c r="G96" i="5"/>
  <c r="G97" i="5"/>
  <c r="G98" i="5"/>
  <c r="G99" i="5"/>
  <c r="G100" i="5"/>
  <c r="G101" i="5"/>
  <c r="D102" i="5"/>
  <c r="E102" i="5"/>
  <c r="F102" i="5"/>
  <c r="G62" i="5"/>
  <c r="G63" i="5"/>
  <c r="G64" i="5"/>
  <c r="G66" i="5"/>
  <c r="G67" i="5"/>
  <c r="G68" i="5"/>
  <c r="E69" i="5"/>
  <c r="F69" i="5"/>
  <c r="G28" i="5"/>
  <c r="G29" i="5"/>
  <c r="G30" i="5"/>
  <c r="G32" i="5"/>
  <c r="G33" i="5"/>
  <c r="G34" i="5"/>
  <c r="E35" i="5"/>
  <c r="F35" i="5"/>
  <c r="G39" i="5"/>
  <c r="G40" i="5"/>
  <c r="G41" i="5"/>
  <c r="G43" i="5"/>
  <c r="G44" i="5"/>
  <c r="G45" i="5"/>
  <c r="E46" i="5"/>
  <c r="F46" i="5"/>
  <c r="G50" i="5"/>
  <c r="G51" i="5"/>
  <c r="G52" i="5"/>
  <c r="G53" i="5"/>
  <c r="G54" i="5"/>
  <c r="G55" i="5"/>
  <c r="G56" i="5"/>
  <c r="D57" i="5"/>
  <c r="E57" i="5"/>
  <c r="F57" i="5"/>
  <c r="E24" i="5"/>
  <c r="F24" i="5"/>
  <c r="G17" i="5"/>
  <c r="G18" i="5"/>
  <c r="G19" i="5"/>
  <c r="G21" i="5"/>
  <c r="G22" i="5"/>
  <c r="G23" i="5"/>
  <c r="G136" i="5" l="1"/>
  <c r="G181" i="5"/>
  <c r="G208" i="5"/>
  <c r="D13" i="4"/>
  <c r="G209" i="5"/>
  <c r="F10" i="4"/>
  <c r="F14" i="4"/>
  <c r="F8" i="4"/>
  <c r="F12" i="4"/>
  <c r="E15" i="4"/>
  <c r="F9" i="4"/>
  <c r="G214" i="5"/>
  <c r="G212" i="5"/>
  <c r="G210" i="5"/>
  <c r="F215" i="5"/>
  <c r="E215" i="5"/>
  <c r="G125" i="5"/>
  <c r="G159" i="5"/>
  <c r="G170" i="5"/>
  <c r="G147" i="5"/>
  <c r="G192" i="5"/>
  <c r="G114" i="5"/>
  <c r="G102" i="5"/>
  <c r="G57" i="5"/>
  <c r="E184" i="5"/>
  <c r="F184" i="5"/>
  <c r="E173" i="5"/>
  <c r="F173" i="5"/>
  <c r="E162" i="5"/>
  <c r="F162" i="5"/>
  <c r="E151" i="5"/>
  <c r="F151" i="5"/>
  <c r="E139" i="5"/>
  <c r="F139" i="5"/>
  <c r="E128" i="5"/>
  <c r="F128" i="5"/>
  <c r="E117" i="5"/>
  <c r="F117" i="5"/>
  <c r="F106" i="5"/>
  <c r="E94" i="5"/>
  <c r="E83" i="5"/>
  <c r="F83" i="5"/>
  <c r="E35" i="1"/>
  <c r="E72" i="5" s="1"/>
  <c r="F35" i="1"/>
  <c r="F72" i="5" s="1"/>
  <c r="E32" i="1"/>
  <c r="E61" i="5" s="1"/>
  <c r="F32" i="1"/>
  <c r="F61" i="5" s="1"/>
  <c r="E49" i="5"/>
  <c r="F49" i="5"/>
  <c r="F38" i="5"/>
  <c r="E22" i="1"/>
  <c r="E27" i="5" s="1"/>
  <c r="F22" i="1"/>
  <c r="F27" i="5" s="1"/>
  <c r="D22" i="1"/>
  <c r="D27" i="5" s="1"/>
  <c r="D31" i="5" s="1"/>
  <c r="F18" i="1"/>
  <c r="E18" i="1"/>
  <c r="G31" i="5" l="1"/>
  <c r="D35" i="5"/>
  <c r="G35" i="5" s="1"/>
  <c r="E16" i="4"/>
  <c r="E17" i="4" s="1"/>
  <c r="E216" i="5"/>
  <c r="E217" i="5" s="1"/>
  <c r="F216" i="5"/>
  <c r="F217" i="5" s="1"/>
  <c r="E16" i="5"/>
  <c r="F16" i="5"/>
  <c r="D15" i="4"/>
  <c r="E106" i="5"/>
  <c r="F94" i="5"/>
  <c r="G27" i="5"/>
  <c r="E38" i="5"/>
  <c r="D16" i="4" l="1"/>
  <c r="D17" i="4" s="1"/>
  <c r="F57" i="1"/>
  <c r="E57" i="1"/>
  <c r="D184" i="5"/>
  <c r="G184" i="5" s="1"/>
  <c r="D173" i="5"/>
  <c r="G173" i="5" s="1"/>
  <c r="D162" i="5"/>
  <c r="G162" i="5" s="1"/>
  <c r="D139" i="5"/>
  <c r="G139" i="5" s="1"/>
  <c r="D128" i="5"/>
  <c r="G128" i="5" s="1"/>
  <c r="D117" i="5"/>
  <c r="G117" i="5" s="1"/>
  <c r="D94" i="5"/>
  <c r="G94" i="5" s="1"/>
  <c r="D83" i="5"/>
  <c r="D35" i="1"/>
  <c r="D72" i="5" s="1"/>
  <c r="D32" i="1"/>
  <c r="D49" i="5"/>
  <c r="G49" i="5" s="1"/>
  <c r="D18" i="1"/>
  <c r="G83" i="5" l="1"/>
  <c r="D89" i="5"/>
  <c r="G72" i="5"/>
  <c r="D76" i="5"/>
  <c r="D16" i="5"/>
  <c r="F58" i="1"/>
  <c r="E58" i="1"/>
  <c r="D106" i="5"/>
  <c r="G106" i="5" s="1"/>
  <c r="C29" i="6"/>
  <c r="D151" i="5"/>
  <c r="G151" i="5" s="1"/>
  <c r="C40" i="6"/>
  <c r="D61" i="5"/>
  <c r="C18" i="6"/>
  <c r="D38" i="5"/>
  <c r="C7" i="6"/>
  <c r="D10" i="6" s="1"/>
  <c r="G76" i="5" l="1"/>
  <c r="D80" i="5"/>
  <c r="G80" i="5" s="1"/>
  <c r="G38" i="5"/>
  <c r="D42" i="5"/>
  <c r="D213" i="5"/>
  <c r="G89" i="5"/>
  <c r="D91" i="5"/>
  <c r="G91" i="5" s="1"/>
  <c r="G61" i="5"/>
  <c r="D65" i="5"/>
  <c r="G16" i="5"/>
  <c r="D20" i="5"/>
  <c r="E66" i="1"/>
  <c r="D24" i="4" s="1"/>
  <c r="E65" i="1"/>
  <c r="D23" i="4" s="1"/>
  <c r="E64" i="1"/>
  <c r="F66" i="1"/>
  <c r="E24" i="4" s="1"/>
  <c r="F65" i="1"/>
  <c r="E23" i="4" s="1"/>
  <c r="F64" i="1"/>
  <c r="G56" i="1"/>
  <c r="D45" i="6"/>
  <c r="D47" i="6"/>
  <c r="D46" i="6"/>
  <c r="D43" i="6"/>
  <c r="D44" i="6"/>
  <c r="D34" i="6"/>
  <c r="D36" i="6"/>
  <c r="D32" i="6"/>
  <c r="D33" i="6"/>
  <c r="D35" i="6"/>
  <c r="D24" i="6"/>
  <c r="D25" i="6"/>
  <c r="D21" i="6"/>
  <c r="D22" i="6"/>
  <c r="D23" i="6"/>
  <c r="D12" i="6"/>
  <c r="D11" i="6"/>
  <c r="D14" i="6"/>
  <c r="D13" i="6"/>
  <c r="G65" i="5" l="1"/>
  <c r="D69" i="5"/>
  <c r="G69" i="5" s="1"/>
  <c r="C13" i="4"/>
  <c r="F13" i="4" s="1"/>
  <c r="G213" i="5"/>
  <c r="G20" i="5"/>
  <c r="D24" i="5"/>
  <c r="G24" i="5" s="1"/>
  <c r="D46" i="5"/>
  <c r="G46" i="5" s="1"/>
  <c r="G42" i="5"/>
  <c r="D211" i="5"/>
  <c r="F67" i="1"/>
  <c r="E25" i="4" s="1"/>
  <c r="E67" i="1"/>
  <c r="D25" i="4" s="1"/>
  <c r="G57" i="1"/>
  <c r="G58" i="1" s="1"/>
  <c r="I70" i="1"/>
  <c r="E22" i="4"/>
  <c r="D22" i="4"/>
  <c r="C30" i="6"/>
  <c r="C41" i="6"/>
  <c r="C19" i="6"/>
  <c r="C8" i="6"/>
  <c r="D215" i="5" l="1"/>
  <c r="C11" i="4"/>
  <c r="G211" i="5"/>
  <c r="D73" i="1"/>
  <c r="C24" i="4"/>
  <c r="C22" i="4"/>
  <c r="D216" i="5" l="1"/>
  <c r="D217" i="5"/>
  <c r="G215" i="5"/>
  <c r="G216" i="5" s="1"/>
  <c r="G217" i="5" s="1"/>
  <c r="F11" i="4"/>
  <c r="C15" i="4"/>
  <c r="G66" i="1"/>
  <c r="F24" i="4" s="1"/>
  <c r="D67" i="1"/>
  <c r="C25" i="4" s="1"/>
  <c r="G65" i="1"/>
  <c r="F23" i="4" s="1"/>
  <c r="C23" i="4"/>
  <c r="G64" i="1"/>
  <c r="F22" i="4" s="1"/>
  <c r="C16" i="4" l="1"/>
  <c r="C17" i="4" s="1"/>
  <c r="F15" i="4"/>
  <c r="F16" i="4" s="1"/>
  <c r="F17" i="4" s="1"/>
  <c r="G67" i="1"/>
  <c r="F25" i="4" s="1"/>
</calcChain>
</file>

<file path=xl/sharedStrings.xml><?xml version="1.0" encoding="utf-8"?>
<sst xmlns="http://schemas.openxmlformats.org/spreadsheetml/2006/main" count="825" uniqueCount="597">
  <si>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</si>
  <si>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</si>
  <si>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</si>
  <si>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</si>
  <si>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</si>
  <si>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</si>
  <si>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</si>
  <si>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</si>
  <si>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</si>
  <si>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</si>
  <si>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</si>
  <si>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</si>
  <si>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</si>
  <si>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</si>
  <si>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</si>
  <si>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</si>
  <si>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</si>
  <si>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</si>
  <si>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</si>
  <si>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</si>
  <si>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</si>
  <si>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</si>
  <si>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</si>
  <si>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</si>
  <si>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</si>
  <si>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</si>
  <si>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</si>
  <si>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</si>
  <si>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</si>
  <si>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</si>
  <si>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</si>
  <si>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</si>
  <si>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</si>
  <si>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</si>
  <si>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</si>
  <si>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</si>
  <si>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</si>
  <si>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</si>
  <si>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</si>
  <si>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</si>
  <si>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</si>
  <si>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</si>
  <si>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</si>
  <si>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</si>
  <si>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</si>
  <si>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</si>
  <si>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</si>
  <si>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</si>
  <si>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</si>
  <si>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</si>
  <si>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</si>
  <si>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</si>
  <si>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</si>
  <si>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</si>
  <si>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</si>
  <si>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</si>
  <si>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</si>
  <si>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</si>
  <si>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</si>
  <si>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</si>
  <si>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</si>
  <si>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</si>
  <si>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</si>
  <si>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</si>
  <si>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</si>
  <si>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</si>
  <si>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</si>
  <si>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</si>
  <si>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</si>
  <si>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</si>
  <si>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</si>
  <si>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</si>
  <si>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</si>
  <si>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</si>
  <si>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</si>
  <si>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</si>
  <si>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</si>
  <si>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</si>
  <si>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</si>
  <si>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</si>
  <si>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</si>
  <si>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</si>
  <si>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</si>
  <si>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</si>
  <si>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</si>
  <si>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</si>
  <si>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</si>
  <si>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</si>
  <si>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</si>
  <si>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</si>
  <si>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</si>
  <si>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</si>
  <si>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</si>
  <si>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</si>
  <si>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</si>
  <si>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</si>
  <si>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</si>
  <si>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</si>
  <si>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</si>
  <si>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</si>
  <si>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</si>
  <si>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</si>
  <si>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</si>
  <si>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</si>
  <si>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</si>
  <si>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</si>
  <si>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</si>
  <si>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</si>
  <si>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</si>
  <si>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</si>
  <si>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</si>
  <si>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</si>
  <si>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</si>
  <si>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</si>
  <si>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</si>
  <si>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</si>
  <si>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</si>
  <si>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</si>
  <si>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</si>
  <si>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</si>
  <si>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</si>
  <si>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</si>
  <si>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</si>
  <si>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</si>
  <si>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</si>
  <si>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</si>
  <si>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</si>
  <si>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</si>
  <si>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</si>
  <si>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</si>
  <si>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</si>
  <si>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</si>
  <si>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</si>
  <si>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</si>
  <si>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</si>
  <si>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</si>
  <si>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</si>
  <si>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</si>
  <si>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</si>
  <si>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</si>
  <si>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</si>
  <si>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</si>
  <si>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</si>
  <si>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</si>
  <si>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</si>
  <si>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</si>
  <si>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</si>
  <si>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</si>
  <si>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</si>
  <si>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</si>
  <si>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</si>
  <si>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</si>
  <si>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</si>
  <si>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</si>
  <si>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</si>
  <si>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</si>
  <si>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</si>
  <si>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</si>
  <si>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</si>
  <si>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</si>
  <si>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</si>
  <si>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</si>
  <si>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</si>
  <si>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</si>
  <si>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</si>
  <si>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</si>
  <si>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</si>
  <si>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</si>
  <si>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</si>
  <si>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</si>
  <si>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</si>
  <si>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</si>
  <si>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</si>
  <si>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</si>
  <si>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</si>
  <si>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</si>
  <si>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</si>
  <si>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</si>
  <si>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</si>
  <si>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</si>
  <si>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</si>
  <si>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</si>
  <si>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</si>
  <si>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</si>
  <si>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</si>
  <si>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</si>
  <si>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</si>
  <si>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</si>
  <si>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</si>
  <si>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</si>
  <si>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</si>
  <si>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</si>
  <si>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</si>
  <si>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</si>
  <si>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</si>
  <si>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</si>
  <si>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</si>
  <si>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</si>
  <si>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</si>
  <si>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</si>
  <si>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</si>
  <si>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</si>
  <si>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</si>
  <si>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</si>
  <si>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</si>
  <si>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</si>
  <si>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</si>
  <si>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</si>
  <si>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</si>
  <si>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</si>
  <si>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</si>
  <si>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</si>
  <si>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</si>
  <si>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</si>
  <si>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</si>
  <si>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</si>
  <si>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</si>
  <si>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</si>
  <si>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</si>
  <si>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</si>
  <si>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</si>
  <si>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</si>
  <si>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</si>
  <si>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</si>
  <si>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</si>
  <si>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</si>
  <si>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</si>
  <si>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</si>
  <si>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</si>
  <si>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</si>
  <si>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</si>
  <si>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</si>
  <si>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</si>
  <si>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</si>
  <si>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</si>
  <si>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</si>
  <si>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</si>
  <si>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</si>
  <si>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</si>
  <si>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</si>
  <si>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</si>
  <si>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</si>
  <si>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</si>
  <si>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</si>
  <si>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</si>
  <si>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</si>
  <si>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</si>
  <si>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</si>
  <si>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</si>
  <si>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</si>
  <si>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</si>
  <si>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</si>
  <si>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</si>
  <si>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</si>
  <si>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</si>
  <si>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</si>
  <si>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</si>
  <si>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</si>
  <si>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</si>
  <si>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</si>
  <si>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</si>
  <si>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</si>
  <si>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</si>
  <si>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</si>
  <si>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</si>
  <si>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</si>
  <si>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</si>
  <si>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</si>
  <si>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</si>
  <si>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</si>
  <si>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</si>
  <si>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</si>
  <si>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</si>
  <si>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</si>
  <si>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</si>
  <si>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</si>
  <si>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</si>
  <si>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</si>
  <si>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</si>
  <si>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</si>
  <si>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</si>
  <si>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</si>
  <si>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</si>
  <si>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</si>
  <si>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</si>
  <si>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</si>
  <si>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</si>
  <si>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</si>
  <si>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</si>
  <si>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</si>
  <si>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</si>
  <si>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</si>
  <si>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</si>
  <si>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</si>
  <si>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</si>
  <si>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</si>
  <si>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</si>
  <si>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</si>
  <si>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</si>
  <si>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</si>
  <si>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</si>
  <si>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</si>
  <si>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</si>
  <si>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</si>
  <si>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</si>
  <si>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</si>
  <si>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</si>
  <si>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</si>
  <si>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</si>
  <si>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</si>
  <si>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</si>
  <si>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</si>
  <si>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</si>
  <si>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</si>
  <si>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</si>
  <si>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</si>
  <si>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</si>
  <si>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</si>
  <si>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</si>
  <si>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</si>
  <si>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</si>
  <si>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</si>
  <si>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</si>
  <si>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</si>
  <si>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</si>
  <si>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</si>
  <si>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</si>
  <si>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</si>
  <si>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</si>
  <si>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</si>
  <si>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</si>
  <si>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</si>
  <si>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</si>
  <si>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</si>
  <si>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</si>
  <si>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</si>
  <si>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</si>
  <si>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</si>
  <si>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</si>
  <si>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</si>
  <si>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</si>
  <si>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</si>
  <si>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</si>
  <si>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</si>
  <si>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</si>
  <si>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</si>
  <si>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</si>
  <si>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</si>
  <si>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</si>
  <si>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</si>
  <si>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</si>
  <si>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</si>
  <si>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</si>
  <si>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</si>
  <si>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</si>
  <si>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</si>
  <si>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</si>
  <si>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</si>
  <si>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</si>
  <si>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</si>
  <si>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</si>
  <si>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</si>
  <si>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</si>
  <si>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</si>
  <si>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</si>
  <si>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</si>
  <si>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</si>
  <si>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</si>
  <si>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</si>
  <si>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</si>
  <si>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</si>
  <si>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</si>
  <si>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</si>
  <si>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</si>
  <si>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</si>
  <si>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</si>
  <si>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</si>
  <si>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</si>
  <si>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</si>
  <si>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Produit 1.2:</t>
  </si>
  <si>
    <t>Activite 1.2.1</t>
  </si>
  <si>
    <t>Activite 1.2.2</t>
  </si>
  <si>
    <t>Produit 1.3:</t>
  </si>
  <si>
    <t>Activite 1.3.1</t>
  </si>
  <si>
    <t>Activite 1.3.2</t>
  </si>
  <si>
    <t xml:space="preserve">RESULTAT 2: </t>
  </si>
  <si>
    <t>Produit 2.1</t>
  </si>
  <si>
    <t>Activite 2.1.1</t>
  </si>
  <si>
    <t>Activite 2.1.2</t>
  </si>
  <si>
    <t>Produit 2.2</t>
  </si>
  <si>
    <t>Activite 2.2.1</t>
  </si>
  <si>
    <t>Produit 2.3</t>
  </si>
  <si>
    <t>Activite 2.3.1</t>
  </si>
  <si>
    <t>Activite 2.3.2</t>
  </si>
  <si>
    <t>Produit 2.4</t>
  </si>
  <si>
    <t>Produit 3.1</t>
  </si>
  <si>
    <t>Produit 3.3</t>
  </si>
  <si>
    <t>Produit 3.4</t>
  </si>
  <si>
    <t>Produit 4.1</t>
  </si>
  <si>
    <t>Produit 4.2</t>
  </si>
  <si>
    <t>Produit 4.3</t>
  </si>
  <si>
    <t>Produit 4.4</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</si>
  <si>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</si>
  <si>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</si>
  <si>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</si>
  <si>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</si>
  <si>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</si>
  <si>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</si>
  <si>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</si>
  <si>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</si>
  <si>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</si>
  <si>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</si>
  <si>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</si>
  <si>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</si>
  <si>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</si>
  <si>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</si>
  <si>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</si>
  <si>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</si>
  <si>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</si>
  <si>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</si>
  <si>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</si>
  <si>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</si>
  <si>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</si>
  <si>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</si>
  <si>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</si>
  <si>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</si>
  <si>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</si>
  <si>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</si>
  <si>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</si>
  <si>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</si>
  <si>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</si>
  <si>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</si>
  <si>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</si>
  <si>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</si>
  <si>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</si>
  <si>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</si>
  <si>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</si>
  <si>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</si>
  <si>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</si>
  <si>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</si>
  <si>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</si>
  <si>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</si>
  <si>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</si>
  <si>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</si>
  <si>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</si>
  <si>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</si>
  <si>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</si>
  <si>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</si>
  <si>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</si>
  <si>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</si>
  <si>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</si>
  <si>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</si>
  <si>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</si>
  <si>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</si>
  <si>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</si>
  <si>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</si>
  <si>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</si>
  <si>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</si>
  <si>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</si>
  <si>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</si>
  <si>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</si>
  <si>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</si>
  <si>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</si>
  <si>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</si>
  <si>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</si>
  <si>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</si>
  <si>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</si>
  <si>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</si>
  <si>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</si>
  <si>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</si>
  <si>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</si>
  <si>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</si>
  <si>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</si>
  <si>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</si>
  <si>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</si>
  <si>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</si>
  <si>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</si>
  <si>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</si>
  <si>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</si>
  <si>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</si>
  <si>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</si>
  <si>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La relation entre les migrants en transit et les communautés hôtes s’est améliorée dans les localités les plus sévèrement impactées par la diminution de l’économie migratoire et les changements dans les flux migratoires</t>
  </si>
  <si>
    <t>Les communautés ont une compréhension améliorée des causes de conflit dans leur communauté</t>
  </si>
  <si>
    <t>Realiser une étude de référence sur les facteurs de conflit entre les communautés d'accueil et les migrants</t>
  </si>
  <si>
    <t>Les résultats de l'étude de référence sur les facteurs de conflit sont présentés aux comités communautaires (voir 1.2)</t>
  </si>
  <si>
    <t>Des structures sociales sont en place pour favoriser le dialogue communautaire pour les interventions  communautaires</t>
  </si>
  <si>
    <t>Appuyer la mise en place et le soutien des comités communautaires incluant des membres des communautés d'accueil, des leaders et des migrants</t>
  </si>
  <si>
    <t>Faciliter le fonctionnement régulier des comités pour surveiller les tensions communautaires et proposer des stratégies de prévention et de règlement des conflits</t>
  </si>
  <si>
    <t>Les organisations de la société civile et les médias locaux sont équipés pour faire face aux tensions communautaires de manière efficace et responsible</t>
  </si>
  <si>
    <t>Former la société civile et les médias locaux à la communication sur les migrations et la prévention des conflits</t>
  </si>
  <si>
    <t>Appuyer les initiatives de cohésion sociale de la société civile et des médias locaux basées sur les TdR élaborés par les comités communautaires</t>
  </si>
  <si>
    <t>Les opportunités économiques disponibles pour les membres de la communauté hôte se sont améliorées dans les localités  les plus sévèrement impactées par la diminution de l’économie migratoire et les changements dans les flux migratoires</t>
  </si>
  <si>
    <t>La connaissance des contextes économiques et des marchés locaux est utilisée pour informer les interventions communautaires</t>
  </si>
  <si>
    <t>Mener une analyse de marché dans les communautés cibles (complément à l’analyse d’économie politique de Clingendael).</t>
  </si>
  <si>
    <t>Faciliter la présentation de l'analyse de marché aux comités communautaires et aux services techniques locaux concernés dans les communautés cibles</t>
  </si>
  <si>
    <t>L'expertise et / ou l'expérience dans le développement de stratégies et d'interventions pour améliorer les opportunités économiques sont partagées avec les agences / ministères cibles</t>
  </si>
  <si>
    <t>Déploier des experts au sein des agences / ministères locaux pour soutenir le développement de stratégies et d'interventions visant à améliorer les opportunités économiques</t>
  </si>
  <si>
    <t>Des initiatives durables sont en place pour soutenir les individus et / ou les organisations avec des idées innovantes pour créer des emplois dans les communautés</t>
  </si>
  <si>
    <t>Mettre en place un mécanisme de petites subventions pour soutenir les initiatives créatrices d'emplois dans les communautés</t>
  </si>
  <si>
    <t>Encadrer les initiatives mises en place pour créer des emplois dans les communautés par des agences / ministères locaux </t>
  </si>
  <si>
    <t>Voir 2.2.1</t>
  </si>
  <si>
    <t>Niveau de depense/ engagement actuel 
(mis a jour le 4 novembre 2020)</t>
  </si>
  <si>
    <t>USD</t>
  </si>
  <si>
    <t>Visibility and printing</t>
  </si>
  <si>
    <t>CS.1075.NE10.Q2.03.001</t>
  </si>
  <si>
    <t>Market analysis</t>
  </si>
  <si>
    <t>CS.1075.NE10.Q1.05.151</t>
  </si>
  <si>
    <t>Market analysis presentation</t>
  </si>
  <si>
    <t>CS.1075.NE10.Q1.05.101</t>
  </si>
  <si>
    <t>Deployment of experts</t>
  </si>
  <si>
    <t>CS.1075.NE10.Q1.05.051</t>
  </si>
  <si>
    <t>Baseline conflict study (activity 1.1.1)</t>
  </si>
  <si>
    <t>CS.1075.NE10.Q1.05.003</t>
  </si>
  <si>
    <t>Technical project Monitoring Committee M</t>
  </si>
  <si>
    <t>CS.1075.NE10.Q1.05.002</t>
  </si>
  <si>
    <t>Indep final Evaluation</t>
  </si>
  <si>
    <t>CS.1075.NE10.Q1.05.001</t>
  </si>
  <si>
    <t>Travel costs (DSA)</t>
  </si>
  <si>
    <t>CS.1075.NE10.Q1.03.003</t>
  </si>
  <si>
    <t>Travel costs (car rentals, military esc)</t>
  </si>
  <si>
    <t>CS.1075.NE10.Q1.03.002</t>
  </si>
  <si>
    <t>Travel costs (flights)</t>
  </si>
  <si>
    <t>CS.1075.NE10.Q1.03.001</t>
  </si>
  <si>
    <t>Overhead</t>
  </si>
  <si>
    <t>CS.1075.NE10.OH</t>
  </si>
  <si>
    <t>Civil society implements activities</t>
  </si>
  <si>
    <t>CS.1075.NE10.D4.03.001</t>
  </si>
  <si>
    <t>Training civil society</t>
  </si>
  <si>
    <t>CS.1075.NE10.D4.02.001</t>
  </si>
  <si>
    <t>Presentation to communities</t>
  </si>
  <si>
    <t>CS.1075.NE10.D4.01.101</t>
  </si>
  <si>
    <t>Set up community committees</t>
  </si>
  <si>
    <t>CS.1075.NE10.D4.01.051</t>
  </si>
  <si>
    <t>community committees meetings</t>
  </si>
  <si>
    <t>CS.1075.NE10.D4.01.001</t>
  </si>
  <si>
    <t>Small grant mechanism</t>
  </si>
  <si>
    <t>CS.1075.NE10.D3.18.001</t>
  </si>
  <si>
    <t>Other Office Costs O</t>
  </si>
  <si>
    <t>CS.1075.NE10.12.10.001</t>
  </si>
  <si>
    <t>Security Moss Morss O</t>
  </si>
  <si>
    <t>CS.1075.NE10.12.09.001</t>
  </si>
  <si>
    <t>Supplies Materials O</t>
  </si>
  <si>
    <t>CS.1075.NE10.12.08.001</t>
  </si>
  <si>
    <t>Staff Dev Training O</t>
  </si>
  <si>
    <t>CS.1075.NE10.12.07.001</t>
  </si>
  <si>
    <t>Office Furn Equip O</t>
  </si>
  <si>
    <t>CS.1075.NE10.12.06.001</t>
  </si>
  <si>
    <t>It Equipment supplies/maintenance</t>
  </si>
  <si>
    <t>CS.1075.NE10.12.05.001</t>
  </si>
  <si>
    <t>Vehicles Running and maintenance O</t>
  </si>
  <si>
    <t>CS.1075.NE10.12.04.001</t>
  </si>
  <si>
    <t>Communications</t>
  </si>
  <si>
    <t>CS.1075.NE10.12.03.001</t>
  </si>
  <si>
    <t>Staff Travel &amp; Sub</t>
  </si>
  <si>
    <t>CS.1075.NE10.12.02.001</t>
  </si>
  <si>
    <t>Office rental and utilities</t>
  </si>
  <si>
    <t>CS.1075.NE10.12.01.001</t>
  </si>
  <si>
    <t>Security Assistants 3%</t>
  </si>
  <si>
    <t>CS.1075.NE10.11.06.001</t>
  </si>
  <si>
    <t>Resource Management 3%</t>
  </si>
  <si>
    <t>CS.1075.NE10.11.04.001</t>
  </si>
  <si>
    <t>PSU Assistant 3%</t>
  </si>
  <si>
    <t>CS.1075.NE10.11.02.003</t>
  </si>
  <si>
    <t>Communication Assistant 3%</t>
  </si>
  <si>
    <t>CS.1075.NE10.11.02.002</t>
  </si>
  <si>
    <t>Project Asssistants 100%</t>
  </si>
  <si>
    <t>CS.1075.NE10.11.02.001</t>
  </si>
  <si>
    <t>Security officer 3%</t>
  </si>
  <si>
    <t>CS.1075.NE10.10.06.001</t>
  </si>
  <si>
    <t>Resource Management 2%</t>
  </si>
  <si>
    <t>CS.1075.NE10.10.04.001</t>
  </si>
  <si>
    <t>PSU 3%</t>
  </si>
  <si>
    <t>CS.1075.NE10.10.02.004</t>
  </si>
  <si>
    <t>Project Officer 100%</t>
  </si>
  <si>
    <t>CS.1075.NE10.10.02.003</t>
  </si>
  <si>
    <t>PM 20%</t>
  </si>
  <si>
    <t>CS.1075.NE10.10.02.002</t>
  </si>
  <si>
    <t>HoP/HoS 3%</t>
  </si>
  <si>
    <t>CS.1075.NE10.10.02.001</t>
  </si>
  <si>
    <t>CoM 3%</t>
  </si>
  <si>
    <t>CS.1075.NE10.10.01.001</t>
  </si>
  <si>
    <t xml:space="preserve">                    </t>
  </si>
  <si>
    <t xml:space="preserve">Commitment          </t>
  </si>
  <si>
    <t xml:space="preserve">Expense             </t>
  </si>
  <si>
    <t xml:space="preserve">Currency            </t>
  </si>
  <si>
    <t xml:space="preserve">Description         </t>
  </si>
  <si>
    <t xml:space="preserve">Project Structure: Description                    </t>
  </si>
  <si>
    <t xml:space="preserve">Staff </t>
  </si>
  <si>
    <t>Office</t>
  </si>
  <si>
    <t>Baseline study under M&amp;E budget (en cours; depense sur la ligne M&amp;E)</t>
  </si>
  <si>
    <t>OH</t>
  </si>
  <si>
    <t>OPS</t>
  </si>
  <si>
    <t>Arlit, Assamaka, Ingall met 3 escorts</t>
  </si>
  <si>
    <t>Niamey - Agadez</t>
  </si>
  <si>
    <t>Travel + OH + Preparation de ceremonie de lancement</t>
  </si>
  <si>
    <t>Staff + Office</t>
  </si>
  <si>
    <t>Activites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</si>
</sst>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0.00_);_(&quot;$&quot;* \(#,##0.00\);_(&quot;$&quot;* &quot;-&quot;??_);_(@_)"/>
    <numFmt numFmtId="165" formatCode="_-* #,##0_-;\-* #,##0_-;_-* &quot;-&quot;??_-;_-@_-"/>
    <numFmt numFmtId="166" formatCode="0.0000"/>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36"/>
      <color theme="9"/>
      <name val="Calibri"/>
      <family val="2"/>
      <scheme val="minor"/>
    </font>
    <font>
      <sz val="11"/>
      <color theme="9"/>
      <name val="Calibri"/>
      <family val="2"/>
      <scheme val="minor"/>
    </font>
    <font>
      <b/>
      <sz val="28"/>
      <color theme="9"/>
      <name val="Calibri"/>
      <family val="2"/>
      <scheme val="minor"/>
    </font>
    <font>
      <b/>
      <sz val="20"/>
      <color theme="9"/>
      <name val="Calibri"/>
      <family val="2"/>
      <scheme val="minor"/>
    </font>
    <font>
      <b/>
      <sz val="12"/>
      <color theme="9"/>
      <name val="Calibri"/>
      <family val="2"/>
      <scheme val="minor"/>
    </font>
    <font>
      <sz val="12"/>
      <color theme="9"/>
      <name val="Calibri"/>
      <family val="2"/>
      <scheme val="minor"/>
    </font>
    <font>
      <b/>
      <sz val="12"/>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9"/>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322">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0" fontId="0" fillId="2" borderId="12" xfId="0" applyFont="1" applyFill="1" applyBorder="1" applyAlignment="1">
      <alignment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50" xfId="2" applyFont="1" applyFill="1" applyBorder="1" applyAlignment="1">
      <alignment vertical="center" wrapText="1"/>
    </xf>
    <xf numFmtId="164" fontId="3" fillId="2" borderId="13" xfId="0" applyNumberFormat="1" applyFont="1" applyFill="1" applyBorder="1"/>
    <xf numFmtId="164" fontId="1" fillId="0" borderId="3" xfId="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vertical="center" wrapText="1"/>
      <protection locked="0"/>
    </xf>
    <xf numFmtId="164" fontId="1" fillId="0" borderId="3" xfId="1" applyFont="1" applyBorder="1" applyAlignment="1" applyProtection="1">
      <alignment vertical="center" wrapText="1"/>
      <protection locked="0"/>
    </xf>
    <xf numFmtId="43" fontId="0" fillId="0" borderId="0" xfId="3" applyFont="1"/>
    <xf numFmtId="0" fontId="9" fillId="0" borderId="0" xfId="0" applyFont="1" applyBorder="1" applyAlignment="1">
      <alignment wrapText="1"/>
    </xf>
    <xf numFmtId="43" fontId="9" fillId="0" borderId="0" xfId="3" applyFont="1"/>
    <xf numFmtId="0" fontId="9" fillId="0" borderId="0" xfId="0" applyFont="1"/>
    <xf numFmtId="43" fontId="0" fillId="0" borderId="0" xfId="0" applyNumberFormat="1"/>
    <xf numFmtId="0" fontId="1" fillId="0" borderId="3" xfId="0" applyFont="1" applyBorder="1" applyAlignment="1" applyProtection="1">
      <alignment horizontal="left" vertical="top" wrapText="1"/>
      <protection locked="0"/>
    </xf>
    <xf numFmtId="165" fontId="0" fillId="0" borderId="0" xfId="3" applyNumberFormat="1" applyFont="1"/>
    <xf numFmtId="0" fontId="9" fillId="0" borderId="0" xfId="0" applyFont="1" applyBorder="1" applyAlignment="1">
      <alignment horizontal="center" wrapText="1"/>
    </xf>
    <xf numFmtId="0" fontId="0" fillId="8" borderId="0" xfId="0" applyFill="1"/>
    <xf numFmtId="43" fontId="9" fillId="8" borderId="0" xfId="3" applyFont="1" applyFill="1"/>
    <xf numFmtId="0" fontId="0" fillId="0" borderId="0" xfId="0" applyFont="1" applyBorder="1" applyAlignment="1"/>
    <xf numFmtId="164" fontId="1" fillId="2" borderId="3" xfId="0" applyNumberFormat="1" applyFont="1" applyFill="1" applyBorder="1" applyAlignment="1" applyProtection="1">
      <alignment vertical="center" wrapText="1"/>
    </xf>
    <xf numFmtId="164" fontId="0" fillId="0" borderId="0" xfId="0" applyNumberFormat="1" applyFont="1" applyBorder="1" applyAlignment="1">
      <alignment wrapText="1"/>
    </xf>
    <xf numFmtId="43" fontId="0" fillId="0" borderId="0" xfId="0" applyNumberFormat="1" applyFont="1" applyBorder="1" applyAlignment="1">
      <alignment wrapText="1"/>
    </xf>
    <xf numFmtId="166" fontId="0" fillId="0" borderId="0" xfId="0" applyNumberFormat="1" applyFont="1" applyBorder="1" applyAlignment="1">
      <alignment wrapText="1"/>
    </xf>
    <xf numFmtId="164" fontId="3" fillId="8" borderId="0" xfId="0" applyNumberFormat="1" applyFont="1" applyFill="1" applyBorder="1" applyAlignment="1">
      <alignment wrapText="1"/>
    </xf>
    <xf numFmtId="0" fontId="3" fillId="8" borderId="0" xfId="0" applyFont="1" applyFill="1" applyBorder="1" applyAlignment="1">
      <alignment wrapText="1"/>
    </xf>
    <xf numFmtId="164" fontId="22" fillId="0" borderId="0" xfId="1" applyFont="1" applyFill="1" applyBorder="1" applyAlignment="1">
      <alignment wrapText="1"/>
    </xf>
    <xf numFmtId="164" fontId="23" fillId="0" borderId="0" xfId="1" applyFont="1" applyFill="1" applyBorder="1" applyAlignment="1">
      <alignment wrapText="1"/>
    </xf>
    <xf numFmtId="164" fontId="24" fillId="0" borderId="15" xfId="1" applyFont="1" applyFill="1" applyBorder="1" applyAlignment="1">
      <alignment wrapText="1"/>
    </xf>
    <xf numFmtId="164" fontId="25" fillId="0" borderId="0" xfId="1" applyFont="1" applyFill="1" applyBorder="1" applyAlignment="1">
      <alignment horizontal="left" wrapText="1"/>
    </xf>
    <xf numFmtId="164" fontId="27" fillId="0" borderId="3" xfId="1" applyFont="1" applyFill="1" applyBorder="1" applyAlignment="1" applyProtection="1">
      <alignment horizontal="center" vertical="center" wrapText="1"/>
    </xf>
    <xf numFmtId="164" fontId="27" fillId="0" borderId="3" xfId="1" applyFont="1" applyFill="1" applyBorder="1" applyAlignment="1" applyProtection="1">
      <alignment horizontal="center" vertical="center" wrapText="1"/>
      <protection locked="0"/>
    </xf>
    <xf numFmtId="164" fontId="26" fillId="0" borderId="3" xfId="1" applyFont="1" applyFill="1" applyBorder="1" applyAlignment="1" applyProtection="1">
      <alignment horizontal="center" vertical="center" wrapText="1"/>
    </xf>
    <xf numFmtId="164" fontId="27" fillId="0" borderId="0" xfId="1" applyFont="1" applyFill="1" applyBorder="1" applyAlignment="1" applyProtection="1">
      <alignment horizontal="center" vertical="center" wrapText="1"/>
      <protection locked="0"/>
    </xf>
    <xf numFmtId="164" fontId="27" fillId="0" borderId="0" xfId="1" applyFont="1" applyFill="1" applyBorder="1" applyAlignment="1" applyProtection="1">
      <alignment vertical="center" wrapText="1"/>
      <protection locked="0"/>
    </xf>
    <xf numFmtId="164" fontId="27" fillId="0" borderId="3" xfId="1" applyFont="1" applyFill="1" applyBorder="1" applyAlignment="1" applyProtection="1">
      <alignment vertical="center" wrapText="1"/>
      <protection locked="0"/>
    </xf>
    <xf numFmtId="164" fontId="26" fillId="0" borderId="0" xfId="1" applyFont="1" applyFill="1" applyBorder="1" applyAlignment="1" applyProtection="1">
      <alignment vertical="center" wrapText="1"/>
      <protection locked="0"/>
    </xf>
    <xf numFmtId="164" fontId="26" fillId="0" borderId="0" xfId="1" applyFont="1" applyFill="1" applyBorder="1" applyAlignment="1">
      <alignment vertical="center" wrapText="1"/>
    </xf>
    <xf numFmtId="164" fontId="26" fillId="0" borderId="0" xfId="1" applyFont="1" applyFill="1" applyBorder="1" applyAlignment="1" applyProtection="1">
      <alignment horizontal="center" vertical="center" wrapText="1"/>
    </xf>
    <xf numFmtId="164" fontId="26" fillId="0" borderId="0" xfId="1" applyFont="1" applyFill="1" applyBorder="1" applyAlignment="1" applyProtection="1">
      <alignment horizontal="right" vertical="center" wrapText="1"/>
      <protection locked="0"/>
    </xf>
    <xf numFmtId="164" fontId="26" fillId="0" borderId="0" xfId="1" applyFont="1" applyFill="1" applyBorder="1" applyAlignment="1" applyProtection="1">
      <alignment vertical="center" wrapText="1"/>
    </xf>
    <xf numFmtId="164" fontId="23" fillId="0" borderId="16" xfId="1" applyFont="1" applyFill="1" applyBorder="1" applyAlignment="1">
      <alignment vertical="center" wrapText="1"/>
    </xf>
    <xf numFmtId="9" fontId="23" fillId="0" borderId="14" xfId="2" applyFont="1" applyFill="1" applyBorder="1" applyAlignment="1">
      <alignment wrapText="1"/>
    </xf>
    <xf numFmtId="0" fontId="28" fillId="0" borderId="3" xfId="0" applyFont="1" applyFill="1" applyBorder="1" applyAlignment="1" applyProtection="1">
      <alignment horizontal="center" vertical="center" wrapText="1"/>
    </xf>
    <xf numFmtId="164" fontId="2" fillId="3" borderId="0" xfId="0" applyNumberFormat="1" applyFont="1" applyFill="1" applyBorder="1" applyAlignment="1" applyProtection="1">
      <alignment vertical="center" wrapText="1"/>
      <protection locked="0"/>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4">
    <cellStyle name="Comma" xfId="3" builtinId="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03CE9-2F3E-40ED-84FA-177A89595221}">
  <dimension ref="A1:S40"/>
  <sheetViews>
    <sheetView workbookViewId="0">
      <selection activeCell="K13" sqref="K13"/>
    </sheetView>
  </sheetViews>
  <sheetFormatPr defaultRowHeight="15" x14ac:dyDescent="0.25"/>
  <cols>
    <col min="1" max="1" width="24.7109375" customWidth="1"/>
    <col min="2" max="2" width="35.140625" bestFit="1" customWidth="1"/>
    <col min="4" max="4" width="9.5703125" bestFit="1" customWidth="1"/>
    <col min="7" max="7" width="10.5703125" style="203" bestFit="1" customWidth="1"/>
    <col min="11" max="11" width="11.5703125" bestFit="1" customWidth="1"/>
    <col min="13" max="13" width="13.28515625" bestFit="1" customWidth="1"/>
  </cols>
  <sheetData>
    <row r="1" spans="1:19" x14ac:dyDescent="0.25">
      <c r="A1" t="s">
        <v>586</v>
      </c>
      <c r="B1" t="s">
        <v>585</v>
      </c>
      <c r="C1" t="s">
        <v>584</v>
      </c>
      <c r="D1" t="s">
        <v>583</v>
      </c>
      <c r="E1" t="s">
        <v>582</v>
      </c>
      <c r="F1" t="s">
        <v>581</v>
      </c>
      <c r="H1" t="s">
        <v>581</v>
      </c>
      <c r="I1" t="s">
        <v>581</v>
      </c>
      <c r="J1" t="s">
        <v>371</v>
      </c>
      <c r="K1" s="204">
        <f>SUM(G3:G40)</f>
        <v>109966.9</v>
      </c>
      <c r="L1" t="s">
        <v>581</v>
      </c>
      <c r="M1" s="206">
        <v>2500000</v>
      </c>
      <c r="N1" t="s">
        <v>581</v>
      </c>
      <c r="O1" s="156">
        <f>K1/M1</f>
        <v>4.398676E-2</v>
      </c>
      <c r="Q1">
        <v>4</v>
      </c>
      <c r="R1">
        <v>28</v>
      </c>
      <c r="S1" s="156">
        <f>Q1/R1</f>
        <v>0.14285714285714285</v>
      </c>
    </row>
    <row r="2" spans="1:19" x14ac:dyDescent="0.25">
      <c r="A2" t="s">
        <v>580</v>
      </c>
      <c r="B2" t="s">
        <v>579</v>
      </c>
      <c r="C2" t="s">
        <v>502</v>
      </c>
      <c r="D2">
        <v>0</v>
      </c>
      <c r="E2">
        <v>0</v>
      </c>
      <c r="G2" s="202">
        <f>SUM(D2:E2)</f>
        <v>0</v>
      </c>
    </row>
    <row r="3" spans="1:19" x14ac:dyDescent="0.25">
      <c r="A3" t="s">
        <v>578</v>
      </c>
      <c r="B3" t="s">
        <v>577</v>
      </c>
      <c r="C3" t="s">
        <v>502</v>
      </c>
      <c r="D3" s="200">
        <v>2495.77</v>
      </c>
      <c r="E3">
        <v>0</v>
      </c>
      <c r="G3" s="202">
        <f t="shared" ref="G3:G40" si="0">SUM(D3:E3)</f>
        <v>2495.77</v>
      </c>
      <c r="J3" t="s">
        <v>587</v>
      </c>
      <c r="K3" s="204">
        <f>SUM(G2:G13)</f>
        <v>14342.07</v>
      </c>
    </row>
    <row r="4" spans="1:19" x14ac:dyDescent="0.25">
      <c r="A4" t="s">
        <v>576</v>
      </c>
      <c r="B4" t="s">
        <v>575</v>
      </c>
      <c r="C4" t="s">
        <v>502</v>
      </c>
      <c r="D4" s="200">
        <v>3435.86</v>
      </c>
      <c r="E4">
        <v>0</v>
      </c>
      <c r="G4" s="202">
        <f t="shared" si="0"/>
        <v>3435.86</v>
      </c>
      <c r="J4" t="s">
        <v>588</v>
      </c>
      <c r="K4" s="204">
        <f>SUM(G14:G23)</f>
        <v>16852.27</v>
      </c>
    </row>
    <row r="5" spans="1:19" x14ac:dyDescent="0.25">
      <c r="A5" t="s">
        <v>574</v>
      </c>
      <c r="B5" t="s">
        <v>573</v>
      </c>
      <c r="C5" t="s">
        <v>502</v>
      </c>
      <c r="D5">
        <v>0</v>
      </c>
      <c r="E5">
        <v>0</v>
      </c>
      <c r="G5" s="202">
        <f t="shared" si="0"/>
        <v>0</v>
      </c>
      <c r="J5" t="s">
        <v>590</v>
      </c>
      <c r="K5" s="204">
        <f>G30</f>
        <v>6350.5999999999995</v>
      </c>
    </row>
    <row r="6" spans="1:19" x14ac:dyDescent="0.25">
      <c r="A6" t="s">
        <v>572</v>
      </c>
      <c r="B6" t="s">
        <v>571</v>
      </c>
      <c r="C6" t="s">
        <v>502</v>
      </c>
      <c r="D6">
        <v>0</v>
      </c>
      <c r="E6">
        <v>0</v>
      </c>
      <c r="G6" s="202">
        <f t="shared" si="0"/>
        <v>0</v>
      </c>
    </row>
    <row r="7" spans="1:19" x14ac:dyDescent="0.25">
      <c r="A7" t="s">
        <v>570</v>
      </c>
      <c r="B7" t="s">
        <v>569</v>
      </c>
      <c r="C7" t="s">
        <v>502</v>
      </c>
      <c r="D7">
        <v>42.73</v>
      </c>
      <c r="E7">
        <v>0</v>
      </c>
      <c r="G7" s="202">
        <f t="shared" si="0"/>
        <v>42.73</v>
      </c>
      <c r="J7" t="s">
        <v>591</v>
      </c>
      <c r="K7" s="204">
        <f>K1-(SUM(K3:K5))</f>
        <v>72421.959999999992</v>
      </c>
    </row>
    <row r="8" spans="1:19" x14ac:dyDescent="0.25">
      <c r="A8" t="s">
        <v>568</v>
      </c>
      <c r="B8" t="s">
        <v>567</v>
      </c>
      <c r="C8" t="s">
        <v>502</v>
      </c>
      <c r="D8">
        <v>0</v>
      </c>
      <c r="E8">
        <v>0</v>
      </c>
      <c r="G8" s="202">
        <f t="shared" si="0"/>
        <v>0</v>
      </c>
    </row>
    <row r="9" spans="1:19" x14ac:dyDescent="0.25">
      <c r="A9" t="s">
        <v>566</v>
      </c>
      <c r="B9" t="s">
        <v>565</v>
      </c>
      <c r="C9" t="s">
        <v>502</v>
      </c>
      <c r="D9">
        <v>5950.59</v>
      </c>
      <c r="E9">
        <v>0</v>
      </c>
      <c r="G9" s="202">
        <f t="shared" si="0"/>
        <v>5950.59</v>
      </c>
    </row>
    <row r="10" spans="1:19" x14ac:dyDescent="0.25">
      <c r="A10" t="s">
        <v>564</v>
      </c>
      <c r="B10" t="s">
        <v>563</v>
      </c>
      <c r="C10" t="s">
        <v>502</v>
      </c>
      <c r="D10">
        <v>0</v>
      </c>
      <c r="E10">
        <v>0</v>
      </c>
      <c r="G10" s="202">
        <f t="shared" si="0"/>
        <v>0</v>
      </c>
    </row>
    <row r="11" spans="1:19" x14ac:dyDescent="0.25">
      <c r="A11" t="s">
        <v>562</v>
      </c>
      <c r="B11" t="s">
        <v>561</v>
      </c>
      <c r="C11" t="s">
        <v>502</v>
      </c>
      <c r="D11">
        <v>0</v>
      </c>
      <c r="E11">
        <v>0</v>
      </c>
      <c r="G11" s="202">
        <f t="shared" si="0"/>
        <v>0</v>
      </c>
    </row>
    <row r="12" spans="1:19" x14ac:dyDescent="0.25">
      <c r="A12" t="s">
        <v>560</v>
      </c>
      <c r="B12" t="s">
        <v>559</v>
      </c>
      <c r="C12" t="s">
        <v>502</v>
      </c>
      <c r="D12">
        <v>2417.12</v>
      </c>
      <c r="E12">
        <v>0</v>
      </c>
      <c r="G12" s="202">
        <f t="shared" si="0"/>
        <v>2417.12</v>
      </c>
    </row>
    <row r="13" spans="1:19" x14ac:dyDescent="0.25">
      <c r="A13" t="s">
        <v>558</v>
      </c>
      <c r="B13" t="s">
        <v>557</v>
      </c>
      <c r="C13" t="s">
        <v>502</v>
      </c>
      <c r="D13">
        <v>0</v>
      </c>
      <c r="E13">
        <v>0</v>
      </c>
      <c r="G13" s="202">
        <f t="shared" si="0"/>
        <v>0</v>
      </c>
    </row>
    <row r="14" spans="1:19" x14ac:dyDescent="0.25">
      <c r="A14" t="s">
        <v>556</v>
      </c>
      <c r="B14" t="s">
        <v>555</v>
      </c>
      <c r="C14" t="s">
        <v>502</v>
      </c>
      <c r="D14">
        <v>680.6</v>
      </c>
      <c r="E14">
        <v>5388.91</v>
      </c>
      <c r="G14" s="202">
        <f t="shared" si="0"/>
        <v>6069.51</v>
      </c>
    </row>
    <row r="15" spans="1:19" x14ac:dyDescent="0.25">
      <c r="A15" t="s">
        <v>554</v>
      </c>
      <c r="B15" t="s">
        <v>553</v>
      </c>
      <c r="C15" t="s">
        <v>502</v>
      </c>
      <c r="D15">
        <v>0</v>
      </c>
      <c r="E15">
        <v>0</v>
      </c>
      <c r="G15" s="202">
        <f t="shared" si="0"/>
        <v>0</v>
      </c>
    </row>
    <row r="16" spans="1:19" x14ac:dyDescent="0.25">
      <c r="A16" t="s">
        <v>552</v>
      </c>
      <c r="B16" t="s">
        <v>551</v>
      </c>
      <c r="C16" t="s">
        <v>502</v>
      </c>
      <c r="D16">
        <v>1792.41</v>
      </c>
      <c r="E16">
        <v>0</v>
      </c>
      <c r="G16" s="202">
        <f t="shared" si="0"/>
        <v>1792.41</v>
      </c>
    </row>
    <row r="17" spans="1:9" x14ac:dyDescent="0.25">
      <c r="A17" t="s">
        <v>550</v>
      </c>
      <c r="B17" t="s">
        <v>549</v>
      </c>
      <c r="C17" t="s">
        <v>502</v>
      </c>
      <c r="D17">
        <v>492.43</v>
      </c>
      <c r="E17">
        <v>329.01</v>
      </c>
      <c r="G17" s="202">
        <f t="shared" si="0"/>
        <v>821.44</v>
      </c>
    </row>
    <row r="18" spans="1:9" x14ac:dyDescent="0.25">
      <c r="A18" t="s">
        <v>548</v>
      </c>
      <c r="B18" t="s">
        <v>547</v>
      </c>
      <c r="C18" t="s">
        <v>502</v>
      </c>
      <c r="D18">
        <v>511.96</v>
      </c>
      <c r="E18">
        <v>2501.7199999999998</v>
      </c>
      <c r="G18" s="202">
        <f t="shared" si="0"/>
        <v>3013.68</v>
      </c>
    </row>
    <row r="19" spans="1:9" x14ac:dyDescent="0.25">
      <c r="A19" t="s">
        <v>546</v>
      </c>
      <c r="B19" t="s">
        <v>545</v>
      </c>
      <c r="C19" t="s">
        <v>502</v>
      </c>
      <c r="D19">
        <v>0</v>
      </c>
      <c r="E19">
        <v>2843.77</v>
      </c>
      <c r="G19" s="202">
        <f t="shared" si="0"/>
        <v>2843.77</v>
      </c>
    </row>
    <row r="20" spans="1:9" x14ac:dyDescent="0.25">
      <c r="A20" t="s">
        <v>544</v>
      </c>
      <c r="B20" t="s">
        <v>543</v>
      </c>
      <c r="C20" t="s">
        <v>502</v>
      </c>
      <c r="D20">
        <v>0</v>
      </c>
      <c r="E20">
        <v>0</v>
      </c>
      <c r="G20" s="202">
        <f t="shared" si="0"/>
        <v>0</v>
      </c>
    </row>
    <row r="21" spans="1:9" x14ac:dyDescent="0.25">
      <c r="A21" t="s">
        <v>542</v>
      </c>
      <c r="B21" t="s">
        <v>541</v>
      </c>
      <c r="C21" t="s">
        <v>502</v>
      </c>
      <c r="D21">
        <v>0</v>
      </c>
      <c r="E21">
        <v>168.59</v>
      </c>
      <c r="G21" s="202">
        <f t="shared" si="0"/>
        <v>168.59</v>
      </c>
    </row>
    <row r="22" spans="1:9" x14ac:dyDescent="0.25">
      <c r="A22" t="s">
        <v>540</v>
      </c>
      <c r="B22" t="s">
        <v>539</v>
      </c>
      <c r="C22" t="s">
        <v>502</v>
      </c>
      <c r="D22">
        <v>2139.19</v>
      </c>
      <c r="E22">
        <v>0</v>
      </c>
      <c r="G22" s="202">
        <f t="shared" si="0"/>
        <v>2139.19</v>
      </c>
    </row>
    <row r="23" spans="1:9" x14ac:dyDescent="0.25">
      <c r="A23" t="s">
        <v>538</v>
      </c>
      <c r="B23" t="s">
        <v>537</v>
      </c>
      <c r="C23" t="s">
        <v>502</v>
      </c>
      <c r="D23">
        <v>3.68</v>
      </c>
      <c r="E23">
        <v>0</v>
      </c>
      <c r="G23" s="202">
        <f t="shared" si="0"/>
        <v>3.68</v>
      </c>
    </row>
    <row r="24" spans="1:9" x14ac:dyDescent="0.25">
      <c r="A24" t="s">
        <v>536</v>
      </c>
      <c r="B24" t="s">
        <v>535</v>
      </c>
      <c r="C24" t="s">
        <v>502</v>
      </c>
      <c r="D24">
        <v>0</v>
      </c>
      <c r="E24">
        <v>0</v>
      </c>
      <c r="G24" s="202">
        <f t="shared" si="0"/>
        <v>0</v>
      </c>
    </row>
    <row r="25" spans="1:9" s="208" customFormat="1" x14ac:dyDescent="0.25">
      <c r="A25" s="208" t="s">
        <v>534</v>
      </c>
      <c r="B25" s="208" t="s">
        <v>533</v>
      </c>
      <c r="C25" s="208" t="s">
        <v>502</v>
      </c>
      <c r="D25" s="208">
        <v>53.66</v>
      </c>
      <c r="E25" s="208">
        <v>831.67</v>
      </c>
      <c r="G25" s="209">
        <f t="shared" si="0"/>
        <v>885.32999999999993</v>
      </c>
    </row>
    <row r="26" spans="1:9" x14ac:dyDescent="0.25">
      <c r="A26" t="s">
        <v>532</v>
      </c>
      <c r="B26" t="s">
        <v>531</v>
      </c>
      <c r="C26" t="s">
        <v>502</v>
      </c>
      <c r="D26">
        <v>0</v>
      </c>
      <c r="E26">
        <v>0</v>
      </c>
      <c r="G26" s="202">
        <f t="shared" si="0"/>
        <v>0</v>
      </c>
    </row>
    <row r="27" spans="1:9" s="208" customFormat="1" x14ac:dyDescent="0.25">
      <c r="A27" s="208" t="s">
        <v>530</v>
      </c>
      <c r="B27" s="208" t="s">
        <v>529</v>
      </c>
      <c r="C27" s="208" t="s">
        <v>502</v>
      </c>
      <c r="D27" s="208">
        <v>0</v>
      </c>
      <c r="E27" s="208">
        <v>12968.31</v>
      </c>
      <c r="G27" s="209">
        <f t="shared" si="0"/>
        <v>12968.31</v>
      </c>
    </row>
    <row r="28" spans="1:9" x14ac:dyDescent="0.25">
      <c r="A28" t="s">
        <v>528</v>
      </c>
      <c r="B28" t="s">
        <v>527</v>
      </c>
      <c r="C28" t="s">
        <v>502</v>
      </c>
      <c r="D28">
        <v>0</v>
      </c>
      <c r="E28">
        <v>0</v>
      </c>
      <c r="G28" s="202">
        <f t="shared" si="0"/>
        <v>0</v>
      </c>
    </row>
    <row r="29" spans="1:9" x14ac:dyDescent="0.25">
      <c r="A29" t="s">
        <v>526</v>
      </c>
      <c r="B29" t="s">
        <v>525</v>
      </c>
      <c r="C29" t="s">
        <v>502</v>
      </c>
      <c r="D29">
        <v>0</v>
      </c>
      <c r="E29">
        <v>0</v>
      </c>
      <c r="G29" s="202">
        <f t="shared" si="0"/>
        <v>0</v>
      </c>
    </row>
    <row r="30" spans="1:9" s="208" customFormat="1" ht="14.25" customHeight="1" x14ac:dyDescent="0.25">
      <c r="A30" s="208" t="s">
        <v>524</v>
      </c>
      <c r="B30" s="208" t="s">
        <v>523</v>
      </c>
      <c r="C30" s="208" t="s">
        <v>502</v>
      </c>
      <c r="D30" s="208">
        <v>739.74</v>
      </c>
      <c r="E30" s="208">
        <v>5610.86</v>
      </c>
      <c r="G30" s="209">
        <f t="shared" si="0"/>
        <v>6350.5999999999995</v>
      </c>
    </row>
    <row r="31" spans="1:9" s="208" customFormat="1" x14ac:dyDescent="0.25">
      <c r="A31" s="208" t="s">
        <v>522</v>
      </c>
      <c r="B31" s="208" t="s">
        <v>521</v>
      </c>
      <c r="C31" s="208" t="s">
        <v>502</v>
      </c>
      <c r="D31" s="208">
        <v>852.77</v>
      </c>
      <c r="E31" s="208">
        <v>0</v>
      </c>
      <c r="G31" s="209">
        <f t="shared" si="0"/>
        <v>852.77</v>
      </c>
      <c r="I31" s="208" t="s">
        <v>593</v>
      </c>
    </row>
    <row r="32" spans="1:9" s="208" customFormat="1" x14ac:dyDescent="0.25">
      <c r="A32" s="208" t="s">
        <v>520</v>
      </c>
      <c r="B32" s="208" t="s">
        <v>519</v>
      </c>
      <c r="C32" s="208" t="s">
        <v>502</v>
      </c>
      <c r="D32" s="208">
        <v>2592.58</v>
      </c>
      <c r="E32" s="208">
        <v>3100.01</v>
      </c>
      <c r="G32" s="209">
        <f t="shared" si="0"/>
        <v>5692.59</v>
      </c>
      <c r="I32" s="208" t="s">
        <v>592</v>
      </c>
    </row>
    <row r="33" spans="1:7" x14ac:dyDescent="0.25">
      <c r="A33" t="s">
        <v>518</v>
      </c>
      <c r="B33" t="s">
        <v>517</v>
      </c>
      <c r="C33" t="s">
        <v>502</v>
      </c>
      <c r="D33">
        <v>0</v>
      </c>
      <c r="E33">
        <v>0</v>
      </c>
      <c r="G33" s="202">
        <f t="shared" si="0"/>
        <v>0</v>
      </c>
    </row>
    <row r="34" spans="1:7" x14ac:dyDescent="0.25">
      <c r="A34" t="s">
        <v>516</v>
      </c>
      <c r="B34" t="s">
        <v>515</v>
      </c>
      <c r="C34" t="s">
        <v>502</v>
      </c>
      <c r="D34">
        <v>0</v>
      </c>
      <c r="E34">
        <v>0</v>
      </c>
      <c r="G34" s="202">
        <f t="shared" si="0"/>
        <v>0</v>
      </c>
    </row>
    <row r="35" spans="1:7" s="208" customFormat="1" x14ac:dyDescent="0.25">
      <c r="A35" s="208" t="s">
        <v>514</v>
      </c>
      <c r="B35" s="208" t="s">
        <v>513</v>
      </c>
      <c r="C35" s="208" t="s">
        <v>502</v>
      </c>
      <c r="D35" s="208">
        <v>0</v>
      </c>
      <c r="E35" s="208">
        <v>339.82</v>
      </c>
      <c r="G35" s="209">
        <f t="shared" si="0"/>
        <v>339.82</v>
      </c>
    </row>
    <row r="36" spans="1:7" s="208" customFormat="1" x14ac:dyDescent="0.25">
      <c r="A36" s="208" t="s">
        <v>512</v>
      </c>
      <c r="B36" s="208" t="s">
        <v>511</v>
      </c>
      <c r="C36" s="208" t="s">
        <v>502</v>
      </c>
      <c r="D36" s="208">
        <v>0</v>
      </c>
      <c r="E36" s="208">
        <v>37582.89</v>
      </c>
      <c r="G36" s="209">
        <f t="shared" si="0"/>
        <v>37582.89</v>
      </c>
    </row>
    <row r="37" spans="1:7" x14ac:dyDescent="0.25">
      <c r="A37" t="s">
        <v>510</v>
      </c>
      <c r="B37" t="s">
        <v>509</v>
      </c>
      <c r="C37" t="s">
        <v>502</v>
      </c>
      <c r="D37">
        <v>0</v>
      </c>
      <c r="E37">
        <v>0</v>
      </c>
      <c r="G37" s="202">
        <f t="shared" si="0"/>
        <v>0</v>
      </c>
    </row>
    <row r="38" spans="1:7" s="208" customFormat="1" x14ac:dyDescent="0.25">
      <c r="A38" s="208" t="s">
        <v>508</v>
      </c>
      <c r="B38" s="208" t="s">
        <v>507</v>
      </c>
      <c r="C38" s="208" t="s">
        <v>502</v>
      </c>
      <c r="D38" s="208">
        <v>0</v>
      </c>
      <c r="E38" s="208">
        <v>8912.93</v>
      </c>
      <c r="G38" s="209">
        <f t="shared" si="0"/>
        <v>8912.93</v>
      </c>
    </row>
    <row r="39" spans="1:7" s="208" customFormat="1" x14ac:dyDescent="0.25">
      <c r="A39" s="208" t="s">
        <v>506</v>
      </c>
      <c r="B39" s="208" t="s">
        <v>505</v>
      </c>
      <c r="C39" s="208" t="s">
        <v>502</v>
      </c>
      <c r="D39" s="208">
        <v>0</v>
      </c>
      <c r="E39" s="208">
        <v>5187.32</v>
      </c>
      <c r="G39" s="209">
        <f t="shared" si="0"/>
        <v>5187.32</v>
      </c>
    </row>
    <row r="40" spans="1:7" x14ac:dyDescent="0.25">
      <c r="A40" t="s">
        <v>504</v>
      </c>
      <c r="B40" t="s">
        <v>503</v>
      </c>
      <c r="C40" t="s">
        <v>502</v>
      </c>
      <c r="D40">
        <v>0</v>
      </c>
      <c r="E40">
        <v>0</v>
      </c>
      <c r="G40" s="202">
        <f t="shared" si="0"/>
        <v>0</v>
      </c>
    </row>
  </sheetData>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N139"/>
  <sheetViews>
    <sheetView showGridLines="0" showZeros="0" tabSelected="1" topLeftCell="A7" zoomScale="70" zoomScaleNormal="70" workbookViewId="0">
      <pane ySplit="6" topLeftCell="A42" activePane="bottomLeft" state="frozen"/>
      <selection activeCell="A7" sqref="A7"/>
      <selection pane="bottomLeft" activeCell="J70" sqref="J70"/>
    </sheetView>
  </sheetViews>
  <sheetFormatPr defaultColWidth="9.140625" defaultRowHeight="15" x14ac:dyDescent="0.25"/>
  <cols>
    <col min="1" max="1" width="9.140625" style="42"/>
    <col min="2" max="2" width="30.7109375" style="42" customWidth="1"/>
    <col min="3" max="3" width="32.42578125" style="42" customWidth="1"/>
    <col min="4" max="4" width="23.140625" style="42" customWidth="1"/>
    <col min="5" max="6" width="23.140625" style="42" hidden="1" customWidth="1"/>
    <col min="7" max="7" width="23.140625" style="42" customWidth="1"/>
    <col min="8" max="8" width="22.42578125" style="42" customWidth="1"/>
    <col min="9" max="9" width="22.42578125" style="218" customWidth="1"/>
    <col min="10" max="10" width="30.28515625" style="42" customWidth="1"/>
    <col min="11" max="11" width="18.85546875" style="42" customWidth="1"/>
    <col min="12" max="12" width="9.140625" style="42"/>
    <col min="13" max="13" width="17.7109375" style="42" customWidth="1"/>
    <col min="14" max="14" width="26.42578125" style="42" customWidth="1"/>
    <col min="15" max="15" width="22.42578125" style="42" customWidth="1"/>
    <col min="16" max="16" width="29.7109375" style="42" customWidth="1"/>
    <col min="17" max="17" width="23.42578125" style="42" customWidth="1"/>
    <col min="18" max="18" width="18.42578125" style="42" customWidth="1"/>
    <col min="19" max="19" width="17.42578125" style="42" customWidth="1"/>
    <col min="20" max="20" width="25.140625" style="42" customWidth="1"/>
    <col min="21" max="16384" width="9.140625" style="42"/>
  </cols>
  <sheetData>
    <row r="2" spans="2:13" ht="47.25" customHeight="1" x14ac:dyDescent="0.7">
      <c r="B2" s="246" t="s">
        <v>406</v>
      </c>
      <c r="C2" s="246"/>
      <c r="D2" s="246"/>
      <c r="E2" s="246"/>
      <c r="F2" s="40"/>
      <c r="G2" s="40"/>
      <c r="H2" s="41"/>
      <c r="I2" s="217"/>
      <c r="J2" s="41"/>
    </row>
    <row r="3" spans="2:13" ht="15.75" x14ac:dyDescent="0.25">
      <c r="B3" s="163"/>
    </row>
    <row r="4" spans="2:13" ht="16.5" thickBot="1" x14ac:dyDescent="0.3">
      <c r="B4" s="45"/>
    </row>
    <row r="5" spans="2:13" ht="36.75" customHeight="1" x14ac:dyDescent="0.55000000000000004">
      <c r="B5" s="129" t="s">
        <v>5</v>
      </c>
      <c r="C5" s="164"/>
      <c r="D5" s="164"/>
      <c r="E5" s="164"/>
      <c r="F5" s="164"/>
      <c r="G5" s="164"/>
      <c r="H5" s="164"/>
      <c r="I5" s="219"/>
      <c r="J5" s="164"/>
      <c r="K5" s="164"/>
      <c r="L5" s="164"/>
      <c r="M5" s="165"/>
    </row>
    <row r="6" spans="2:13" ht="174" customHeight="1" thickBot="1" x14ac:dyDescent="0.4">
      <c r="B6" s="242" t="s">
        <v>466</v>
      </c>
      <c r="C6" s="243"/>
      <c r="D6" s="243"/>
      <c r="E6" s="243"/>
      <c r="F6" s="243"/>
      <c r="G6" s="243"/>
      <c r="H6" s="243"/>
      <c r="I6" s="244"/>
      <c r="J6" s="243"/>
      <c r="K6" s="243"/>
      <c r="L6" s="243"/>
      <c r="M6" s="245"/>
    </row>
    <row r="7" spans="2:13" x14ac:dyDescent="0.25">
      <c r="B7" s="46"/>
    </row>
    <row r="8" spans="2:13" ht="15.75" thickBot="1" x14ac:dyDescent="0.3"/>
    <row r="9" spans="2:13" ht="27" customHeight="1" thickBot="1" x14ac:dyDescent="0.45">
      <c r="B9" s="247" t="s">
        <v>373</v>
      </c>
      <c r="C9" s="248"/>
      <c r="D9" s="248"/>
      <c r="E9" s="248"/>
      <c r="F9" s="248"/>
      <c r="G9" s="248"/>
      <c r="H9" s="249"/>
      <c r="I9" s="220"/>
    </row>
    <row r="11" spans="2:13" ht="25.5" customHeight="1" x14ac:dyDescent="0.25">
      <c r="D11" s="47"/>
      <c r="E11" s="47"/>
      <c r="F11" s="47"/>
      <c r="G11" s="47"/>
      <c r="H11" s="44"/>
      <c r="J11" s="43"/>
      <c r="K11" s="43"/>
    </row>
    <row r="12" spans="2:13" ht="100.5" customHeight="1" x14ac:dyDescent="0.25">
      <c r="B12" s="114" t="s">
        <v>374</v>
      </c>
      <c r="C12" s="114" t="s">
        <v>407</v>
      </c>
      <c r="D12" s="114" t="s">
        <v>408</v>
      </c>
      <c r="E12" s="114" t="s">
        <v>409</v>
      </c>
      <c r="F12" s="114" t="s">
        <v>410</v>
      </c>
      <c r="G12" s="114" t="s">
        <v>13</v>
      </c>
      <c r="H12" s="114" t="s">
        <v>411</v>
      </c>
      <c r="I12" s="234" t="s">
        <v>501</v>
      </c>
      <c r="J12" s="114" t="s">
        <v>412</v>
      </c>
      <c r="K12" s="52"/>
    </row>
    <row r="13" spans="2:13" ht="18.75" customHeight="1" x14ac:dyDescent="0.25">
      <c r="B13" s="53"/>
      <c r="C13" s="53"/>
      <c r="D13" s="81"/>
      <c r="E13" s="81"/>
      <c r="F13" s="81"/>
      <c r="G13" s="114"/>
      <c r="H13" s="53"/>
      <c r="I13" s="221"/>
      <c r="J13" s="53"/>
      <c r="K13" s="52"/>
    </row>
    <row r="14" spans="2:13" ht="51" customHeight="1" x14ac:dyDescent="0.25">
      <c r="B14" s="109" t="s">
        <v>375</v>
      </c>
      <c r="C14" s="239" t="s">
        <v>481</v>
      </c>
      <c r="D14" s="239"/>
      <c r="E14" s="239"/>
      <c r="F14" s="239"/>
      <c r="G14" s="239"/>
      <c r="H14" s="239"/>
      <c r="I14" s="240"/>
      <c r="J14" s="239"/>
      <c r="K14" s="18"/>
    </row>
    <row r="15" spans="2:13" ht="51" customHeight="1" x14ac:dyDescent="0.25">
      <c r="B15" s="109" t="s">
        <v>376</v>
      </c>
      <c r="C15" s="250" t="s">
        <v>482</v>
      </c>
      <c r="D15" s="251"/>
      <c r="E15" s="251"/>
      <c r="F15" s="251"/>
      <c r="G15" s="251"/>
      <c r="H15" s="251"/>
      <c r="I15" s="238"/>
      <c r="J15" s="251"/>
      <c r="K15" s="55"/>
    </row>
    <row r="16" spans="2:13" ht="63" x14ac:dyDescent="0.25">
      <c r="B16" s="110" t="s">
        <v>377</v>
      </c>
      <c r="C16" s="196" t="s">
        <v>483</v>
      </c>
      <c r="D16" s="196"/>
      <c r="E16" s="19"/>
      <c r="F16" s="19"/>
      <c r="G16" s="143">
        <f>SUM(D16:F16)</f>
        <v>0</v>
      </c>
      <c r="H16" s="141"/>
      <c r="I16" s="222"/>
      <c r="J16" s="198" t="s">
        <v>589</v>
      </c>
      <c r="K16" s="56"/>
    </row>
    <row r="17" spans="1:12" ht="78.75" x14ac:dyDescent="0.25">
      <c r="B17" s="110" t="s">
        <v>378</v>
      </c>
      <c r="C17" s="196" t="s">
        <v>484</v>
      </c>
      <c r="D17" s="196">
        <v>12000</v>
      </c>
      <c r="E17" s="19"/>
      <c r="F17" s="19"/>
      <c r="G17" s="143">
        <f t="shared" ref="G17" si="0">SUM(D17:F17)</f>
        <v>12000</v>
      </c>
      <c r="H17" s="197">
        <v>0.3</v>
      </c>
      <c r="I17" s="222">
        <f>'Expenses and Commiment CS.1075'!G27</f>
        <v>12968.31</v>
      </c>
      <c r="J17" s="127"/>
      <c r="K17" s="56">
        <f>H17*I17</f>
        <v>3890.4929999999995</v>
      </c>
      <c r="L17" s="207"/>
    </row>
    <row r="18" spans="1:12" ht="15.75" x14ac:dyDescent="0.25">
      <c r="A18" s="43"/>
      <c r="C18" s="111" t="s">
        <v>413</v>
      </c>
      <c r="D18" s="21">
        <f>SUM(D16:D17)</f>
        <v>12000</v>
      </c>
      <c r="E18" s="21">
        <f>SUM(E16:E17)</f>
        <v>0</v>
      </c>
      <c r="F18" s="21">
        <f>SUM(F16:F17)</f>
        <v>0</v>
      </c>
      <c r="G18" s="21">
        <f>SUM(G16:G17)</f>
        <v>12000</v>
      </c>
      <c r="H18" s="130">
        <f>H17*G17</f>
        <v>3600</v>
      </c>
      <c r="I18" s="223">
        <f>SUM(I16:I17)</f>
        <v>12968.31</v>
      </c>
      <c r="J18" s="128"/>
      <c r="K18" s="58"/>
    </row>
    <row r="19" spans="1:12" ht="51" customHeight="1" x14ac:dyDescent="0.25">
      <c r="A19" s="43"/>
      <c r="B19" s="109" t="s">
        <v>379</v>
      </c>
      <c r="C19" s="236" t="s">
        <v>485</v>
      </c>
      <c r="D19" s="237"/>
      <c r="E19" s="237"/>
      <c r="F19" s="237"/>
      <c r="G19" s="237"/>
      <c r="H19" s="237"/>
      <c r="I19" s="238"/>
      <c r="J19" s="237"/>
      <c r="K19" s="55"/>
    </row>
    <row r="20" spans="1:12" ht="94.5" x14ac:dyDescent="0.25">
      <c r="A20" s="43"/>
      <c r="B20" s="110" t="s">
        <v>380</v>
      </c>
      <c r="C20" s="17" t="s">
        <v>486</v>
      </c>
      <c r="D20" s="196">
        <v>18000</v>
      </c>
      <c r="E20" s="19"/>
      <c r="F20" s="19"/>
      <c r="G20" s="143">
        <f>SUM(D20:F20)</f>
        <v>18000</v>
      </c>
      <c r="H20" s="197">
        <v>0.3</v>
      </c>
      <c r="I20" s="222">
        <f>'Expenses and Commiment CS.1075'!G25</f>
        <v>885.32999999999993</v>
      </c>
      <c r="J20" s="127"/>
      <c r="K20" s="56">
        <f>I20*H20</f>
        <v>265.59899999999999</v>
      </c>
    </row>
    <row r="21" spans="1:12" ht="94.5" x14ac:dyDescent="0.25">
      <c r="A21" s="43"/>
      <c r="B21" s="110" t="s">
        <v>381</v>
      </c>
      <c r="C21" s="17" t="s">
        <v>487</v>
      </c>
      <c r="D21" s="196">
        <v>19200</v>
      </c>
      <c r="E21" s="19"/>
      <c r="F21" s="19"/>
      <c r="G21" s="143">
        <f t="shared" ref="G21" si="1">SUM(D21:F21)</f>
        <v>19200</v>
      </c>
      <c r="H21" s="197">
        <v>0.3</v>
      </c>
      <c r="I21" s="222"/>
      <c r="J21" s="127"/>
      <c r="K21" s="56"/>
    </row>
    <row r="22" spans="1:12" ht="15.75" x14ac:dyDescent="0.25">
      <c r="A22" s="43"/>
      <c r="C22" s="111" t="s">
        <v>413</v>
      </c>
      <c r="D22" s="24">
        <f>SUM(D20:D21)</f>
        <v>37200</v>
      </c>
      <c r="E22" s="24">
        <f>SUM(E20:E21)</f>
        <v>0</v>
      </c>
      <c r="F22" s="24">
        <f>SUM(F20:F21)</f>
        <v>0</v>
      </c>
      <c r="G22" s="24">
        <f>SUM(G20:G21)</f>
        <v>37200</v>
      </c>
      <c r="H22" s="130">
        <f>(H20*G20)+(H21*G21)</f>
        <v>11160</v>
      </c>
      <c r="I22" s="223">
        <f>SUM(I20:I21)</f>
        <v>885.32999999999993</v>
      </c>
      <c r="J22" s="128"/>
      <c r="K22" s="58"/>
    </row>
    <row r="23" spans="1:12" ht="51" customHeight="1" x14ac:dyDescent="0.25">
      <c r="A23" s="43"/>
      <c r="B23" s="109" t="s">
        <v>382</v>
      </c>
      <c r="C23" s="236" t="s">
        <v>488</v>
      </c>
      <c r="D23" s="237"/>
      <c r="E23" s="237"/>
      <c r="F23" s="237"/>
      <c r="G23" s="237"/>
      <c r="H23" s="237"/>
      <c r="I23" s="238"/>
      <c r="J23" s="237"/>
      <c r="K23" s="55"/>
    </row>
    <row r="24" spans="1:12" ht="78.75" x14ac:dyDescent="0.25">
      <c r="A24" s="43"/>
      <c r="B24" s="110" t="s">
        <v>383</v>
      </c>
      <c r="C24" s="205" t="s">
        <v>489</v>
      </c>
      <c r="D24" s="196">
        <v>70000</v>
      </c>
      <c r="E24" s="19"/>
      <c r="F24" s="19"/>
      <c r="G24" s="143">
        <f>SUM(D24:F24)</f>
        <v>70000</v>
      </c>
      <c r="H24" s="141">
        <v>0.3</v>
      </c>
      <c r="I24" s="222"/>
      <c r="J24" s="127"/>
      <c r="K24" s="56"/>
    </row>
    <row r="25" spans="1:12" ht="78.75" x14ac:dyDescent="0.25">
      <c r="A25" s="43"/>
      <c r="B25" s="110" t="s">
        <v>384</v>
      </c>
      <c r="C25" s="17" t="s">
        <v>490</v>
      </c>
      <c r="D25" s="196">
        <v>320000</v>
      </c>
      <c r="E25" s="19"/>
      <c r="F25" s="19"/>
      <c r="G25" s="143">
        <f t="shared" ref="G25" si="2">SUM(D25:F25)</f>
        <v>320000</v>
      </c>
      <c r="H25" s="141">
        <v>0.3</v>
      </c>
      <c r="I25" s="222"/>
      <c r="J25" s="127"/>
      <c r="K25" s="56"/>
    </row>
    <row r="26" spans="1:12" ht="15.75" x14ac:dyDescent="0.25">
      <c r="A26" s="43"/>
      <c r="C26" s="111" t="s">
        <v>413</v>
      </c>
      <c r="D26" s="21">
        <f>SUM(D24:D25)</f>
        <v>390000</v>
      </c>
      <c r="E26" s="21">
        <f>SUM(E24:E25)</f>
        <v>0</v>
      </c>
      <c r="F26" s="21">
        <f>SUM(F24:F25)</f>
        <v>0</v>
      </c>
      <c r="G26" s="21">
        <f>SUM(G24:G25)</f>
        <v>390000</v>
      </c>
      <c r="H26" s="130">
        <f>(H25*G25)+(H24*G24)</f>
        <v>117000</v>
      </c>
      <c r="I26" s="223">
        <f>SUM(I24:I25)</f>
        <v>0</v>
      </c>
      <c r="J26" s="128"/>
      <c r="K26" s="58"/>
    </row>
    <row r="27" spans="1:12" ht="15.75" x14ac:dyDescent="0.25">
      <c r="B27" s="11"/>
      <c r="C27" s="12"/>
      <c r="D27" s="10"/>
      <c r="E27" s="10"/>
      <c r="F27" s="10"/>
      <c r="G27" s="10"/>
      <c r="H27" s="10"/>
      <c r="I27" s="224"/>
      <c r="J27" s="10"/>
      <c r="K27" s="57"/>
    </row>
    <row r="28" spans="1:12" ht="51" customHeight="1" x14ac:dyDescent="0.25">
      <c r="B28" s="111" t="s">
        <v>385</v>
      </c>
      <c r="C28" s="241" t="s">
        <v>491</v>
      </c>
      <c r="D28" s="241"/>
      <c r="E28" s="241"/>
      <c r="F28" s="241"/>
      <c r="G28" s="241"/>
      <c r="H28" s="241"/>
      <c r="I28" s="240"/>
      <c r="J28" s="241"/>
      <c r="K28" s="18"/>
    </row>
    <row r="29" spans="1:12" ht="51" customHeight="1" x14ac:dyDescent="0.25">
      <c r="B29" s="109" t="s">
        <v>386</v>
      </c>
      <c r="C29" s="236" t="s">
        <v>492</v>
      </c>
      <c r="D29" s="237"/>
      <c r="E29" s="237"/>
      <c r="F29" s="237"/>
      <c r="G29" s="237"/>
      <c r="H29" s="237"/>
      <c r="I29" s="238"/>
      <c r="J29" s="237"/>
      <c r="K29" s="55"/>
    </row>
    <row r="30" spans="1:12" ht="78.75" x14ac:dyDescent="0.25">
      <c r="B30" s="110" t="s">
        <v>387</v>
      </c>
      <c r="C30" s="17" t="s">
        <v>493</v>
      </c>
      <c r="D30" s="196">
        <v>40000</v>
      </c>
      <c r="E30" s="19"/>
      <c r="F30" s="19"/>
      <c r="G30" s="143">
        <f>SUM(D30:F30)</f>
        <v>40000</v>
      </c>
      <c r="H30" s="141"/>
      <c r="I30" s="222">
        <f>'Expenses and Commiment CS.1075'!G39</f>
        <v>5187.32</v>
      </c>
      <c r="J30" s="127"/>
      <c r="K30" s="56"/>
    </row>
    <row r="31" spans="1:12" ht="78.75" x14ac:dyDescent="0.25">
      <c r="B31" s="110" t="s">
        <v>388</v>
      </c>
      <c r="C31" s="17" t="s">
        <v>494</v>
      </c>
      <c r="D31" s="196">
        <v>3000</v>
      </c>
      <c r="E31" s="19"/>
      <c r="F31" s="19"/>
      <c r="G31" s="143">
        <f t="shared" ref="G31" si="3">SUM(D31:F31)</f>
        <v>3000</v>
      </c>
      <c r="H31" s="141"/>
      <c r="I31" s="222">
        <f>'Expenses and Commiment CS.1075'!G38</f>
        <v>8912.93</v>
      </c>
      <c r="J31" s="127"/>
      <c r="K31" s="56"/>
    </row>
    <row r="32" spans="1:12" s="43" customFormat="1" ht="15.75" x14ac:dyDescent="0.25">
      <c r="A32" s="42"/>
      <c r="B32" s="42"/>
      <c r="C32" s="111" t="s">
        <v>413</v>
      </c>
      <c r="D32" s="21">
        <f>SUM(D30:D31)</f>
        <v>43000</v>
      </c>
      <c r="E32" s="21">
        <f>SUM(E30:E31)</f>
        <v>0</v>
      </c>
      <c r="F32" s="21">
        <f>SUM(F30:F31)</f>
        <v>0</v>
      </c>
      <c r="G32" s="24">
        <f>SUM(G30:G31)</f>
        <v>43000</v>
      </c>
      <c r="H32" s="130">
        <v>0</v>
      </c>
      <c r="I32" s="223">
        <f>SUM(I30:I31)</f>
        <v>14100.25</v>
      </c>
      <c r="J32" s="128"/>
      <c r="K32" s="58"/>
    </row>
    <row r="33" spans="2:14" ht="51" customHeight="1" x14ac:dyDescent="0.25">
      <c r="B33" s="109" t="s">
        <v>389</v>
      </c>
      <c r="C33" s="236" t="s">
        <v>495</v>
      </c>
      <c r="D33" s="237"/>
      <c r="E33" s="237"/>
      <c r="F33" s="237"/>
      <c r="G33" s="237"/>
      <c r="H33" s="237"/>
      <c r="I33" s="238"/>
      <c r="J33" s="237"/>
      <c r="K33" s="55"/>
    </row>
    <row r="34" spans="2:14" ht="94.5" x14ac:dyDescent="0.25">
      <c r="B34" s="110" t="s">
        <v>390</v>
      </c>
      <c r="C34" s="17" t="s">
        <v>496</v>
      </c>
      <c r="D34" s="19">
        <v>96000</v>
      </c>
      <c r="E34" s="19"/>
      <c r="F34" s="19"/>
      <c r="G34" s="143">
        <f>SUM(D34:F34)</f>
        <v>96000</v>
      </c>
      <c r="H34" s="141"/>
      <c r="I34" s="222"/>
      <c r="J34" s="127"/>
      <c r="K34" s="56"/>
    </row>
    <row r="35" spans="2:14" ht="15.75" x14ac:dyDescent="0.25">
      <c r="C35" s="111" t="s">
        <v>413</v>
      </c>
      <c r="D35" s="24">
        <f>SUM(D34:D34)</f>
        <v>96000</v>
      </c>
      <c r="E35" s="24">
        <f>SUM(E34:E34)</f>
        <v>0</v>
      </c>
      <c r="F35" s="24">
        <f>SUM(F34:F34)</f>
        <v>0</v>
      </c>
      <c r="G35" s="24">
        <f>SUM(G34:G34)</f>
        <v>96000</v>
      </c>
      <c r="H35" s="130">
        <v>0</v>
      </c>
      <c r="I35" s="223">
        <f>SUM(I34:I34)</f>
        <v>0</v>
      </c>
      <c r="J35" s="128"/>
      <c r="K35" s="58"/>
    </row>
    <row r="36" spans="2:14" ht="51" customHeight="1" x14ac:dyDescent="0.25">
      <c r="B36" s="109" t="s">
        <v>391</v>
      </c>
      <c r="C36" s="236" t="s">
        <v>497</v>
      </c>
      <c r="D36" s="237"/>
      <c r="E36" s="237"/>
      <c r="F36" s="237"/>
      <c r="G36" s="237"/>
      <c r="H36" s="237"/>
      <c r="I36" s="238"/>
      <c r="J36" s="237"/>
      <c r="K36" s="55"/>
    </row>
    <row r="37" spans="2:14" ht="78.75" x14ac:dyDescent="0.25">
      <c r="B37" s="110" t="s">
        <v>392</v>
      </c>
      <c r="C37" s="17" t="s">
        <v>498</v>
      </c>
      <c r="D37" s="196">
        <v>876314</v>
      </c>
      <c r="E37" s="19"/>
      <c r="F37" s="19"/>
      <c r="G37" s="143">
        <f>SUM(D37:F37)</f>
        <v>876314</v>
      </c>
      <c r="H37" s="141">
        <v>0.3</v>
      </c>
      <c r="I37" s="222"/>
      <c r="J37" s="127"/>
      <c r="K37" s="56"/>
    </row>
    <row r="38" spans="2:14" ht="63" x14ac:dyDescent="0.25">
      <c r="B38" s="110" t="s">
        <v>393</v>
      </c>
      <c r="C38" s="17" t="s">
        <v>499</v>
      </c>
      <c r="D38" s="19"/>
      <c r="E38" s="19"/>
      <c r="F38" s="19"/>
      <c r="G38" s="143">
        <f t="shared" ref="G38" si="4">SUM(D38:F38)</f>
        <v>0</v>
      </c>
      <c r="H38" s="141"/>
      <c r="I38" s="222"/>
      <c r="J38" s="198" t="s">
        <v>500</v>
      </c>
      <c r="K38" s="56"/>
    </row>
    <row r="39" spans="2:14" ht="15.75" x14ac:dyDescent="0.25">
      <c r="C39" s="111" t="s">
        <v>413</v>
      </c>
      <c r="D39" s="24">
        <f>SUM(D37:D38)</f>
        <v>876314</v>
      </c>
      <c r="E39" s="24">
        <f>SUM(E38:E38)</f>
        <v>0</v>
      </c>
      <c r="F39" s="24">
        <f>SUM(F38:F38)</f>
        <v>0</v>
      </c>
      <c r="G39" s="24">
        <f>SUM(G37:G38)</f>
        <v>876314</v>
      </c>
      <c r="H39" s="130">
        <f>H37*G37</f>
        <v>262894.2</v>
      </c>
      <c r="I39" s="223">
        <f>SUM(I38:I38)</f>
        <v>0</v>
      </c>
      <c r="J39" s="128"/>
      <c r="K39" s="58"/>
    </row>
    <row r="40" spans="2:14" ht="15.75" customHeight="1" x14ac:dyDescent="0.25">
      <c r="B40" s="7"/>
      <c r="C40" s="11"/>
      <c r="D40" s="26"/>
      <c r="E40" s="26"/>
      <c r="F40" s="26"/>
      <c r="G40" s="26"/>
      <c r="H40" s="26"/>
      <c r="I40" s="225"/>
      <c r="J40" s="11"/>
      <c r="K40" s="4"/>
    </row>
    <row r="41" spans="2:14" ht="63.75" customHeight="1" x14ac:dyDescent="0.25">
      <c r="B41" s="111" t="s">
        <v>402</v>
      </c>
      <c r="C41" s="16"/>
      <c r="D41" s="199">
        <v>453120</v>
      </c>
      <c r="E41" s="33"/>
      <c r="F41" s="33"/>
      <c r="G41" s="131">
        <f>SUM(D41:F41)</f>
        <v>453120</v>
      </c>
      <c r="H41" s="142"/>
      <c r="I41" s="226">
        <f>'Expenses and Commiment CS.1075'!K3+'Expenses and Commiment CS.1075'!K4</f>
        <v>31194.34</v>
      </c>
      <c r="J41" s="135"/>
      <c r="K41" s="58"/>
      <c r="L41" s="210" t="s">
        <v>595</v>
      </c>
    </row>
    <row r="42" spans="2:14" ht="69.75" customHeight="1" x14ac:dyDescent="0.25">
      <c r="B42" s="111" t="s">
        <v>403</v>
      </c>
      <c r="C42" s="16"/>
      <c r="D42" s="199">
        <v>262814.59813084122</v>
      </c>
      <c r="E42" s="33"/>
      <c r="F42" s="33"/>
      <c r="G42" s="131">
        <f>SUM(D42:F42)</f>
        <v>262814.59813084122</v>
      </c>
      <c r="H42" s="142"/>
      <c r="I42" s="226">
        <f>'Expenses and Commiment CS.1075'!G35+('Expenses and Commiment CS.1075'!G31+'Expenses and Commiment CS.1075'!G32)+'Expenses and Commiment CS.1075'!G30</f>
        <v>13235.779999999999</v>
      </c>
      <c r="J42" s="135"/>
      <c r="K42" s="58"/>
      <c r="L42" s="210" t="s">
        <v>594</v>
      </c>
    </row>
    <row r="43" spans="2:14" ht="57" customHeight="1" x14ac:dyDescent="0.25">
      <c r="B43" s="111" t="s">
        <v>404</v>
      </c>
      <c r="C43" s="136"/>
      <c r="D43" s="199">
        <v>141000</v>
      </c>
      <c r="E43" s="33"/>
      <c r="F43" s="33"/>
      <c r="G43" s="131">
        <f>SUM(D43:F43)</f>
        <v>141000</v>
      </c>
      <c r="H43" s="142"/>
      <c r="I43" s="226">
        <f>'Expenses and Commiment CS.1075'!E36</f>
        <v>37582.89</v>
      </c>
      <c r="J43" s="135"/>
      <c r="K43" s="58"/>
      <c r="M43" s="201"/>
    </row>
    <row r="44" spans="2:14" ht="65.25" customHeight="1" x14ac:dyDescent="0.25">
      <c r="B44" s="137" t="s">
        <v>405</v>
      </c>
      <c r="C44" s="16"/>
      <c r="D44" s="199">
        <v>25000</v>
      </c>
      <c r="E44" s="33"/>
      <c r="F44" s="33"/>
      <c r="G44" s="131">
        <f>SUM(D44:F44)</f>
        <v>25000</v>
      </c>
      <c r="H44" s="142"/>
      <c r="I44" s="226">
        <v>0</v>
      </c>
      <c r="J44" s="135"/>
      <c r="K44" s="58"/>
    </row>
    <row r="45" spans="2:14" ht="38.25" customHeight="1" x14ac:dyDescent="0.25">
      <c r="B45" s="7"/>
      <c r="C45" s="138" t="s">
        <v>414</v>
      </c>
      <c r="D45" s="144">
        <f>SUM(D41:D44)</f>
        <v>881934.59813084127</v>
      </c>
      <c r="E45" s="144">
        <f>SUM(E41:E44)</f>
        <v>0</v>
      </c>
      <c r="F45" s="144">
        <f>SUM(F41:F44)</f>
        <v>0</v>
      </c>
      <c r="G45" s="144">
        <f>SUM(G41:G44)</f>
        <v>881934.59813084127</v>
      </c>
      <c r="H45" s="130">
        <f>(H41*G41)+(H42*G42)+(H43*G43)+(H44*G44)</f>
        <v>0</v>
      </c>
      <c r="I45" s="223">
        <f>SUM(I41:I44)</f>
        <v>82013.009999999995</v>
      </c>
      <c r="J45" s="16"/>
      <c r="K45" s="235">
        <f>SUM(K15:K44)</f>
        <v>4156.0919999999996</v>
      </c>
      <c r="M45" s="212">
        <f>I45</f>
        <v>82013.009999999995</v>
      </c>
      <c r="N45" s="42" t="s">
        <v>596</v>
      </c>
    </row>
    <row r="46" spans="2:14" ht="15.75" customHeight="1" x14ac:dyDescent="0.25">
      <c r="B46" s="7"/>
      <c r="C46" s="11"/>
      <c r="D46" s="26"/>
      <c r="E46" s="26"/>
      <c r="F46" s="26"/>
      <c r="G46" s="26"/>
      <c r="H46" s="26"/>
      <c r="I46" s="225"/>
      <c r="J46" s="11"/>
      <c r="K46" s="14"/>
      <c r="M46" s="213">
        <f>I32+I22+I18</f>
        <v>27953.89</v>
      </c>
      <c r="N46" s="42" t="s">
        <v>25</v>
      </c>
    </row>
    <row r="47" spans="2:14" ht="15.75" customHeight="1" x14ac:dyDescent="0.25">
      <c r="B47" s="7"/>
      <c r="C47" s="11"/>
      <c r="D47" s="26"/>
      <c r="E47" s="26"/>
      <c r="F47" s="26"/>
      <c r="G47" s="26"/>
      <c r="H47" s="26"/>
      <c r="I47" s="225"/>
      <c r="J47" s="11"/>
      <c r="K47" s="14"/>
      <c r="M47" s="215">
        <f>SUM(M45:M46)</f>
        <v>109966.9</v>
      </c>
      <c r="N47" s="216" t="s">
        <v>371</v>
      </c>
    </row>
    <row r="48" spans="2:14" ht="15.75" customHeight="1" x14ac:dyDescent="0.25">
      <c r="B48" s="7"/>
      <c r="C48" s="11"/>
      <c r="D48" s="26"/>
      <c r="E48" s="26"/>
      <c r="F48" s="26"/>
      <c r="G48" s="26"/>
      <c r="H48" s="26"/>
      <c r="I48" s="225"/>
      <c r="J48" s="11"/>
      <c r="K48" s="14"/>
    </row>
    <row r="49" spans="2:11" ht="15.75" customHeight="1" x14ac:dyDescent="0.25">
      <c r="B49" s="7"/>
      <c r="C49" s="11"/>
      <c r="D49" s="26"/>
      <c r="E49" s="26"/>
      <c r="F49" s="26"/>
      <c r="G49" s="26"/>
      <c r="H49" s="26"/>
      <c r="I49" s="225"/>
      <c r="J49" s="11"/>
      <c r="K49" s="14"/>
    </row>
    <row r="50" spans="2:11" ht="15.75" customHeight="1" x14ac:dyDescent="0.25">
      <c r="B50" s="7"/>
      <c r="C50" s="11"/>
      <c r="D50" s="26"/>
      <c r="E50" s="26"/>
      <c r="F50" s="26"/>
      <c r="G50" s="26"/>
      <c r="H50" s="26"/>
      <c r="I50" s="225"/>
      <c r="J50" s="11"/>
      <c r="K50" s="14"/>
    </row>
    <row r="51" spans="2:11" ht="15.75" customHeight="1" x14ac:dyDescent="0.25">
      <c r="B51" s="7"/>
      <c r="C51" s="11"/>
      <c r="D51" s="26"/>
      <c r="E51" s="26"/>
      <c r="F51" s="26"/>
      <c r="G51" s="26"/>
      <c r="H51" s="26"/>
      <c r="I51" s="225"/>
      <c r="J51" s="11"/>
      <c r="K51" s="14"/>
    </row>
    <row r="52" spans="2:11" ht="15.75" customHeight="1" thickBot="1" x14ac:dyDescent="0.3">
      <c r="B52" s="7"/>
      <c r="C52" s="11"/>
      <c r="D52" s="26"/>
      <c r="E52" s="26"/>
      <c r="F52" s="26"/>
      <c r="G52" s="26"/>
      <c r="H52" s="26"/>
      <c r="I52" s="225"/>
      <c r="J52" s="11"/>
      <c r="K52" s="14"/>
    </row>
    <row r="53" spans="2:11" ht="15.75" x14ac:dyDescent="0.25">
      <c r="B53" s="7"/>
      <c r="C53" s="252" t="s">
        <v>426</v>
      </c>
      <c r="D53" s="253"/>
      <c r="E53" s="253"/>
      <c r="F53" s="253"/>
      <c r="G53" s="254"/>
      <c r="H53" s="14"/>
      <c r="I53" s="227"/>
      <c r="J53" s="14"/>
    </row>
    <row r="54" spans="2:11" ht="40.5" customHeight="1" x14ac:dyDescent="0.25">
      <c r="B54" s="7"/>
      <c r="C54" s="262"/>
      <c r="D54" s="130" t="s">
        <v>417</v>
      </c>
      <c r="E54" s="130" t="s">
        <v>418</v>
      </c>
      <c r="F54" s="130" t="s">
        <v>419</v>
      </c>
      <c r="G54" s="264" t="s">
        <v>13</v>
      </c>
      <c r="H54" s="11"/>
      <c r="I54" s="225"/>
      <c r="J54" s="14"/>
    </row>
    <row r="55" spans="2:11" ht="24.75" customHeight="1" x14ac:dyDescent="0.25">
      <c r="B55" s="7"/>
      <c r="C55" s="263"/>
      <c r="D55" s="123">
        <f>D13</f>
        <v>0</v>
      </c>
      <c r="E55" s="123">
        <f>E13</f>
        <v>0</v>
      </c>
      <c r="F55" s="123">
        <f>F13</f>
        <v>0</v>
      </c>
      <c r="G55" s="265"/>
      <c r="H55" s="11"/>
      <c r="I55" s="225"/>
      <c r="J55" s="14"/>
    </row>
    <row r="56" spans="2:11" ht="41.25" customHeight="1" x14ac:dyDescent="0.25">
      <c r="B56" s="27"/>
      <c r="C56" s="132" t="s">
        <v>415</v>
      </c>
      <c r="D56" s="211">
        <v>2336448.6</v>
      </c>
      <c r="E56" s="112"/>
      <c r="F56" s="112"/>
      <c r="G56" s="133">
        <f>SUM(D56:F56)</f>
        <v>2336448.6</v>
      </c>
      <c r="H56" s="11"/>
      <c r="I56" s="225"/>
      <c r="J56" s="15"/>
    </row>
    <row r="57" spans="2:11" ht="51.75" customHeight="1" x14ac:dyDescent="0.25">
      <c r="B57" s="5"/>
      <c r="C57" s="188" t="s">
        <v>416</v>
      </c>
      <c r="D57" s="112">
        <f>D56*0.07</f>
        <v>163551.40200000003</v>
      </c>
      <c r="E57" s="112">
        <f>E56*0.07</f>
        <v>0</v>
      </c>
      <c r="F57" s="112">
        <f>F56*0.07</f>
        <v>0</v>
      </c>
      <c r="G57" s="133">
        <f>G56*0.07</f>
        <v>163551.40200000003</v>
      </c>
      <c r="H57" s="5"/>
      <c r="I57" s="225"/>
      <c r="J57" s="2"/>
    </row>
    <row r="58" spans="2:11" ht="51.75" customHeight="1" thickBot="1" x14ac:dyDescent="0.3">
      <c r="B58" s="5"/>
      <c r="C58" s="35" t="s">
        <v>13</v>
      </c>
      <c r="D58" s="117">
        <f>SUM(D56:D57)</f>
        <v>2500000.0020000003</v>
      </c>
      <c r="E58" s="117">
        <f>SUM(E56:E57)</f>
        <v>0</v>
      </c>
      <c r="F58" s="117">
        <f>SUM(F56:F57)</f>
        <v>0</v>
      </c>
      <c r="G58" s="134">
        <f>SUM(G56:G57)</f>
        <v>2500000.0020000003</v>
      </c>
      <c r="H58" s="5"/>
      <c r="I58" s="225"/>
      <c r="J58" s="2"/>
      <c r="K58" s="214"/>
    </row>
    <row r="59" spans="2:11" ht="42" customHeight="1" x14ac:dyDescent="0.25">
      <c r="B59" s="5"/>
      <c r="J59" s="4"/>
      <c r="K59" s="2"/>
    </row>
    <row r="60" spans="2:11" s="43" customFormat="1" ht="29.25" customHeight="1" thickBot="1" x14ac:dyDescent="0.3">
      <c r="B60" s="11"/>
      <c r="C60" s="37"/>
      <c r="D60" s="38"/>
      <c r="E60" s="38"/>
      <c r="F60" s="38"/>
      <c r="G60" s="38"/>
      <c r="H60" s="38"/>
      <c r="I60" s="228"/>
      <c r="J60" s="14"/>
      <c r="K60" s="15"/>
    </row>
    <row r="61" spans="2:11" ht="23.25" customHeight="1" x14ac:dyDescent="0.25">
      <c r="B61" s="2"/>
      <c r="C61" s="256" t="s">
        <v>420</v>
      </c>
      <c r="D61" s="257"/>
      <c r="E61" s="258"/>
      <c r="F61" s="258"/>
      <c r="G61" s="258"/>
      <c r="H61" s="259"/>
      <c r="I61" s="229"/>
      <c r="J61" s="2"/>
      <c r="K61" s="44"/>
    </row>
    <row r="62" spans="2:11" ht="41.25" customHeight="1" x14ac:dyDescent="0.25">
      <c r="B62" s="2"/>
      <c r="C62" s="113"/>
      <c r="D62" s="130" t="s">
        <v>417</v>
      </c>
      <c r="E62" s="130" t="s">
        <v>418</v>
      </c>
      <c r="F62" s="130" t="s">
        <v>419</v>
      </c>
      <c r="G62" s="266" t="s">
        <v>13</v>
      </c>
      <c r="H62" s="268" t="s">
        <v>10</v>
      </c>
      <c r="I62" s="229"/>
      <c r="J62" s="2"/>
      <c r="K62" s="44"/>
    </row>
    <row r="63" spans="2:11" ht="27.75" customHeight="1" x14ac:dyDescent="0.25">
      <c r="B63" s="2"/>
      <c r="C63" s="113"/>
      <c r="D63" s="114">
        <f>D13</f>
        <v>0</v>
      </c>
      <c r="E63" s="114">
        <f>E13</f>
        <v>0</v>
      </c>
      <c r="F63" s="114">
        <f>F13</f>
        <v>0</v>
      </c>
      <c r="G63" s="267"/>
      <c r="H63" s="269"/>
      <c r="I63" s="229"/>
      <c r="J63" s="2"/>
      <c r="K63" s="44"/>
    </row>
    <row r="64" spans="2:11" ht="55.5" customHeight="1" x14ac:dyDescent="0.25">
      <c r="B64" s="2"/>
      <c r="C64" s="34" t="s">
        <v>421</v>
      </c>
      <c r="D64" s="115">
        <f>875000</f>
        <v>875000</v>
      </c>
      <c r="E64" s="116">
        <f>$E$58*H64</f>
        <v>0</v>
      </c>
      <c r="F64" s="116">
        <f>$F$58*H64</f>
        <v>0</v>
      </c>
      <c r="G64" s="116">
        <f>SUM(D64:F64)</f>
        <v>875000</v>
      </c>
      <c r="H64" s="153">
        <v>0.35</v>
      </c>
      <c r="I64" s="227"/>
      <c r="J64" s="2"/>
      <c r="K64" s="44"/>
    </row>
    <row r="65" spans="1:11" ht="57.75" customHeight="1" x14ac:dyDescent="0.25">
      <c r="B65" s="255"/>
      <c r="C65" s="139" t="s">
        <v>422</v>
      </c>
      <c r="D65" s="115">
        <v>875000</v>
      </c>
      <c r="E65" s="116">
        <f>$E$58*H65</f>
        <v>0</v>
      </c>
      <c r="F65" s="116">
        <f>$F$58*H65</f>
        <v>0</v>
      </c>
      <c r="G65" s="140">
        <f>SUM(D65:F65)</f>
        <v>875000</v>
      </c>
      <c r="H65" s="154">
        <v>0.35</v>
      </c>
      <c r="I65" s="227"/>
      <c r="J65" s="44"/>
      <c r="K65" s="44"/>
    </row>
    <row r="66" spans="1:11" ht="57.75" customHeight="1" x14ac:dyDescent="0.25">
      <c r="B66" s="255"/>
      <c r="C66" s="139" t="s">
        <v>423</v>
      </c>
      <c r="D66" s="115">
        <v>750000</v>
      </c>
      <c r="E66" s="116">
        <f>$E$58*H66</f>
        <v>0</v>
      </c>
      <c r="F66" s="116">
        <f>$F$58*H66</f>
        <v>0</v>
      </c>
      <c r="G66" s="140">
        <f>SUM(D66:F66)</f>
        <v>750000</v>
      </c>
      <c r="H66" s="155">
        <v>0.3</v>
      </c>
      <c r="I66" s="230"/>
      <c r="J66" s="44"/>
      <c r="K66" s="44"/>
    </row>
    <row r="67" spans="1:11" ht="38.25" customHeight="1" thickBot="1" x14ac:dyDescent="0.3">
      <c r="B67" s="255"/>
      <c r="C67" s="35" t="s">
        <v>13</v>
      </c>
      <c r="D67" s="117">
        <f>SUM(D64:D66)</f>
        <v>2500000</v>
      </c>
      <c r="E67" s="117">
        <f>SUM(E64:E66)</f>
        <v>0</v>
      </c>
      <c r="F67" s="117">
        <f>SUM(F64:F66)</f>
        <v>0</v>
      </c>
      <c r="G67" s="117">
        <f>SUM(G64:G66)</f>
        <v>2500000</v>
      </c>
      <c r="H67" s="118">
        <f>SUM(H64:H66)</f>
        <v>1</v>
      </c>
      <c r="I67" s="231"/>
      <c r="J67" s="44"/>
      <c r="K67" s="44"/>
    </row>
    <row r="68" spans="1:11" ht="21.75" customHeight="1" thickBot="1" x14ac:dyDescent="0.3">
      <c r="B68" s="255"/>
      <c r="C68" s="3"/>
      <c r="D68" s="8"/>
      <c r="E68" s="8"/>
      <c r="F68" s="8"/>
      <c r="G68" s="8"/>
      <c r="H68" s="8"/>
      <c r="I68" s="228"/>
      <c r="J68" s="44"/>
      <c r="K68" s="44"/>
    </row>
    <row r="69" spans="1:11" ht="49.5" customHeight="1" x14ac:dyDescent="0.25">
      <c r="B69" s="255"/>
      <c r="C69" s="119" t="s">
        <v>476</v>
      </c>
      <c r="D69" s="120">
        <f>SUM(H18,H22,,H32,H35,H45+H26+H39)*1.07</f>
        <v>422279.99400000006</v>
      </c>
      <c r="E69" s="38"/>
      <c r="F69" s="38"/>
      <c r="G69" s="38"/>
      <c r="H69" s="189" t="s">
        <v>478</v>
      </c>
      <c r="I69" s="232">
        <f>M47</f>
        <v>109966.9</v>
      </c>
      <c r="J69" s="44"/>
      <c r="K69" s="44"/>
    </row>
    <row r="70" spans="1:11" ht="28.5" customHeight="1" thickBot="1" x14ac:dyDescent="0.3">
      <c r="B70" s="255"/>
      <c r="C70" s="121" t="s">
        <v>424</v>
      </c>
      <c r="D70" s="187">
        <f>D69/G58</f>
        <v>0.1689119974648704</v>
      </c>
      <c r="E70" s="49"/>
      <c r="F70" s="49"/>
      <c r="G70" s="49"/>
      <c r="H70" s="190" t="s">
        <v>479</v>
      </c>
      <c r="I70" s="233">
        <f>I69/G56</f>
        <v>4.7065833162347331E-2</v>
      </c>
      <c r="J70" s="44"/>
      <c r="K70" s="44"/>
    </row>
    <row r="71" spans="1:11" ht="28.5" customHeight="1" x14ac:dyDescent="0.25">
      <c r="B71" s="255"/>
      <c r="C71" s="270"/>
      <c r="D71" s="271"/>
      <c r="E71" s="50"/>
      <c r="F71" s="50"/>
      <c r="G71" s="50"/>
      <c r="J71" s="44"/>
      <c r="K71" s="44"/>
    </row>
    <row r="72" spans="1:11" ht="28.5" customHeight="1" x14ac:dyDescent="0.25">
      <c r="B72" s="255"/>
      <c r="C72" s="121" t="s">
        <v>477</v>
      </c>
      <c r="D72" s="122">
        <f>SUM(D43:F44)*1.07</f>
        <v>177620</v>
      </c>
      <c r="E72" s="51"/>
      <c r="F72" s="51"/>
      <c r="G72" s="51"/>
      <c r="J72" s="44"/>
      <c r="K72" s="44"/>
    </row>
    <row r="73" spans="1:11" ht="23.25" customHeight="1" x14ac:dyDescent="0.25">
      <c r="B73" s="255"/>
      <c r="C73" s="121" t="s">
        <v>425</v>
      </c>
      <c r="D73" s="187">
        <f>D72/G58</f>
        <v>7.1047999943161591E-2</v>
      </c>
      <c r="E73" s="51"/>
      <c r="F73" s="51"/>
      <c r="G73" s="51"/>
      <c r="J73" s="44"/>
      <c r="K73" s="44"/>
    </row>
    <row r="74" spans="1:11" ht="66.75" customHeight="1" thickBot="1" x14ac:dyDescent="0.3">
      <c r="B74" s="255"/>
      <c r="C74" s="260" t="s">
        <v>467</v>
      </c>
      <c r="D74" s="261"/>
      <c r="E74" s="39"/>
      <c r="F74" s="39"/>
      <c r="G74" s="39"/>
      <c r="H74" s="44"/>
      <c r="J74" s="44"/>
      <c r="K74" s="44"/>
    </row>
    <row r="75" spans="1:11" ht="55.5" customHeight="1" x14ac:dyDescent="0.25">
      <c r="B75" s="255"/>
      <c r="K75" s="43"/>
    </row>
    <row r="76" spans="1:11" ht="42.75" customHeight="1" x14ac:dyDescent="0.25">
      <c r="B76" s="255"/>
      <c r="J76" s="44"/>
    </row>
    <row r="77" spans="1:11" ht="21.75" customHeight="1" x14ac:dyDescent="0.25">
      <c r="B77" s="255"/>
      <c r="J77" s="44"/>
    </row>
    <row r="78" spans="1:11" ht="21.75" customHeight="1" x14ac:dyDescent="0.25">
      <c r="A78" s="44"/>
      <c r="B78" s="255"/>
    </row>
    <row r="79" spans="1:11" s="44" customFormat="1" ht="23.25" customHeight="1" x14ac:dyDescent="0.25">
      <c r="A79" s="42"/>
      <c r="B79" s="255"/>
      <c r="C79" s="42"/>
      <c r="D79" s="42"/>
      <c r="E79" s="42"/>
      <c r="F79" s="42"/>
      <c r="G79" s="42"/>
      <c r="H79" s="42"/>
      <c r="I79" s="218"/>
      <c r="J79" s="42"/>
      <c r="K79" s="42"/>
    </row>
    <row r="80" spans="1:11" ht="23.25" customHeight="1" x14ac:dyDescent="0.25"/>
    <row r="81" ht="21.75" customHeight="1" x14ac:dyDescent="0.25"/>
    <row r="82" ht="16.5" customHeight="1" x14ac:dyDescent="0.25"/>
    <row r="83" ht="29.25" customHeight="1" x14ac:dyDescent="0.25"/>
    <row r="84" ht="24.75" customHeight="1" x14ac:dyDescent="0.25"/>
    <row r="85" ht="33" customHeight="1" x14ac:dyDescent="0.25"/>
    <row r="87" ht="15" customHeight="1" x14ac:dyDescent="0.25"/>
    <row r="88" ht="25.5" customHeight="1" x14ac:dyDescent="0.25"/>
    <row r="139" spans="1:1" x14ac:dyDescent="0.25">
      <c r="A139" s="42" t="s">
        <v>475</v>
      </c>
    </row>
  </sheetData>
  <sheetProtection formatCells="0" formatColumns="0" formatRows="0"/>
  <mergeCells count="20">
    <mergeCell ref="C53:G53"/>
    <mergeCell ref="B65:B79"/>
    <mergeCell ref="C61:H61"/>
    <mergeCell ref="C74:D74"/>
    <mergeCell ref="C54:C55"/>
    <mergeCell ref="G54:G55"/>
    <mergeCell ref="G62:G63"/>
    <mergeCell ref="H62:H63"/>
    <mergeCell ref="C71:D71"/>
    <mergeCell ref="B6:M6"/>
    <mergeCell ref="B2:E2"/>
    <mergeCell ref="B9:H9"/>
    <mergeCell ref="C19:J19"/>
    <mergeCell ref="C15:J15"/>
    <mergeCell ref="C33:J33"/>
    <mergeCell ref="C36:J36"/>
    <mergeCell ref="C14:J14"/>
    <mergeCell ref="C28:J28"/>
    <mergeCell ref="C29:J29"/>
    <mergeCell ref="C23:J23"/>
  </mergeCells>
  <conditionalFormatting sqref="D70">
    <cfRule type="cellIs" dxfId="26" priority="46" operator="lessThan">
      <formula>0.15</formula>
    </cfRule>
  </conditionalFormatting>
  <conditionalFormatting sqref="D73">
    <cfRule type="cellIs" dxfId="25" priority="44" operator="lessThan">
      <formula>0.05</formula>
    </cfRule>
  </conditionalFormatting>
  <conditionalFormatting sqref="H67:I67">
    <cfRule type="cellIs" dxfId="24" priority="1" operator="greaterThan">
      <formula>1</formula>
    </cfRule>
  </conditionalFormatting>
  <dataValidations xWindow="315" yWindow="724" count="7">
    <dataValidation allowBlank="1" showInputMessage="1" showErrorMessage="1" prompt="% Towards Gender Equality and Women's Empowerment Must be Higher than 15%_x000a_" sqref="D70:G70" xr:uid="{00000000-0002-0000-0000-000000000000}"/>
    <dataValidation allowBlank="1" showInputMessage="1" showErrorMessage="1" prompt="M&amp;E Budget Cannot be Less than 5%_x000a_" sqref="D73:G73" xr:uid="{00000000-0002-0000-0000-000001000000}"/>
    <dataValidation allowBlank="1" showInputMessage="1" showErrorMessage="1" prompt="Insert *text* description of Outcome here" sqref="C14:J14 C28:J28" xr:uid="{00000000-0002-0000-0000-000002000000}"/>
    <dataValidation allowBlank="1" showInputMessage="1" showErrorMessage="1" prompt="Insert *text* description of Output here" sqref="C15 C19 C23 C29 C33 C36" xr:uid="{00000000-0002-0000-0000-000003000000}"/>
    <dataValidation allowBlank="1" showInputMessage="1" showErrorMessage="1" prompt="Insert *text* description of Activity here" sqref="C16 C20 C24 C30 C34 C37"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72:G72" xr:uid="{00000000-0002-0000-0000-000006000000}"/>
  </dataValidations>
  <pageMargins left="0.7" right="0.7" top="0.75" bottom="0.75" header="0.3" footer="0.3"/>
  <pageSetup scale="74" orientation="landscape" r:id="rId1"/>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13" zoomScale="60" zoomScaleNormal="60" workbookViewId="0">
      <selection activeCell="K22" sqref="K22"/>
    </sheetView>
  </sheetViews>
  <sheetFormatPr defaultColWidth="9.140625" defaultRowHeight="15.75" x14ac:dyDescent="0.25"/>
  <cols>
    <col min="1" max="1" width="4.42578125" style="61" customWidth="1"/>
    <col min="2" max="2" width="3.28515625" style="61" customWidth="1"/>
    <col min="3" max="3" width="51.42578125" style="61" customWidth="1"/>
    <col min="4" max="4" width="34.28515625" style="63" customWidth="1"/>
    <col min="5" max="5" width="35" style="63" customWidth="1"/>
    <col min="6" max="6" width="34" style="63" customWidth="1"/>
    <col min="7" max="7" width="25.7109375" style="61" customWidth="1"/>
    <col min="8" max="8" width="21.42578125" style="61" customWidth="1"/>
    <col min="9" max="9" width="16.85546875" style="61" customWidth="1"/>
    <col min="10" max="10" width="19.42578125" style="61" customWidth="1"/>
    <col min="11" max="11" width="19" style="61" customWidth="1"/>
    <col min="12" max="12" width="26" style="61" customWidth="1"/>
    <col min="13" max="13" width="21.140625" style="61" customWidth="1"/>
    <col min="14" max="14" width="7" style="65" customWidth="1"/>
    <col min="15" max="15" width="24.28515625" style="61" customWidth="1"/>
    <col min="16" max="16" width="26.42578125" style="61" customWidth="1"/>
    <col min="17" max="17" width="30.140625" style="61" customWidth="1"/>
    <col min="18" max="18" width="33" style="61" customWidth="1"/>
    <col min="19" max="20" width="22.7109375" style="61" customWidth="1"/>
    <col min="21" max="21" width="23.42578125" style="61" customWidth="1"/>
    <col min="22" max="22" width="32.140625" style="61" customWidth="1"/>
    <col min="23" max="23" width="9.140625" style="61"/>
    <col min="24" max="24" width="17.7109375" style="61" customWidth="1"/>
    <col min="25" max="25" width="26.42578125" style="61" customWidth="1"/>
    <col min="26" max="26" width="22.42578125" style="61" customWidth="1"/>
    <col min="27" max="27" width="29.7109375" style="61" customWidth="1"/>
    <col min="28" max="28" width="23.42578125" style="61" customWidth="1"/>
    <col min="29" max="29" width="18.42578125" style="61" customWidth="1"/>
    <col min="30" max="30" width="17.42578125" style="61" customWidth="1"/>
    <col min="31" max="31" width="25.140625" style="61" customWidth="1"/>
    <col min="32" max="16384" width="9.140625" style="61"/>
  </cols>
  <sheetData>
    <row r="1" spans="2:14" ht="24" customHeight="1" x14ac:dyDescent="0.25">
      <c r="L1" s="23"/>
      <c r="M1" s="6"/>
      <c r="N1" s="61"/>
    </row>
    <row r="2" spans="2:14" ht="46.5" customHeight="1" x14ac:dyDescent="0.7">
      <c r="C2" s="246" t="s">
        <v>406</v>
      </c>
      <c r="D2" s="246"/>
      <c r="E2" s="246"/>
      <c r="F2" s="246"/>
      <c r="G2" s="40"/>
      <c r="H2" s="41"/>
      <c r="I2" s="41"/>
      <c r="L2" s="23"/>
      <c r="M2" s="6"/>
      <c r="N2" s="61"/>
    </row>
    <row r="3" spans="2:14" ht="24" customHeight="1" x14ac:dyDescent="0.25">
      <c r="C3" s="45"/>
      <c r="D3" s="42"/>
      <c r="E3" s="42"/>
      <c r="F3" s="42"/>
      <c r="G3" s="42"/>
      <c r="H3" s="42"/>
      <c r="I3" s="42"/>
      <c r="L3" s="23"/>
      <c r="M3" s="6"/>
      <c r="N3" s="61"/>
    </row>
    <row r="4" spans="2:14" ht="24" customHeight="1" thickBot="1" x14ac:dyDescent="0.3">
      <c r="C4" s="45"/>
      <c r="D4" s="42"/>
      <c r="E4" s="42"/>
      <c r="F4" s="42"/>
      <c r="G4" s="42"/>
      <c r="H4" s="42"/>
      <c r="I4" s="42"/>
      <c r="L4" s="23"/>
      <c r="M4" s="6"/>
      <c r="N4" s="61"/>
    </row>
    <row r="5" spans="2:14" ht="30" customHeight="1" x14ac:dyDescent="0.55000000000000004">
      <c r="C5" s="277" t="s">
        <v>5</v>
      </c>
      <c r="D5" s="278"/>
      <c r="E5" s="278"/>
      <c r="F5" s="278"/>
      <c r="G5" s="279"/>
      <c r="J5" s="23"/>
      <c r="K5" s="6"/>
      <c r="N5" s="61"/>
    </row>
    <row r="6" spans="2:14" ht="24" customHeight="1" x14ac:dyDescent="0.25">
      <c r="C6" s="285" t="s">
        <v>468</v>
      </c>
      <c r="D6" s="286"/>
      <c r="E6" s="286"/>
      <c r="F6" s="286"/>
      <c r="G6" s="287"/>
      <c r="J6" s="23"/>
      <c r="K6" s="6"/>
      <c r="N6" s="61"/>
    </row>
    <row r="7" spans="2:14" ht="41.25" customHeight="1" x14ac:dyDescent="0.25">
      <c r="C7" s="285"/>
      <c r="D7" s="286"/>
      <c r="E7" s="286"/>
      <c r="F7" s="286"/>
      <c r="G7" s="287"/>
      <c r="J7" s="23"/>
      <c r="K7" s="6"/>
      <c r="N7" s="61"/>
    </row>
    <row r="8" spans="2:14" ht="24" customHeight="1" thickBot="1" x14ac:dyDescent="0.3">
      <c r="C8" s="288"/>
      <c r="D8" s="289"/>
      <c r="E8" s="289"/>
      <c r="F8" s="289"/>
      <c r="G8" s="290"/>
      <c r="J8" s="23"/>
      <c r="K8" s="6"/>
      <c r="N8" s="61"/>
    </row>
    <row r="9" spans="2:14" ht="24" customHeight="1" thickBot="1" x14ac:dyDescent="0.3">
      <c r="C9" s="54"/>
      <c r="D9" s="54"/>
      <c r="E9" s="54"/>
      <c r="F9" s="54"/>
      <c r="L9" s="23"/>
      <c r="M9" s="6"/>
      <c r="N9" s="61"/>
    </row>
    <row r="10" spans="2:14" ht="25.5" customHeight="1" thickBot="1" x14ac:dyDescent="0.45">
      <c r="C10" s="247" t="s">
        <v>469</v>
      </c>
      <c r="D10" s="248"/>
      <c r="E10" s="248"/>
      <c r="F10" s="249"/>
      <c r="L10" s="23"/>
      <c r="M10" s="6"/>
      <c r="N10" s="61"/>
    </row>
    <row r="11" spans="2:14" ht="24" customHeight="1" x14ac:dyDescent="0.25">
      <c r="C11" s="54"/>
      <c r="D11" s="54"/>
      <c r="E11" s="54"/>
      <c r="F11" s="54"/>
      <c r="L11" s="23"/>
      <c r="M11" s="6"/>
      <c r="N11" s="61"/>
    </row>
    <row r="12" spans="2:14" ht="40.5" customHeight="1" x14ac:dyDescent="0.25">
      <c r="C12" s="54"/>
      <c r="D12" s="130" t="s">
        <v>417</v>
      </c>
      <c r="E12" s="130" t="s">
        <v>418</v>
      </c>
      <c r="F12" s="130" t="s">
        <v>419</v>
      </c>
      <c r="G12" s="275" t="s">
        <v>13</v>
      </c>
      <c r="L12" s="23"/>
      <c r="M12" s="6"/>
      <c r="N12" s="61"/>
    </row>
    <row r="13" spans="2:14" ht="24" customHeight="1" x14ac:dyDescent="0.25">
      <c r="C13" s="54"/>
      <c r="D13" s="123">
        <f>'1) Tableau budgétaire 1'!D13</f>
        <v>0</v>
      </c>
      <c r="E13" s="123">
        <f>'1) Tableau budgétaire 1'!E13</f>
        <v>0</v>
      </c>
      <c r="F13" s="123">
        <f>'1) Tableau budgétaire 1'!F13</f>
        <v>0</v>
      </c>
      <c r="G13" s="276"/>
      <c r="L13" s="23"/>
      <c r="M13" s="6"/>
      <c r="N13" s="61"/>
    </row>
    <row r="14" spans="2:14" ht="24" customHeight="1" x14ac:dyDescent="0.25">
      <c r="B14" s="272" t="s">
        <v>427</v>
      </c>
      <c r="C14" s="273"/>
      <c r="D14" s="273"/>
      <c r="E14" s="273"/>
      <c r="F14" s="273"/>
      <c r="G14" s="274"/>
      <c r="L14" s="23"/>
      <c r="M14" s="6"/>
      <c r="N14" s="61"/>
    </row>
    <row r="15" spans="2:14" ht="22.5" customHeight="1" x14ac:dyDescent="0.25">
      <c r="C15" s="272" t="s">
        <v>428</v>
      </c>
      <c r="D15" s="273"/>
      <c r="E15" s="273"/>
      <c r="F15" s="273"/>
      <c r="G15" s="274"/>
      <c r="L15" s="23"/>
      <c r="M15" s="6"/>
      <c r="N15" s="61"/>
    </row>
    <row r="16" spans="2:14" ht="24.75" customHeight="1" thickBot="1" x14ac:dyDescent="0.3">
      <c r="C16" s="73" t="s">
        <v>429</v>
      </c>
      <c r="D16" s="74">
        <f>'1) Tableau budgétaire 1'!D18</f>
        <v>12000</v>
      </c>
      <c r="E16" s="74">
        <f>'1) Tableau budgétaire 1'!E18</f>
        <v>0</v>
      </c>
      <c r="F16" s="74">
        <f>'1) Tableau budgétaire 1'!F18</f>
        <v>0</v>
      </c>
      <c r="G16" s="75">
        <f>SUM(D16:F16)</f>
        <v>12000</v>
      </c>
      <c r="L16" s="23"/>
      <c r="M16" s="6"/>
      <c r="N16" s="61"/>
    </row>
    <row r="17" spans="3:14" ht="21.75" customHeight="1" x14ac:dyDescent="0.25">
      <c r="C17" s="71" t="s">
        <v>430</v>
      </c>
      <c r="D17" s="106"/>
      <c r="E17" s="107"/>
      <c r="F17" s="107"/>
      <c r="G17" s="72">
        <f t="shared" ref="G17:G24" si="0">SUM(D17:F17)</f>
        <v>0</v>
      </c>
      <c r="N17" s="61"/>
    </row>
    <row r="18" spans="3:14" x14ac:dyDescent="0.25">
      <c r="C18" s="59" t="s">
        <v>431</v>
      </c>
      <c r="D18" s="108"/>
      <c r="E18" s="20"/>
      <c r="F18" s="20"/>
      <c r="G18" s="70">
        <f t="shared" si="0"/>
        <v>0</v>
      </c>
      <c r="N18" s="61"/>
    </row>
    <row r="19" spans="3:14" ht="15.75" customHeight="1" x14ac:dyDescent="0.25">
      <c r="C19" s="59" t="s">
        <v>432</v>
      </c>
      <c r="D19" s="108"/>
      <c r="E19" s="108"/>
      <c r="F19" s="108"/>
      <c r="G19" s="70">
        <f t="shared" si="0"/>
        <v>0</v>
      </c>
      <c r="N19" s="61"/>
    </row>
    <row r="20" spans="3:14" x14ac:dyDescent="0.25">
      <c r="C20" s="60" t="s">
        <v>433</v>
      </c>
      <c r="D20" s="108">
        <f>D16</f>
        <v>12000</v>
      </c>
      <c r="E20" s="108"/>
      <c r="F20" s="108"/>
      <c r="G20" s="70">
        <f t="shared" si="0"/>
        <v>12000</v>
      </c>
      <c r="N20" s="61"/>
    </row>
    <row r="21" spans="3:14" x14ac:dyDescent="0.25">
      <c r="C21" s="59" t="s">
        <v>434</v>
      </c>
      <c r="D21" s="108"/>
      <c r="E21" s="108"/>
      <c r="F21" s="108"/>
      <c r="G21" s="70">
        <f t="shared" si="0"/>
        <v>0</v>
      </c>
      <c r="N21" s="61"/>
    </row>
    <row r="22" spans="3:14" ht="21.75" customHeight="1" x14ac:dyDescent="0.25">
      <c r="C22" s="59" t="s">
        <v>435</v>
      </c>
      <c r="D22" s="108"/>
      <c r="E22" s="108"/>
      <c r="F22" s="108"/>
      <c r="G22" s="70">
        <f t="shared" si="0"/>
        <v>0</v>
      </c>
      <c r="N22" s="61"/>
    </row>
    <row r="23" spans="3:14" ht="36.75" customHeight="1" x14ac:dyDescent="0.25">
      <c r="C23" s="59" t="s">
        <v>436</v>
      </c>
      <c r="D23" s="108"/>
      <c r="E23" s="108"/>
      <c r="F23" s="108"/>
      <c r="G23" s="70">
        <f t="shared" si="0"/>
        <v>0</v>
      </c>
      <c r="N23" s="61"/>
    </row>
    <row r="24" spans="3:14" ht="15.75" customHeight="1" x14ac:dyDescent="0.25">
      <c r="C24" s="64" t="s">
        <v>21</v>
      </c>
      <c r="D24" s="76">
        <f>SUM(D17:D23)</f>
        <v>12000</v>
      </c>
      <c r="E24" s="76">
        <f>SUM(E17:E23)</f>
        <v>0</v>
      </c>
      <c r="F24" s="76">
        <f>SUM(F17:F23)</f>
        <v>0</v>
      </c>
      <c r="G24" s="145">
        <f t="shared" si="0"/>
        <v>12000</v>
      </c>
      <c r="N24" s="61"/>
    </row>
    <row r="25" spans="3:14" s="63" customFormat="1" x14ac:dyDescent="0.25">
      <c r="C25" s="77"/>
      <c r="D25" s="78"/>
      <c r="E25" s="78"/>
      <c r="F25" s="78"/>
      <c r="G25" s="146"/>
    </row>
    <row r="26" spans="3:14" x14ac:dyDescent="0.25">
      <c r="C26" s="272" t="s">
        <v>437</v>
      </c>
      <c r="D26" s="273"/>
      <c r="E26" s="273"/>
      <c r="F26" s="273"/>
      <c r="G26" s="274"/>
      <c r="N26" s="61"/>
    </row>
    <row r="27" spans="3:14" ht="27" customHeight="1" thickBot="1" x14ac:dyDescent="0.3">
      <c r="C27" s="73" t="s">
        <v>438</v>
      </c>
      <c r="D27" s="74">
        <f>'1) Tableau budgétaire 1'!D22</f>
        <v>37200</v>
      </c>
      <c r="E27" s="74">
        <f>'1) Tableau budgétaire 1'!E22</f>
        <v>0</v>
      </c>
      <c r="F27" s="74">
        <f>'1) Tableau budgétaire 1'!F22</f>
        <v>0</v>
      </c>
      <c r="G27" s="75">
        <f t="shared" ref="G27:G35" si="1">SUM(D27:F27)</f>
        <v>37200</v>
      </c>
      <c r="N27" s="61"/>
    </row>
    <row r="28" spans="3:14" x14ac:dyDescent="0.25">
      <c r="C28" s="71" t="s">
        <v>430</v>
      </c>
      <c r="D28" s="106"/>
      <c r="E28" s="107"/>
      <c r="F28" s="107"/>
      <c r="G28" s="72">
        <f t="shared" si="1"/>
        <v>0</v>
      </c>
      <c r="N28" s="61"/>
    </row>
    <row r="29" spans="3:14" x14ac:dyDescent="0.25">
      <c r="C29" s="59" t="s">
        <v>431</v>
      </c>
      <c r="D29" s="108"/>
      <c r="E29" s="20"/>
      <c r="F29" s="20"/>
      <c r="G29" s="70">
        <f t="shared" si="1"/>
        <v>0</v>
      </c>
      <c r="N29" s="61"/>
    </row>
    <row r="30" spans="3:14" ht="31.5" x14ac:dyDescent="0.25">
      <c r="C30" s="59" t="s">
        <v>432</v>
      </c>
      <c r="D30" s="108"/>
      <c r="E30" s="108"/>
      <c r="F30" s="108"/>
      <c r="G30" s="70">
        <f t="shared" si="1"/>
        <v>0</v>
      </c>
      <c r="N30" s="61"/>
    </row>
    <row r="31" spans="3:14" x14ac:dyDescent="0.25">
      <c r="C31" s="60" t="s">
        <v>433</v>
      </c>
      <c r="D31" s="108">
        <f>D27</f>
        <v>37200</v>
      </c>
      <c r="E31" s="108"/>
      <c r="F31" s="108"/>
      <c r="G31" s="70">
        <f t="shared" si="1"/>
        <v>37200</v>
      </c>
      <c r="N31" s="61"/>
    </row>
    <row r="32" spans="3:14" x14ac:dyDescent="0.25">
      <c r="C32" s="59" t="s">
        <v>434</v>
      </c>
      <c r="D32" s="108"/>
      <c r="E32" s="108"/>
      <c r="F32" s="108"/>
      <c r="G32" s="70">
        <f t="shared" si="1"/>
        <v>0</v>
      </c>
      <c r="N32" s="61"/>
    </row>
    <row r="33" spans="3:14" x14ac:dyDescent="0.25">
      <c r="C33" s="59" t="s">
        <v>435</v>
      </c>
      <c r="D33" s="108"/>
      <c r="E33" s="108"/>
      <c r="F33" s="108"/>
      <c r="G33" s="70">
        <f t="shared" si="1"/>
        <v>0</v>
      </c>
      <c r="N33" s="61"/>
    </row>
    <row r="34" spans="3:14" ht="31.5" x14ac:dyDescent="0.25">
      <c r="C34" s="59" t="s">
        <v>436</v>
      </c>
      <c r="D34" s="108"/>
      <c r="E34" s="108"/>
      <c r="F34" s="108"/>
      <c r="G34" s="70">
        <f t="shared" si="1"/>
        <v>0</v>
      </c>
      <c r="N34" s="61"/>
    </row>
    <row r="35" spans="3:14" x14ac:dyDescent="0.25">
      <c r="C35" s="64" t="s">
        <v>21</v>
      </c>
      <c r="D35" s="76">
        <f>SUM(D28:D34)</f>
        <v>37200</v>
      </c>
      <c r="E35" s="76">
        <f>SUM(E28:E34)</f>
        <v>0</v>
      </c>
      <c r="F35" s="76">
        <f>SUM(F28:F34)</f>
        <v>0</v>
      </c>
      <c r="G35" s="70">
        <f t="shared" si="1"/>
        <v>37200</v>
      </c>
      <c r="N35" s="61"/>
    </row>
    <row r="36" spans="3:14" s="63" customFormat="1" x14ac:dyDescent="0.25">
      <c r="C36" s="77"/>
      <c r="D36" s="78"/>
      <c r="E36" s="78"/>
      <c r="F36" s="78"/>
      <c r="G36" s="79"/>
    </row>
    <row r="37" spans="3:14" x14ac:dyDescent="0.25">
      <c r="C37" s="272" t="s">
        <v>439</v>
      </c>
      <c r="D37" s="273"/>
      <c r="E37" s="273"/>
      <c r="F37" s="273"/>
      <c r="G37" s="274"/>
      <c r="N37" s="61"/>
    </row>
    <row r="38" spans="3:14" ht="21.75" customHeight="1" thickBot="1" x14ac:dyDescent="0.3">
      <c r="C38" s="73" t="s">
        <v>440</v>
      </c>
      <c r="D38" s="74" t="e">
        <f>'1) Tableau budgétaire 1'!#REF!</f>
        <v>#REF!</v>
      </c>
      <c r="E38" s="74" t="e">
        <f>'1) Tableau budgétaire 1'!#REF!</f>
        <v>#REF!</v>
      </c>
      <c r="F38" s="74" t="e">
        <f>'1) Tableau budgétaire 1'!#REF!</f>
        <v>#REF!</v>
      </c>
      <c r="G38" s="75" t="e">
        <f t="shared" ref="G38:G46" si="2">SUM(D38:F38)</f>
        <v>#REF!</v>
      </c>
      <c r="N38" s="61"/>
    </row>
    <row r="39" spans="3:14" x14ac:dyDescent="0.25">
      <c r="C39" s="71" t="s">
        <v>430</v>
      </c>
      <c r="D39" s="106"/>
      <c r="E39" s="107"/>
      <c r="F39" s="107"/>
      <c r="G39" s="72">
        <f t="shared" si="2"/>
        <v>0</v>
      </c>
      <c r="N39" s="61"/>
    </row>
    <row r="40" spans="3:14" s="63" customFormat="1" ht="15.75" customHeight="1" x14ac:dyDescent="0.25">
      <c r="C40" s="59" t="s">
        <v>431</v>
      </c>
      <c r="D40" s="108"/>
      <c r="E40" s="20"/>
      <c r="F40" s="20"/>
      <c r="G40" s="70">
        <f t="shared" si="2"/>
        <v>0</v>
      </c>
    </row>
    <row r="41" spans="3:14" s="63" customFormat="1" ht="31.5" x14ac:dyDescent="0.25">
      <c r="C41" s="59" t="s">
        <v>432</v>
      </c>
      <c r="D41" s="108"/>
      <c r="E41" s="108"/>
      <c r="F41" s="108"/>
      <c r="G41" s="70">
        <f t="shared" si="2"/>
        <v>0</v>
      </c>
    </row>
    <row r="42" spans="3:14" s="63" customFormat="1" x14ac:dyDescent="0.25">
      <c r="C42" s="60" t="s">
        <v>433</v>
      </c>
      <c r="D42" s="108" t="e">
        <f>D38</f>
        <v>#REF!</v>
      </c>
      <c r="E42" s="108"/>
      <c r="F42" s="108"/>
      <c r="G42" s="70" t="e">
        <f t="shared" si="2"/>
        <v>#REF!</v>
      </c>
    </row>
    <row r="43" spans="3:14" x14ac:dyDescent="0.25">
      <c r="C43" s="59" t="s">
        <v>434</v>
      </c>
      <c r="D43" s="108">
        <v>0</v>
      </c>
      <c r="E43" s="108"/>
      <c r="F43" s="108"/>
      <c r="G43" s="70">
        <f t="shared" si="2"/>
        <v>0</v>
      </c>
      <c r="N43" s="61"/>
    </row>
    <row r="44" spans="3:14" x14ac:dyDescent="0.25">
      <c r="C44" s="59" t="s">
        <v>435</v>
      </c>
      <c r="D44" s="108"/>
      <c r="E44" s="108"/>
      <c r="F44" s="108"/>
      <c r="G44" s="70">
        <f t="shared" si="2"/>
        <v>0</v>
      </c>
      <c r="N44" s="61"/>
    </row>
    <row r="45" spans="3:14" ht="31.5" x14ac:dyDescent="0.25">
      <c r="C45" s="59" t="s">
        <v>436</v>
      </c>
      <c r="D45" s="108"/>
      <c r="E45" s="108"/>
      <c r="F45" s="108"/>
      <c r="G45" s="70">
        <f t="shared" si="2"/>
        <v>0</v>
      </c>
      <c r="N45" s="61"/>
    </row>
    <row r="46" spans="3:14" x14ac:dyDescent="0.25">
      <c r="C46" s="157" t="s">
        <v>21</v>
      </c>
      <c r="D46" s="158" t="e">
        <f>SUM(D39:D45)</f>
        <v>#REF!</v>
      </c>
      <c r="E46" s="158">
        <f>SUM(E39:E45)</f>
        <v>0</v>
      </c>
      <c r="F46" s="158">
        <f>SUM(F39:F45)</f>
        <v>0</v>
      </c>
      <c r="G46" s="159" t="e">
        <f t="shared" si="2"/>
        <v>#REF!</v>
      </c>
      <c r="N46" s="61"/>
    </row>
    <row r="47" spans="3:14" x14ac:dyDescent="0.25">
      <c r="C47" s="160"/>
      <c r="D47" s="161"/>
      <c r="E47" s="161"/>
      <c r="F47" s="161"/>
      <c r="G47" s="162"/>
      <c r="N47" s="61"/>
    </row>
    <row r="48" spans="3:14" s="63" customFormat="1" x14ac:dyDescent="0.25">
      <c r="C48" s="280" t="s">
        <v>441</v>
      </c>
      <c r="D48" s="281"/>
      <c r="E48" s="281"/>
      <c r="F48" s="281"/>
      <c r="G48" s="282"/>
    </row>
    <row r="49" spans="2:14" ht="20.25" customHeight="1" thickBot="1" x14ac:dyDescent="0.3">
      <c r="C49" s="73" t="s">
        <v>442</v>
      </c>
      <c r="D49" s="74" t="e">
        <f>'1) Tableau budgétaire 1'!#REF!</f>
        <v>#REF!</v>
      </c>
      <c r="E49" s="74" t="e">
        <f>'1) Tableau budgétaire 1'!#REF!</f>
        <v>#REF!</v>
      </c>
      <c r="F49" s="74" t="e">
        <f>'1) Tableau budgétaire 1'!#REF!</f>
        <v>#REF!</v>
      </c>
      <c r="G49" s="75" t="e">
        <f t="shared" ref="G49:G57" si="3">SUM(D49:F49)</f>
        <v>#REF!</v>
      </c>
      <c r="N49" s="61"/>
    </row>
    <row r="50" spans="2:14" x14ac:dyDescent="0.25">
      <c r="C50" s="71" t="s">
        <v>430</v>
      </c>
      <c r="D50" s="106"/>
      <c r="E50" s="107"/>
      <c r="F50" s="107"/>
      <c r="G50" s="72">
        <f t="shared" si="3"/>
        <v>0</v>
      </c>
      <c r="N50" s="61"/>
    </row>
    <row r="51" spans="2:14" ht="15.75" customHeight="1" x14ac:dyDescent="0.25">
      <c r="C51" s="59" t="s">
        <v>431</v>
      </c>
      <c r="D51" s="108"/>
      <c r="E51" s="20"/>
      <c r="F51" s="20"/>
      <c r="G51" s="70">
        <f t="shared" si="3"/>
        <v>0</v>
      </c>
      <c r="N51" s="61"/>
    </row>
    <row r="52" spans="2:14" ht="32.25" customHeight="1" x14ac:dyDescent="0.25">
      <c r="C52" s="59" t="s">
        <v>432</v>
      </c>
      <c r="D52" s="108"/>
      <c r="E52" s="108"/>
      <c r="F52" s="108"/>
      <c r="G52" s="70">
        <f t="shared" si="3"/>
        <v>0</v>
      </c>
      <c r="N52" s="61"/>
    </row>
    <row r="53" spans="2:14" s="63" customFormat="1" x14ac:dyDescent="0.25">
      <c r="C53" s="60" t="s">
        <v>433</v>
      </c>
      <c r="D53" s="108"/>
      <c r="E53" s="108"/>
      <c r="F53" s="108"/>
      <c r="G53" s="70">
        <f t="shared" si="3"/>
        <v>0</v>
      </c>
    </row>
    <row r="54" spans="2:14" x14ac:dyDescent="0.25">
      <c r="C54" s="59" t="s">
        <v>434</v>
      </c>
      <c r="D54" s="108"/>
      <c r="E54" s="108"/>
      <c r="F54" s="108"/>
      <c r="G54" s="70">
        <f t="shared" si="3"/>
        <v>0</v>
      </c>
      <c r="N54" s="61"/>
    </row>
    <row r="55" spans="2:14" x14ac:dyDescent="0.25">
      <c r="C55" s="59" t="s">
        <v>435</v>
      </c>
      <c r="D55" s="108"/>
      <c r="E55" s="108"/>
      <c r="F55" s="108"/>
      <c r="G55" s="70">
        <f t="shared" si="3"/>
        <v>0</v>
      </c>
      <c r="N55" s="61"/>
    </row>
    <row r="56" spans="2:14" ht="31.5" x14ac:dyDescent="0.25">
      <c r="C56" s="59" t="s">
        <v>436</v>
      </c>
      <c r="D56" s="108"/>
      <c r="E56" s="108"/>
      <c r="F56" s="108"/>
      <c r="G56" s="70">
        <f t="shared" si="3"/>
        <v>0</v>
      </c>
      <c r="N56" s="61"/>
    </row>
    <row r="57" spans="2:14" ht="21" customHeight="1" x14ac:dyDescent="0.25">
      <c r="C57" s="64" t="s">
        <v>21</v>
      </c>
      <c r="D57" s="76">
        <f>SUM(D50:D56)</f>
        <v>0</v>
      </c>
      <c r="E57" s="76">
        <f>SUM(E50:E56)</f>
        <v>0</v>
      </c>
      <c r="F57" s="76">
        <f>SUM(F50:F56)</f>
        <v>0</v>
      </c>
      <c r="G57" s="70">
        <f t="shared" si="3"/>
        <v>0</v>
      </c>
      <c r="N57" s="61"/>
    </row>
    <row r="58" spans="2:14" s="63" customFormat="1" ht="22.5" customHeight="1" x14ac:dyDescent="0.25">
      <c r="C58" s="80"/>
      <c r="D58" s="78"/>
      <c r="E58" s="78"/>
      <c r="F58" s="78"/>
      <c r="G58" s="79"/>
    </row>
    <row r="59" spans="2:14" x14ac:dyDescent="0.25">
      <c r="B59" s="272" t="s">
        <v>443</v>
      </c>
      <c r="C59" s="273"/>
      <c r="D59" s="273"/>
      <c r="E59" s="273"/>
      <c r="F59" s="273"/>
      <c r="G59" s="274"/>
      <c r="N59" s="61"/>
    </row>
    <row r="60" spans="2:14" x14ac:dyDescent="0.25">
      <c r="C60" s="272" t="s">
        <v>386</v>
      </c>
      <c r="D60" s="273"/>
      <c r="E60" s="273"/>
      <c r="F60" s="273"/>
      <c r="G60" s="274"/>
      <c r="N60" s="61"/>
    </row>
    <row r="61" spans="2:14" ht="24" customHeight="1" thickBot="1" x14ac:dyDescent="0.3">
      <c r="C61" s="73" t="s">
        <v>444</v>
      </c>
      <c r="D61" s="74">
        <f>'1) Tableau budgétaire 1'!D32</f>
        <v>43000</v>
      </c>
      <c r="E61" s="74">
        <f>'1) Tableau budgétaire 1'!E32</f>
        <v>0</v>
      </c>
      <c r="F61" s="74">
        <f>'1) Tableau budgétaire 1'!F32</f>
        <v>0</v>
      </c>
      <c r="G61" s="75">
        <f>SUM(D61:F61)</f>
        <v>43000</v>
      </c>
      <c r="N61" s="61"/>
    </row>
    <row r="62" spans="2:14" ht="15.75" customHeight="1" x14ac:dyDescent="0.25">
      <c r="C62" s="71" t="s">
        <v>430</v>
      </c>
      <c r="D62" s="106"/>
      <c r="E62" s="107"/>
      <c r="F62" s="107"/>
      <c r="G62" s="72">
        <f t="shared" ref="G62:G69" si="4">SUM(D62:F62)</f>
        <v>0</v>
      </c>
      <c r="N62" s="61"/>
    </row>
    <row r="63" spans="2:14" ht="15.75" customHeight="1" x14ac:dyDescent="0.25">
      <c r="C63" s="59" t="s">
        <v>431</v>
      </c>
      <c r="D63" s="108"/>
      <c r="E63" s="20"/>
      <c r="F63" s="20"/>
      <c r="G63" s="70">
        <f t="shared" si="4"/>
        <v>0</v>
      </c>
      <c r="N63" s="61"/>
    </row>
    <row r="64" spans="2:14" ht="15.75" customHeight="1" x14ac:dyDescent="0.25">
      <c r="C64" s="59" t="s">
        <v>432</v>
      </c>
      <c r="D64" s="108"/>
      <c r="E64" s="108"/>
      <c r="F64" s="108"/>
      <c r="G64" s="70">
        <f t="shared" si="4"/>
        <v>0</v>
      </c>
      <c r="N64" s="61"/>
    </row>
    <row r="65" spans="2:14" ht="18.75" customHeight="1" x14ac:dyDescent="0.25">
      <c r="C65" s="60" t="s">
        <v>433</v>
      </c>
      <c r="D65" s="108">
        <f>D61</f>
        <v>43000</v>
      </c>
      <c r="E65" s="108"/>
      <c r="F65" s="108"/>
      <c r="G65" s="70">
        <f t="shared" si="4"/>
        <v>43000</v>
      </c>
      <c r="N65" s="61"/>
    </row>
    <row r="66" spans="2:14" x14ac:dyDescent="0.25">
      <c r="C66" s="59" t="s">
        <v>434</v>
      </c>
      <c r="D66" s="108"/>
      <c r="E66" s="108"/>
      <c r="F66" s="108"/>
      <c r="G66" s="70">
        <f t="shared" si="4"/>
        <v>0</v>
      </c>
      <c r="N66" s="61"/>
    </row>
    <row r="67" spans="2:14" s="63" customFormat="1" ht="21.75" customHeight="1" x14ac:dyDescent="0.25">
      <c r="B67" s="61"/>
      <c r="C67" s="59" t="s">
        <v>435</v>
      </c>
      <c r="D67" s="108"/>
      <c r="E67" s="108"/>
      <c r="F67" s="108"/>
      <c r="G67" s="70">
        <f t="shared" si="4"/>
        <v>0</v>
      </c>
    </row>
    <row r="68" spans="2:14" s="63" customFormat="1" ht="31.5" x14ac:dyDescent="0.25">
      <c r="B68" s="61"/>
      <c r="C68" s="59" t="s">
        <v>436</v>
      </c>
      <c r="D68" s="108"/>
      <c r="E68" s="108"/>
      <c r="F68" s="108"/>
      <c r="G68" s="70">
        <f t="shared" si="4"/>
        <v>0</v>
      </c>
    </row>
    <row r="69" spans="2:14" x14ac:dyDescent="0.25">
      <c r="C69" s="64" t="s">
        <v>21</v>
      </c>
      <c r="D69" s="76">
        <f>SUM(D62:D68)</f>
        <v>43000</v>
      </c>
      <c r="E69" s="76">
        <f>SUM(E62:E68)</f>
        <v>0</v>
      </c>
      <c r="F69" s="76">
        <f>SUM(F62:F68)</f>
        <v>0</v>
      </c>
      <c r="G69" s="70">
        <f t="shared" si="4"/>
        <v>43000</v>
      </c>
      <c r="N69" s="61"/>
    </row>
    <row r="70" spans="2:14" s="63" customFormat="1" x14ac:dyDescent="0.25">
      <c r="C70" s="77"/>
      <c r="D70" s="78"/>
      <c r="E70" s="78"/>
      <c r="F70" s="78"/>
      <c r="G70" s="79"/>
    </row>
    <row r="71" spans="2:14" x14ac:dyDescent="0.25">
      <c r="B71" s="63"/>
      <c r="C71" s="272" t="s">
        <v>389</v>
      </c>
      <c r="D71" s="273"/>
      <c r="E71" s="273"/>
      <c r="F71" s="273"/>
      <c r="G71" s="274"/>
      <c r="N71" s="61"/>
    </row>
    <row r="72" spans="2:14" ht="21.75" customHeight="1" thickBot="1" x14ac:dyDescent="0.3">
      <c r="C72" s="73" t="s">
        <v>445</v>
      </c>
      <c r="D72" s="74">
        <f>'1) Tableau budgétaire 1'!D35</f>
        <v>96000</v>
      </c>
      <c r="E72" s="74">
        <f>'1) Tableau budgétaire 1'!E35</f>
        <v>0</v>
      </c>
      <c r="F72" s="74">
        <f>'1) Tableau budgétaire 1'!F35</f>
        <v>0</v>
      </c>
      <c r="G72" s="75">
        <f t="shared" ref="G72:G80" si="5">SUM(D72:F72)</f>
        <v>96000</v>
      </c>
      <c r="N72" s="61"/>
    </row>
    <row r="73" spans="2:14" ht="15.75" customHeight="1" x14ac:dyDescent="0.25">
      <c r="C73" s="71" t="s">
        <v>430</v>
      </c>
      <c r="D73" s="106"/>
      <c r="E73" s="107"/>
      <c r="F73" s="107"/>
      <c r="G73" s="72">
        <f t="shared" si="5"/>
        <v>0</v>
      </c>
      <c r="N73" s="61"/>
    </row>
    <row r="74" spans="2:14" ht="15.75" customHeight="1" x14ac:dyDescent="0.25">
      <c r="C74" s="59" t="s">
        <v>431</v>
      </c>
      <c r="D74" s="108"/>
      <c r="E74" s="20"/>
      <c r="F74" s="20"/>
      <c r="G74" s="70">
        <f t="shared" si="5"/>
        <v>0</v>
      </c>
      <c r="N74" s="61"/>
    </row>
    <row r="75" spans="2:14" ht="15.75" customHeight="1" x14ac:dyDescent="0.25">
      <c r="C75" s="59" t="s">
        <v>432</v>
      </c>
      <c r="D75" s="108"/>
      <c r="E75" s="108"/>
      <c r="F75" s="108"/>
      <c r="G75" s="70">
        <f t="shared" si="5"/>
        <v>0</v>
      </c>
      <c r="N75" s="61"/>
    </row>
    <row r="76" spans="2:14" x14ac:dyDescent="0.25">
      <c r="C76" s="60" t="s">
        <v>433</v>
      </c>
      <c r="D76" s="108">
        <f>D72</f>
        <v>96000</v>
      </c>
      <c r="E76" s="108"/>
      <c r="F76" s="108"/>
      <c r="G76" s="70">
        <f t="shared" si="5"/>
        <v>96000</v>
      </c>
      <c r="N76" s="61"/>
    </row>
    <row r="77" spans="2:14" x14ac:dyDescent="0.25">
      <c r="C77" s="59" t="s">
        <v>434</v>
      </c>
      <c r="D77" s="108"/>
      <c r="E77" s="108"/>
      <c r="F77" s="108"/>
      <c r="G77" s="70">
        <f t="shared" si="5"/>
        <v>0</v>
      </c>
      <c r="N77" s="61"/>
    </row>
    <row r="78" spans="2:14" x14ac:dyDescent="0.25">
      <c r="C78" s="59" t="s">
        <v>435</v>
      </c>
      <c r="D78" s="108"/>
      <c r="E78" s="108"/>
      <c r="F78" s="108"/>
      <c r="G78" s="70">
        <f t="shared" si="5"/>
        <v>0</v>
      </c>
      <c r="N78" s="61"/>
    </row>
    <row r="79" spans="2:14" ht="31.5" x14ac:dyDescent="0.25">
      <c r="C79" s="59" t="s">
        <v>436</v>
      </c>
      <c r="D79" s="108"/>
      <c r="E79" s="108"/>
      <c r="F79" s="108"/>
      <c r="G79" s="70">
        <f t="shared" si="5"/>
        <v>0</v>
      </c>
      <c r="N79" s="61"/>
    </row>
    <row r="80" spans="2:14" x14ac:dyDescent="0.25">
      <c r="C80" s="64" t="s">
        <v>21</v>
      </c>
      <c r="D80" s="76">
        <f>SUM(D73:D79)</f>
        <v>96000</v>
      </c>
      <c r="E80" s="76">
        <f>SUM(E73:E79)</f>
        <v>0</v>
      </c>
      <c r="F80" s="76">
        <f>SUM(F73:F79)</f>
        <v>0</v>
      </c>
      <c r="G80" s="70">
        <f t="shared" si="5"/>
        <v>96000</v>
      </c>
      <c r="N80" s="61"/>
    </row>
    <row r="81" spans="2:14" s="63" customFormat="1" x14ac:dyDescent="0.25">
      <c r="C81" s="77"/>
      <c r="D81" s="78"/>
      <c r="E81" s="78"/>
      <c r="F81" s="78"/>
      <c r="G81" s="79"/>
    </row>
    <row r="82" spans="2:14" x14ac:dyDescent="0.25">
      <c r="C82" s="272" t="s">
        <v>391</v>
      </c>
      <c r="D82" s="273"/>
      <c r="E82" s="273"/>
      <c r="F82" s="273"/>
      <c r="G82" s="274"/>
      <c r="N82" s="61"/>
    </row>
    <row r="83" spans="2:14" ht="21.75" customHeight="1" thickBot="1" x14ac:dyDescent="0.3">
      <c r="B83" s="63"/>
      <c r="C83" s="73" t="s">
        <v>446</v>
      </c>
      <c r="D83" s="74" t="e">
        <f>'1) Tableau budgétaire 1'!#REF!</f>
        <v>#REF!</v>
      </c>
      <c r="E83" s="74" t="e">
        <f>'1) Tableau budgétaire 1'!#REF!</f>
        <v>#REF!</v>
      </c>
      <c r="F83" s="74" t="e">
        <f>'1) Tableau budgétaire 1'!#REF!</f>
        <v>#REF!</v>
      </c>
      <c r="G83" s="75" t="e">
        <f t="shared" ref="G83:G91" si="6">SUM(D83:F83)</f>
        <v>#REF!</v>
      </c>
      <c r="N83" s="61"/>
    </row>
    <row r="84" spans="2:14" ht="18" customHeight="1" x14ac:dyDescent="0.25">
      <c r="C84" s="71" t="s">
        <v>430</v>
      </c>
      <c r="D84" s="106"/>
      <c r="E84" s="107"/>
      <c r="F84" s="107"/>
      <c r="G84" s="72">
        <f t="shared" si="6"/>
        <v>0</v>
      </c>
      <c r="N84" s="61"/>
    </row>
    <row r="85" spans="2:14" ht="15.75" customHeight="1" x14ac:dyDescent="0.25">
      <c r="C85" s="59" t="s">
        <v>431</v>
      </c>
      <c r="D85" s="108"/>
      <c r="E85" s="20"/>
      <c r="F85" s="20"/>
      <c r="G85" s="70">
        <f t="shared" si="6"/>
        <v>0</v>
      </c>
      <c r="N85" s="61"/>
    </row>
    <row r="86" spans="2:14" s="63" customFormat="1" ht="15.75" customHeight="1" x14ac:dyDescent="0.25">
      <c r="B86" s="61"/>
      <c r="C86" s="59" t="s">
        <v>432</v>
      </c>
      <c r="D86" s="108"/>
      <c r="E86" s="108"/>
      <c r="F86" s="108"/>
      <c r="G86" s="70">
        <f t="shared" si="6"/>
        <v>0</v>
      </c>
    </row>
    <row r="87" spans="2:14" x14ac:dyDescent="0.25">
      <c r="B87" s="63"/>
      <c r="C87" s="60" t="s">
        <v>433</v>
      </c>
      <c r="D87" s="108"/>
      <c r="E87" s="108"/>
      <c r="F87" s="108"/>
      <c r="G87" s="70">
        <f t="shared" si="6"/>
        <v>0</v>
      </c>
      <c r="N87" s="61"/>
    </row>
    <row r="88" spans="2:14" x14ac:dyDescent="0.25">
      <c r="B88" s="63"/>
      <c r="C88" s="59" t="s">
        <v>434</v>
      </c>
      <c r="D88" s="108"/>
      <c r="E88" s="108"/>
      <c r="F88" s="108"/>
      <c r="G88" s="70">
        <f t="shared" si="6"/>
        <v>0</v>
      </c>
      <c r="N88" s="61"/>
    </row>
    <row r="89" spans="2:14" x14ac:dyDescent="0.25">
      <c r="B89" s="63"/>
      <c r="C89" s="59" t="s">
        <v>435</v>
      </c>
      <c r="D89" s="108" t="e">
        <f>D83</f>
        <v>#REF!</v>
      </c>
      <c r="E89" s="108"/>
      <c r="F89" s="108"/>
      <c r="G89" s="70" t="e">
        <f t="shared" si="6"/>
        <v>#REF!</v>
      </c>
      <c r="N89" s="61"/>
    </row>
    <row r="90" spans="2:14" ht="31.5" x14ac:dyDescent="0.25">
      <c r="C90" s="59" t="s">
        <v>436</v>
      </c>
      <c r="D90" s="108"/>
      <c r="E90" s="108"/>
      <c r="F90" s="108"/>
      <c r="G90" s="70">
        <f t="shared" si="6"/>
        <v>0</v>
      </c>
      <c r="N90" s="61"/>
    </row>
    <row r="91" spans="2:14" x14ac:dyDescent="0.25">
      <c r="C91" s="64" t="s">
        <v>21</v>
      </c>
      <c r="D91" s="76" t="e">
        <f>SUM(D84:D90)</f>
        <v>#REF!</v>
      </c>
      <c r="E91" s="76">
        <f>SUM(E84:E90)</f>
        <v>0</v>
      </c>
      <c r="F91" s="76">
        <f>SUM(F84:F90)</f>
        <v>0</v>
      </c>
      <c r="G91" s="70" t="e">
        <f t="shared" si="6"/>
        <v>#REF!</v>
      </c>
      <c r="N91" s="61"/>
    </row>
    <row r="92" spans="2:14" s="63" customFormat="1" x14ac:dyDescent="0.25">
      <c r="C92" s="77"/>
      <c r="D92" s="78"/>
      <c r="E92" s="78"/>
      <c r="F92" s="78"/>
      <c r="G92" s="79"/>
    </row>
    <row r="93" spans="2:14" x14ac:dyDescent="0.25">
      <c r="C93" s="272" t="s">
        <v>394</v>
      </c>
      <c r="D93" s="273"/>
      <c r="E93" s="273"/>
      <c r="F93" s="273"/>
      <c r="G93" s="274"/>
      <c r="N93" s="61"/>
    </row>
    <row r="94" spans="2:14" ht="21.75" customHeight="1" thickBot="1" x14ac:dyDescent="0.3">
      <c r="C94" s="73" t="s">
        <v>447</v>
      </c>
      <c r="D94" s="74" t="e">
        <f>'1) Tableau budgétaire 1'!#REF!</f>
        <v>#REF!</v>
      </c>
      <c r="E94" s="74" t="e">
        <f>'1) Tableau budgétaire 1'!#REF!</f>
        <v>#REF!</v>
      </c>
      <c r="F94" s="74" t="e">
        <f>'1) Tableau budgétaire 1'!#REF!</f>
        <v>#REF!</v>
      </c>
      <c r="G94" s="75" t="e">
        <f t="shared" ref="G94:G102" si="7">SUM(D94:F94)</f>
        <v>#REF!</v>
      </c>
      <c r="N94" s="61"/>
    </row>
    <row r="95" spans="2:14" ht="15.75" customHeight="1" x14ac:dyDescent="0.25">
      <c r="C95" s="71" t="s">
        <v>430</v>
      </c>
      <c r="D95" s="106"/>
      <c r="E95" s="107"/>
      <c r="F95" s="107"/>
      <c r="G95" s="72">
        <f t="shared" si="7"/>
        <v>0</v>
      </c>
      <c r="N95" s="61"/>
    </row>
    <row r="96" spans="2:14" ht="15.75" customHeight="1" x14ac:dyDescent="0.25">
      <c r="B96" s="63"/>
      <c r="C96" s="59" t="s">
        <v>431</v>
      </c>
      <c r="D96" s="108"/>
      <c r="E96" s="20"/>
      <c r="F96" s="20"/>
      <c r="G96" s="70">
        <f t="shared" si="7"/>
        <v>0</v>
      </c>
      <c r="N96" s="61"/>
    </row>
    <row r="97" spans="2:14" ht="15.75" customHeight="1" x14ac:dyDescent="0.25">
      <c r="C97" s="59" t="s">
        <v>432</v>
      </c>
      <c r="D97" s="108"/>
      <c r="E97" s="108"/>
      <c r="F97" s="108"/>
      <c r="G97" s="70">
        <f t="shared" si="7"/>
        <v>0</v>
      </c>
      <c r="N97" s="61"/>
    </row>
    <row r="98" spans="2:14" x14ac:dyDescent="0.25">
      <c r="C98" s="60" t="s">
        <v>433</v>
      </c>
      <c r="D98" s="108"/>
      <c r="E98" s="108"/>
      <c r="F98" s="108"/>
      <c r="G98" s="70">
        <f t="shared" si="7"/>
        <v>0</v>
      </c>
      <c r="N98" s="61"/>
    </row>
    <row r="99" spans="2:14" x14ac:dyDescent="0.25">
      <c r="C99" s="59" t="s">
        <v>434</v>
      </c>
      <c r="D99" s="108"/>
      <c r="E99" s="108"/>
      <c r="F99" s="108"/>
      <c r="G99" s="70">
        <f t="shared" si="7"/>
        <v>0</v>
      </c>
      <c r="N99" s="61"/>
    </row>
    <row r="100" spans="2:14" ht="25.5" customHeight="1" x14ac:dyDescent="0.25">
      <c r="C100" s="59" t="s">
        <v>435</v>
      </c>
      <c r="D100" s="108"/>
      <c r="E100" s="108"/>
      <c r="F100" s="108"/>
      <c r="G100" s="70">
        <f t="shared" si="7"/>
        <v>0</v>
      </c>
      <c r="N100" s="61"/>
    </row>
    <row r="101" spans="2:14" ht="31.5" x14ac:dyDescent="0.25">
      <c r="B101" s="63"/>
      <c r="C101" s="59" t="s">
        <v>436</v>
      </c>
      <c r="D101" s="108"/>
      <c r="E101" s="108"/>
      <c r="F101" s="108"/>
      <c r="G101" s="70">
        <f t="shared" si="7"/>
        <v>0</v>
      </c>
      <c r="N101" s="61"/>
    </row>
    <row r="102" spans="2:14" ht="15.75" customHeight="1" x14ac:dyDescent="0.25">
      <c r="C102" s="64" t="s">
        <v>21</v>
      </c>
      <c r="D102" s="76">
        <f>SUM(D95:D101)</f>
        <v>0</v>
      </c>
      <c r="E102" s="76">
        <f>SUM(E95:E101)</f>
        <v>0</v>
      </c>
      <c r="F102" s="76">
        <f>SUM(F95:F101)</f>
        <v>0</v>
      </c>
      <c r="G102" s="70">
        <f t="shared" si="7"/>
        <v>0</v>
      </c>
      <c r="N102" s="61"/>
    </row>
    <row r="103" spans="2:14" ht="25.5" customHeight="1" x14ac:dyDescent="0.25">
      <c r="D103" s="65"/>
      <c r="E103" s="65"/>
      <c r="F103" s="65"/>
      <c r="G103" s="65"/>
      <c r="N103" s="61"/>
    </row>
    <row r="104" spans="2:14" x14ac:dyDescent="0.25">
      <c r="B104" s="272" t="s">
        <v>448</v>
      </c>
      <c r="C104" s="273"/>
      <c r="D104" s="273"/>
      <c r="E104" s="273"/>
      <c r="F104" s="273"/>
      <c r="G104" s="274"/>
      <c r="N104" s="61"/>
    </row>
    <row r="105" spans="2:14" x14ac:dyDescent="0.25">
      <c r="C105" s="272" t="s">
        <v>395</v>
      </c>
      <c r="D105" s="273"/>
      <c r="E105" s="273"/>
      <c r="F105" s="273"/>
      <c r="G105" s="274"/>
      <c r="N105" s="61"/>
    </row>
    <row r="106" spans="2:14" ht="22.5" customHeight="1" thickBot="1" x14ac:dyDescent="0.3">
      <c r="C106" s="73" t="s">
        <v>449</v>
      </c>
      <c r="D106" s="74" t="e">
        <f>'1) Tableau budgétaire 1'!#REF!</f>
        <v>#REF!</v>
      </c>
      <c r="E106" s="74" t="e">
        <f>'1) Tableau budgétaire 1'!#REF!</f>
        <v>#REF!</v>
      </c>
      <c r="F106" s="74" t="e">
        <f>'1) Tableau budgétaire 1'!#REF!</f>
        <v>#REF!</v>
      </c>
      <c r="G106" s="75" t="e">
        <f>SUM(D106:F106)</f>
        <v>#REF!</v>
      </c>
      <c r="N106" s="61"/>
    </row>
    <row r="107" spans="2:14" x14ac:dyDescent="0.25">
      <c r="C107" s="71" t="s">
        <v>430</v>
      </c>
      <c r="D107" s="106"/>
      <c r="E107" s="107"/>
      <c r="F107" s="107"/>
      <c r="G107" s="72">
        <f t="shared" ref="G107:G114" si="8">SUM(D107:F107)</f>
        <v>0</v>
      </c>
      <c r="N107" s="61"/>
    </row>
    <row r="108" spans="2:14" x14ac:dyDescent="0.25">
      <c r="C108" s="59" t="s">
        <v>431</v>
      </c>
      <c r="D108" s="108"/>
      <c r="E108" s="20"/>
      <c r="F108" s="20"/>
      <c r="G108" s="70">
        <f t="shared" si="8"/>
        <v>0</v>
      </c>
      <c r="N108" s="61"/>
    </row>
    <row r="109" spans="2:14" ht="15.75" customHeight="1" x14ac:dyDescent="0.25">
      <c r="C109" s="59" t="s">
        <v>432</v>
      </c>
      <c r="D109" s="108"/>
      <c r="E109" s="108"/>
      <c r="F109" s="108"/>
      <c r="G109" s="70">
        <f t="shared" si="8"/>
        <v>0</v>
      </c>
      <c r="N109" s="61"/>
    </row>
    <row r="110" spans="2:14" x14ac:dyDescent="0.25">
      <c r="C110" s="60" t="s">
        <v>433</v>
      </c>
      <c r="D110" s="108"/>
      <c r="E110" s="108"/>
      <c r="F110" s="108"/>
      <c r="G110" s="70">
        <f t="shared" si="8"/>
        <v>0</v>
      </c>
      <c r="N110" s="61"/>
    </row>
    <row r="111" spans="2:14" x14ac:dyDescent="0.25">
      <c r="C111" s="59" t="s">
        <v>434</v>
      </c>
      <c r="D111" s="108"/>
      <c r="E111" s="108"/>
      <c r="F111" s="108"/>
      <c r="G111" s="70">
        <f t="shared" si="8"/>
        <v>0</v>
      </c>
      <c r="N111" s="61"/>
    </row>
    <row r="112" spans="2:14" x14ac:dyDescent="0.25">
      <c r="C112" s="59" t="s">
        <v>435</v>
      </c>
      <c r="D112" s="108"/>
      <c r="E112" s="108"/>
      <c r="F112" s="108"/>
      <c r="G112" s="70">
        <f t="shared" si="8"/>
        <v>0</v>
      </c>
      <c r="N112" s="61"/>
    </row>
    <row r="113" spans="3:14" ht="31.5" x14ac:dyDescent="0.25">
      <c r="C113" s="59" t="s">
        <v>436</v>
      </c>
      <c r="D113" s="108"/>
      <c r="E113" s="108"/>
      <c r="F113" s="108"/>
      <c r="G113" s="70">
        <f t="shared" si="8"/>
        <v>0</v>
      </c>
      <c r="N113" s="61"/>
    </row>
    <row r="114" spans="3:14" x14ac:dyDescent="0.25">
      <c r="C114" s="64" t="s">
        <v>21</v>
      </c>
      <c r="D114" s="76">
        <f>SUM(D107:D113)</f>
        <v>0</v>
      </c>
      <c r="E114" s="76">
        <f>SUM(E107:E113)</f>
        <v>0</v>
      </c>
      <c r="F114" s="76">
        <f>SUM(F107:F113)</f>
        <v>0</v>
      </c>
      <c r="G114" s="70">
        <f t="shared" si="8"/>
        <v>0</v>
      </c>
      <c r="N114" s="61"/>
    </row>
    <row r="115" spans="3:14" s="63" customFormat="1" x14ac:dyDescent="0.25">
      <c r="C115" s="77"/>
      <c r="D115" s="78"/>
      <c r="E115" s="78"/>
      <c r="F115" s="78"/>
      <c r="G115" s="79"/>
    </row>
    <row r="116" spans="3:14" ht="15.75" customHeight="1" x14ac:dyDescent="0.25">
      <c r="C116" s="272" t="s">
        <v>450</v>
      </c>
      <c r="D116" s="273"/>
      <c r="E116" s="273"/>
      <c r="F116" s="273"/>
      <c r="G116" s="274"/>
      <c r="N116" s="61"/>
    </row>
    <row r="117" spans="3:14" ht="21.75" customHeight="1" thickBot="1" x14ac:dyDescent="0.3">
      <c r="C117" s="73" t="s">
        <v>451</v>
      </c>
      <c r="D117" s="74" t="e">
        <f>'1) Tableau budgétaire 1'!#REF!</f>
        <v>#REF!</v>
      </c>
      <c r="E117" s="74" t="e">
        <f>'1) Tableau budgétaire 1'!#REF!</f>
        <v>#REF!</v>
      </c>
      <c r="F117" s="74" t="e">
        <f>'1) Tableau budgétaire 1'!#REF!</f>
        <v>#REF!</v>
      </c>
      <c r="G117" s="75" t="e">
        <f t="shared" ref="G117:G125" si="9">SUM(D117:F117)</f>
        <v>#REF!</v>
      </c>
      <c r="N117" s="61"/>
    </row>
    <row r="118" spans="3:14" x14ac:dyDescent="0.25">
      <c r="C118" s="71" t="s">
        <v>430</v>
      </c>
      <c r="D118" s="106"/>
      <c r="E118" s="107"/>
      <c r="F118" s="107"/>
      <c r="G118" s="72">
        <f t="shared" si="9"/>
        <v>0</v>
      </c>
      <c r="N118" s="61"/>
    </row>
    <row r="119" spans="3:14" x14ac:dyDescent="0.25">
      <c r="C119" s="59" t="s">
        <v>431</v>
      </c>
      <c r="D119" s="108"/>
      <c r="E119" s="20"/>
      <c r="F119" s="20"/>
      <c r="G119" s="70">
        <f t="shared" si="9"/>
        <v>0</v>
      </c>
      <c r="N119" s="61"/>
    </row>
    <row r="120" spans="3:14" ht="31.5" x14ac:dyDescent="0.25">
      <c r="C120" s="59" t="s">
        <v>432</v>
      </c>
      <c r="D120" s="108"/>
      <c r="E120" s="108"/>
      <c r="F120" s="108"/>
      <c r="G120" s="70">
        <f t="shared" si="9"/>
        <v>0</v>
      </c>
      <c r="N120" s="61"/>
    </row>
    <row r="121" spans="3:14" x14ac:dyDescent="0.25">
      <c r="C121" s="60" t="s">
        <v>433</v>
      </c>
      <c r="D121" s="108"/>
      <c r="E121" s="108"/>
      <c r="F121" s="108"/>
      <c r="G121" s="70">
        <f t="shared" si="9"/>
        <v>0</v>
      </c>
      <c r="N121" s="61"/>
    </row>
    <row r="122" spans="3:14" x14ac:dyDescent="0.25">
      <c r="C122" s="59" t="s">
        <v>434</v>
      </c>
      <c r="D122" s="108"/>
      <c r="E122" s="108"/>
      <c r="F122" s="108"/>
      <c r="G122" s="70">
        <f t="shared" si="9"/>
        <v>0</v>
      </c>
      <c r="N122" s="61"/>
    </row>
    <row r="123" spans="3:14" x14ac:dyDescent="0.25">
      <c r="C123" s="59" t="s">
        <v>435</v>
      </c>
      <c r="D123" s="108"/>
      <c r="E123" s="108"/>
      <c r="F123" s="108"/>
      <c r="G123" s="70">
        <f t="shared" si="9"/>
        <v>0</v>
      </c>
      <c r="N123" s="61"/>
    </row>
    <row r="124" spans="3:14" ht="31.5" x14ac:dyDescent="0.25">
      <c r="C124" s="59" t="s">
        <v>436</v>
      </c>
      <c r="D124" s="108"/>
      <c r="E124" s="108"/>
      <c r="F124" s="108"/>
      <c r="G124" s="70">
        <f t="shared" si="9"/>
        <v>0</v>
      </c>
      <c r="N124" s="61"/>
    </row>
    <row r="125" spans="3:14" x14ac:dyDescent="0.25">
      <c r="C125" s="64" t="s">
        <v>21</v>
      </c>
      <c r="D125" s="76">
        <f>SUM(D118:D124)</f>
        <v>0</v>
      </c>
      <c r="E125" s="76">
        <f>SUM(E118:E124)</f>
        <v>0</v>
      </c>
      <c r="F125" s="76">
        <f>SUM(F118:F124)</f>
        <v>0</v>
      </c>
      <c r="G125" s="70">
        <f t="shared" si="9"/>
        <v>0</v>
      </c>
      <c r="N125" s="61"/>
    </row>
    <row r="126" spans="3:14" s="63" customFormat="1" x14ac:dyDescent="0.25">
      <c r="C126" s="77"/>
      <c r="D126" s="78"/>
      <c r="E126" s="78"/>
      <c r="F126" s="78"/>
      <c r="G126" s="79"/>
    </row>
    <row r="127" spans="3:14" x14ac:dyDescent="0.25">
      <c r="C127" s="272" t="s">
        <v>396</v>
      </c>
      <c r="D127" s="273"/>
      <c r="E127" s="273"/>
      <c r="F127" s="273"/>
      <c r="G127" s="274"/>
      <c r="N127" s="61"/>
    </row>
    <row r="128" spans="3:14" ht="21" customHeight="1" thickBot="1" x14ac:dyDescent="0.3">
      <c r="C128" s="73" t="s">
        <v>452</v>
      </c>
      <c r="D128" s="74" t="e">
        <f>'1) Tableau budgétaire 1'!#REF!</f>
        <v>#REF!</v>
      </c>
      <c r="E128" s="74" t="e">
        <f>'1) Tableau budgétaire 1'!#REF!</f>
        <v>#REF!</v>
      </c>
      <c r="F128" s="74" t="e">
        <f>'1) Tableau budgétaire 1'!#REF!</f>
        <v>#REF!</v>
      </c>
      <c r="G128" s="75" t="e">
        <f t="shared" ref="G128:G136" si="10">SUM(D128:F128)</f>
        <v>#REF!</v>
      </c>
      <c r="N128" s="61"/>
    </row>
    <row r="129" spans="3:14" x14ac:dyDescent="0.25">
      <c r="C129" s="71" t="s">
        <v>430</v>
      </c>
      <c r="D129" s="106"/>
      <c r="E129" s="107"/>
      <c r="F129" s="107"/>
      <c r="G129" s="72">
        <f t="shared" si="10"/>
        <v>0</v>
      </c>
      <c r="N129" s="61"/>
    </row>
    <row r="130" spans="3:14" x14ac:dyDescent="0.25">
      <c r="C130" s="59" t="s">
        <v>431</v>
      </c>
      <c r="D130" s="108"/>
      <c r="E130" s="20"/>
      <c r="F130" s="20"/>
      <c r="G130" s="70">
        <f t="shared" si="10"/>
        <v>0</v>
      </c>
      <c r="N130" s="61"/>
    </row>
    <row r="131" spans="3:14" ht="31.5" x14ac:dyDescent="0.25">
      <c r="C131" s="59" t="s">
        <v>432</v>
      </c>
      <c r="D131" s="108"/>
      <c r="E131" s="108"/>
      <c r="F131" s="108"/>
      <c r="G131" s="70">
        <f t="shared" si="10"/>
        <v>0</v>
      </c>
      <c r="N131" s="61"/>
    </row>
    <row r="132" spans="3:14" x14ac:dyDescent="0.25">
      <c r="C132" s="60" t="s">
        <v>433</v>
      </c>
      <c r="D132" s="108"/>
      <c r="E132" s="108"/>
      <c r="F132" s="108"/>
      <c r="G132" s="70">
        <f t="shared" si="10"/>
        <v>0</v>
      </c>
      <c r="N132" s="61"/>
    </row>
    <row r="133" spans="3:14" x14ac:dyDescent="0.25">
      <c r="C133" s="59" t="s">
        <v>434</v>
      </c>
      <c r="D133" s="108"/>
      <c r="E133" s="108"/>
      <c r="F133" s="108"/>
      <c r="G133" s="70">
        <f t="shared" si="10"/>
        <v>0</v>
      </c>
      <c r="N133" s="61"/>
    </row>
    <row r="134" spans="3:14" x14ac:dyDescent="0.25">
      <c r="C134" s="59" t="s">
        <v>435</v>
      </c>
      <c r="D134" s="108"/>
      <c r="E134" s="108"/>
      <c r="F134" s="108"/>
      <c r="G134" s="70">
        <f t="shared" si="10"/>
        <v>0</v>
      </c>
      <c r="N134" s="61"/>
    </row>
    <row r="135" spans="3:14" ht="31.5" x14ac:dyDescent="0.25">
      <c r="C135" s="59" t="s">
        <v>436</v>
      </c>
      <c r="D135" s="108"/>
      <c r="E135" s="108"/>
      <c r="F135" s="108"/>
      <c r="G135" s="70">
        <f t="shared" si="10"/>
        <v>0</v>
      </c>
      <c r="N135" s="61"/>
    </row>
    <row r="136" spans="3:14" x14ac:dyDescent="0.25">
      <c r="C136" s="64" t="s">
        <v>21</v>
      </c>
      <c r="D136" s="76">
        <f>SUM(D129:D135)</f>
        <v>0</v>
      </c>
      <c r="E136" s="76">
        <f>SUM(E129:E135)</f>
        <v>0</v>
      </c>
      <c r="F136" s="76">
        <f>SUM(F129:F135)</f>
        <v>0</v>
      </c>
      <c r="G136" s="70">
        <f t="shared" si="10"/>
        <v>0</v>
      </c>
      <c r="N136" s="61"/>
    </row>
    <row r="137" spans="3:14" s="63" customFormat="1" x14ac:dyDescent="0.25">
      <c r="C137" s="77"/>
      <c r="D137" s="78"/>
      <c r="E137" s="78"/>
      <c r="F137" s="78"/>
      <c r="G137" s="79"/>
    </row>
    <row r="138" spans="3:14" x14ac:dyDescent="0.25">
      <c r="C138" s="272" t="s">
        <v>397</v>
      </c>
      <c r="D138" s="273"/>
      <c r="E138" s="273"/>
      <c r="F138" s="273"/>
      <c r="G138" s="274"/>
      <c r="N138" s="61"/>
    </row>
    <row r="139" spans="3:14" ht="24" customHeight="1" thickBot="1" x14ac:dyDescent="0.3">
      <c r="C139" s="73" t="s">
        <v>453</v>
      </c>
      <c r="D139" s="74" t="e">
        <f>'1) Tableau budgétaire 1'!#REF!</f>
        <v>#REF!</v>
      </c>
      <c r="E139" s="74" t="e">
        <f>'1) Tableau budgétaire 1'!#REF!</f>
        <v>#REF!</v>
      </c>
      <c r="F139" s="74" t="e">
        <f>'1) Tableau budgétaire 1'!#REF!</f>
        <v>#REF!</v>
      </c>
      <c r="G139" s="75" t="e">
        <f t="shared" ref="G139:G147" si="11">SUM(D139:F139)</f>
        <v>#REF!</v>
      </c>
      <c r="N139" s="61"/>
    </row>
    <row r="140" spans="3:14" ht="15.75" customHeight="1" x14ac:dyDescent="0.25">
      <c r="C140" s="71" t="s">
        <v>430</v>
      </c>
      <c r="D140" s="106"/>
      <c r="E140" s="107"/>
      <c r="F140" s="107"/>
      <c r="G140" s="72">
        <f t="shared" si="11"/>
        <v>0</v>
      </c>
      <c r="N140" s="61"/>
    </row>
    <row r="141" spans="3:14" s="65" customFormat="1" x14ac:dyDescent="0.25">
      <c r="C141" s="59" t="s">
        <v>431</v>
      </c>
      <c r="D141" s="108"/>
      <c r="E141" s="20"/>
      <c r="F141" s="20"/>
      <c r="G141" s="70">
        <f t="shared" si="11"/>
        <v>0</v>
      </c>
    </row>
    <row r="142" spans="3:14" s="65" customFormat="1" ht="15.75" customHeight="1" x14ac:dyDescent="0.25">
      <c r="C142" s="59" t="s">
        <v>432</v>
      </c>
      <c r="D142" s="108"/>
      <c r="E142" s="108"/>
      <c r="F142" s="108"/>
      <c r="G142" s="70">
        <f t="shared" si="11"/>
        <v>0</v>
      </c>
    </row>
    <row r="143" spans="3:14" s="65" customFormat="1" x14ac:dyDescent="0.25">
      <c r="C143" s="60" t="s">
        <v>433</v>
      </c>
      <c r="D143" s="108"/>
      <c r="E143" s="108"/>
      <c r="F143" s="108"/>
      <c r="G143" s="70">
        <f t="shared" si="11"/>
        <v>0</v>
      </c>
    </row>
    <row r="144" spans="3:14" s="65" customFormat="1" x14ac:dyDescent="0.25">
      <c r="C144" s="59" t="s">
        <v>434</v>
      </c>
      <c r="D144" s="108"/>
      <c r="E144" s="108"/>
      <c r="F144" s="108"/>
      <c r="G144" s="70">
        <f t="shared" si="11"/>
        <v>0</v>
      </c>
    </row>
    <row r="145" spans="2:7" s="65" customFormat="1" ht="15.75" customHeight="1" x14ac:dyDescent="0.25">
      <c r="C145" s="59" t="s">
        <v>435</v>
      </c>
      <c r="D145" s="108"/>
      <c r="E145" s="108"/>
      <c r="F145" s="108"/>
      <c r="G145" s="70">
        <f t="shared" si="11"/>
        <v>0</v>
      </c>
    </row>
    <row r="146" spans="2:7" s="65" customFormat="1" ht="31.5" x14ac:dyDescent="0.25">
      <c r="C146" s="59" t="s">
        <v>436</v>
      </c>
      <c r="D146" s="108"/>
      <c r="E146" s="108"/>
      <c r="F146" s="108"/>
      <c r="G146" s="70">
        <f t="shared" si="11"/>
        <v>0</v>
      </c>
    </row>
    <row r="147" spans="2:7" s="65" customFormat="1" x14ac:dyDescent="0.25">
      <c r="C147" s="64" t="s">
        <v>21</v>
      </c>
      <c r="D147" s="76">
        <f>SUM(D140:D146)</f>
        <v>0</v>
      </c>
      <c r="E147" s="76">
        <f>SUM(E140:E146)</f>
        <v>0</v>
      </c>
      <c r="F147" s="76">
        <f>SUM(F140:F146)</f>
        <v>0</v>
      </c>
      <c r="G147" s="70">
        <f t="shared" si="11"/>
        <v>0</v>
      </c>
    </row>
    <row r="148" spans="2:7" s="65" customFormat="1" x14ac:dyDescent="0.25">
      <c r="C148" s="61"/>
      <c r="D148" s="63"/>
      <c r="E148" s="63"/>
      <c r="F148" s="63"/>
      <c r="G148" s="61"/>
    </row>
    <row r="149" spans="2:7" s="65" customFormat="1" x14ac:dyDescent="0.25">
      <c r="B149" s="272" t="s">
        <v>454</v>
      </c>
      <c r="C149" s="273"/>
      <c r="D149" s="273"/>
      <c r="E149" s="273"/>
      <c r="F149" s="273"/>
      <c r="G149" s="274"/>
    </row>
    <row r="150" spans="2:7" s="65" customFormat="1" x14ac:dyDescent="0.25">
      <c r="B150" s="61"/>
      <c r="C150" s="272" t="s">
        <v>398</v>
      </c>
      <c r="D150" s="273"/>
      <c r="E150" s="273"/>
      <c r="F150" s="273"/>
      <c r="G150" s="274"/>
    </row>
    <row r="151" spans="2:7" s="65" customFormat="1" ht="24" customHeight="1" thickBot="1" x14ac:dyDescent="0.3">
      <c r="B151" s="61"/>
      <c r="C151" s="73" t="s">
        <v>455</v>
      </c>
      <c r="D151" s="74" t="e">
        <f>'1) Tableau budgétaire 1'!#REF!</f>
        <v>#REF!</v>
      </c>
      <c r="E151" s="74" t="e">
        <f>'1) Tableau budgétaire 1'!#REF!</f>
        <v>#REF!</v>
      </c>
      <c r="F151" s="74" t="e">
        <f>'1) Tableau budgétaire 1'!#REF!</f>
        <v>#REF!</v>
      </c>
      <c r="G151" s="75" t="e">
        <f>SUM(D151:F151)</f>
        <v>#REF!</v>
      </c>
    </row>
    <row r="152" spans="2:7" s="65" customFormat="1" ht="24.75" customHeight="1" x14ac:dyDescent="0.25">
      <c r="B152" s="61"/>
      <c r="C152" s="71" t="s">
        <v>430</v>
      </c>
      <c r="D152" s="106"/>
      <c r="E152" s="107"/>
      <c r="F152" s="107"/>
      <c r="G152" s="72">
        <f t="shared" ref="G152:G159" si="12">SUM(D152:F152)</f>
        <v>0</v>
      </c>
    </row>
    <row r="153" spans="2:7" s="65" customFormat="1" ht="15.75" customHeight="1" x14ac:dyDescent="0.25">
      <c r="B153" s="61"/>
      <c r="C153" s="59" t="s">
        <v>431</v>
      </c>
      <c r="D153" s="108"/>
      <c r="E153" s="20"/>
      <c r="F153" s="20"/>
      <c r="G153" s="70">
        <f t="shared" si="12"/>
        <v>0</v>
      </c>
    </row>
    <row r="154" spans="2:7" s="65" customFormat="1" ht="15.75" customHeight="1" x14ac:dyDescent="0.25">
      <c r="B154" s="61"/>
      <c r="C154" s="59" t="s">
        <v>432</v>
      </c>
      <c r="D154" s="108"/>
      <c r="E154" s="108"/>
      <c r="F154" s="108"/>
      <c r="G154" s="70">
        <f t="shared" si="12"/>
        <v>0</v>
      </c>
    </row>
    <row r="155" spans="2:7" s="65" customFormat="1" ht="15.75" customHeight="1" x14ac:dyDescent="0.25">
      <c r="B155" s="61"/>
      <c r="C155" s="60" t="s">
        <v>433</v>
      </c>
      <c r="D155" s="108"/>
      <c r="E155" s="108"/>
      <c r="F155" s="108"/>
      <c r="G155" s="70">
        <f t="shared" si="12"/>
        <v>0</v>
      </c>
    </row>
    <row r="156" spans="2:7" s="65" customFormat="1" ht="15.75" customHeight="1" x14ac:dyDescent="0.25">
      <c r="B156" s="61"/>
      <c r="C156" s="59" t="s">
        <v>434</v>
      </c>
      <c r="D156" s="108"/>
      <c r="E156" s="108"/>
      <c r="F156" s="108"/>
      <c r="G156" s="70">
        <f t="shared" si="12"/>
        <v>0</v>
      </c>
    </row>
    <row r="157" spans="2:7" s="65" customFormat="1" ht="15.75" customHeight="1" x14ac:dyDescent="0.25">
      <c r="B157" s="61"/>
      <c r="C157" s="59" t="s">
        <v>435</v>
      </c>
      <c r="D157" s="108"/>
      <c r="E157" s="108"/>
      <c r="F157" s="108"/>
      <c r="G157" s="70">
        <f t="shared" si="12"/>
        <v>0</v>
      </c>
    </row>
    <row r="158" spans="2:7" s="65" customFormat="1" ht="15.75" customHeight="1" x14ac:dyDescent="0.25">
      <c r="B158" s="61"/>
      <c r="C158" s="59" t="s">
        <v>436</v>
      </c>
      <c r="D158" s="108"/>
      <c r="E158" s="108"/>
      <c r="F158" s="108"/>
      <c r="G158" s="70">
        <f t="shared" si="12"/>
        <v>0</v>
      </c>
    </row>
    <row r="159" spans="2:7" s="65" customFormat="1" ht="15.75" customHeight="1" x14ac:dyDescent="0.25">
      <c r="B159" s="61"/>
      <c r="C159" s="64" t="s">
        <v>21</v>
      </c>
      <c r="D159" s="76">
        <f>SUM(D152:D158)</f>
        <v>0</v>
      </c>
      <c r="E159" s="76">
        <f>SUM(E152:E158)</f>
        <v>0</v>
      </c>
      <c r="F159" s="76">
        <f>SUM(F152:F158)</f>
        <v>0</v>
      </c>
      <c r="G159" s="70">
        <f t="shared" si="12"/>
        <v>0</v>
      </c>
    </row>
    <row r="160" spans="2:7" s="63" customFormat="1" ht="15.75" customHeight="1" x14ac:dyDescent="0.25">
      <c r="C160" s="77"/>
      <c r="D160" s="78"/>
      <c r="E160" s="78"/>
      <c r="F160" s="78"/>
      <c r="G160" s="79"/>
    </row>
    <row r="161" spans="3:7" s="65" customFormat="1" ht="15.75" customHeight="1" x14ac:dyDescent="0.25">
      <c r="C161" s="272" t="s">
        <v>399</v>
      </c>
      <c r="D161" s="273"/>
      <c r="E161" s="273"/>
      <c r="F161" s="273"/>
      <c r="G161" s="274"/>
    </row>
    <row r="162" spans="3:7" s="65" customFormat="1" ht="21" customHeight="1" thickBot="1" x14ac:dyDescent="0.3">
      <c r="C162" s="73" t="s">
        <v>456</v>
      </c>
      <c r="D162" s="74" t="e">
        <f>'1) Tableau budgétaire 1'!#REF!</f>
        <v>#REF!</v>
      </c>
      <c r="E162" s="74" t="e">
        <f>'1) Tableau budgétaire 1'!#REF!</f>
        <v>#REF!</v>
      </c>
      <c r="F162" s="74" t="e">
        <f>'1) Tableau budgétaire 1'!#REF!</f>
        <v>#REF!</v>
      </c>
      <c r="G162" s="75" t="e">
        <f t="shared" ref="G162:G170" si="13">SUM(D162:F162)</f>
        <v>#REF!</v>
      </c>
    </row>
    <row r="163" spans="3:7" s="65" customFormat="1" ht="15.75" customHeight="1" x14ac:dyDescent="0.25">
      <c r="C163" s="71" t="s">
        <v>430</v>
      </c>
      <c r="D163" s="106"/>
      <c r="E163" s="107"/>
      <c r="F163" s="107"/>
      <c r="G163" s="72">
        <f t="shared" si="13"/>
        <v>0</v>
      </c>
    </row>
    <row r="164" spans="3:7" s="65" customFormat="1" ht="15.75" customHeight="1" x14ac:dyDescent="0.25">
      <c r="C164" s="59" t="s">
        <v>431</v>
      </c>
      <c r="D164" s="108"/>
      <c r="E164" s="20"/>
      <c r="F164" s="20"/>
      <c r="G164" s="70">
        <f t="shared" si="13"/>
        <v>0</v>
      </c>
    </row>
    <row r="165" spans="3:7" s="65" customFormat="1" ht="15.75" customHeight="1" x14ac:dyDescent="0.25">
      <c r="C165" s="59" t="s">
        <v>432</v>
      </c>
      <c r="D165" s="108"/>
      <c r="E165" s="108"/>
      <c r="F165" s="108"/>
      <c r="G165" s="70">
        <f t="shared" si="13"/>
        <v>0</v>
      </c>
    </row>
    <row r="166" spans="3:7" s="65" customFormat="1" ht="15.75" customHeight="1" x14ac:dyDescent="0.25">
      <c r="C166" s="60" t="s">
        <v>433</v>
      </c>
      <c r="D166" s="108"/>
      <c r="E166" s="108"/>
      <c r="F166" s="108"/>
      <c r="G166" s="70">
        <f t="shared" si="13"/>
        <v>0</v>
      </c>
    </row>
    <row r="167" spans="3:7" s="65" customFormat="1" ht="15.75" customHeight="1" x14ac:dyDescent="0.25">
      <c r="C167" s="59" t="s">
        <v>434</v>
      </c>
      <c r="D167" s="108"/>
      <c r="E167" s="108"/>
      <c r="F167" s="108"/>
      <c r="G167" s="70">
        <f t="shared" si="13"/>
        <v>0</v>
      </c>
    </row>
    <row r="168" spans="3:7" s="65" customFormat="1" ht="15.75" customHeight="1" x14ac:dyDescent="0.25">
      <c r="C168" s="59" t="s">
        <v>435</v>
      </c>
      <c r="D168" s="108"/>
      <c r="E168" s="108"/>
      <c r="F168" s="108"/>
      <c r="G168" s="70">
        <f t="shared" si="13"/>
        <v>0</v>
      </c>
    </row>
    <row r="169" spans="3:7" s="65" customFormat="1" ht="15.75" customHeight="1" x14ac:dyDescent="0.25">
      <c r="C169" s="59" t="s">
        <v>436</v>
      </c>
      <c r="D169" s="108"/>
      <c r="E169" s="108"/>
      <c r="F169" s="108"/>
      <c r="G169" s="70">
        <f t="shared" si="13"/>
        <v>0</v>
      </c>
    </row>
    <row r="170" spans="3:7" s="65" customFormat="1" ht="15.75" customHeight="1" x14ac:dyDescent="0.25">
      <c r="C170" s="64" t="s">
        <v>21</v>
      </c>
      <c r="D170" s="76">
        <f>SUM(D163:D169)</f>
        <v>0</v>
      </c>
      <c r="E170" s="76">
        <f>SUM(E163:E169)</f>
        <v>0</v>
      </c>
      <c r="F170" s="76">
        <f>SUM(F163:F169)</f>
        <v>0</v>
      </c>
      <c r="G170" s="70">
        <f t="shared" si="13"/>
        <v>0</v>
      </c>
    </row>
    <row r="171" spans="3:7" s="63" customFormat="1" ht="15.75" customHeight="1" x14ac:dyDescent="0.25">
      <c r="C171" s="77"/>
      <c r="D171" s="78"/>
      <c r="E171" s="78"/>
      <c r="F171" s="78"/>
      <c r="G171" s="79"/>
    </row>
    <row r="172" spans="3:7" s="65" customFormat="1" ht="15.75" customHeight="1" x14ac:dyDescent="0.25">
      <c r="C172" s="272" t="s">
        <v>400</v>
      </c>
      <c r="D172" s="273"/>
      <c r="E172" s="273"/>
      <c r="F172" s="273"/>
      <c r="G172" s="274"/>
    </row>
    <row r="173" spans="3:7" s="65" customFormat="1" ht="19.5" customHeight="1" thickBot="1" x14ac:dyDescent="0.3">
      <c r="C173" s="73" t="s">
        <v>457</v>
      </c>
      <c r="D173" s="74" t="e">
        <f>'1) Tableau budgétaire 1'!#REF!</f>
        <v>#REF!</v>
      </c>
      <c r="E173" s="74" t="e">
        <f>'1) Tableau budgétaire 1'!#REF!</f>
        <v>#REF!</v>
      </c>
      <c r="F173" s="74" t="e">
        <f>'1) Tableau budgétaire 1'!#REF!</f>
        <v>#REF!</v>
      </c>
      <c r="G173" s="75" t="e">
        <f t="shared" ref="G173:G181" si="14">SUM(D173:F173)</f>
        <v>#REF!</v>
      </c>
    </row>
    <row r="174" spans="3:7" s="65" customFormat="1" ht="15.75" customHeight="1" x14ac:dyDescent="0.25">
      <c r="C174" s="71" t="s">
        <v>430</v>
      </c>
      <c r="D174" s="106"/>
      <c r="E174" s="107"/>
      <c r="F174" s="107"/>
      <c r="G174" s="72">
        <f t="shared" si="14"/>
        <v>0</v>
      </c>
    </row>
    <row r="175" spans="3:7" s="65" customFormat="1" ht="15.75" customHeight="1" x14ac:dyDescent="0.25">
      <c r="C175" s="59" t="s">
        <v>431</v>
      </c>
      <c r="D175" s="108"/>
      <c r="E175" s="20"/>
      <c r="F175" s="20"/>
      <c r="G175" s="70">
        <f t="shared" si="14"/>
        <v>0</v>
      </c>
    </row>
    <row r="176" spans="3:7" s="65" customFormat="1" ht="15.75" customHeight="1" x14ac:dyDescent="0.25">
      <c r="C176" s="59" t="s">
        <v>432</v>
      </c>
      <c r="D176" s="108"/>
      <c r="E176" s="108"/>
      <c r="F176" s="108"/>
      <c r="G176" s="70">
        <f t="shared" si="14"/>
        <v>0</v>
      </c>
    </row>
    <row r="177" spans="3:7" s="65" customFormat="1" ht="15.75" customHeight="1" x14ac:dyDescent="0.25">
      <c r="C177" s="60" t="s">
        <v>433</v>
      </c>
      <c r="D177" s="108"/>
      <c r="E177" s="108"/>
      <c r="F177" s="108"/>
      <c r="G177" s="70">
        <f t="shared" si="14"/>
        <v>0</v>
      </c>
    </row>
    <row r="178" spans="3:7" s="65" customFormat="1" ht="15.75" customHeight="1" x14ac:dyDescent="0.25">
      <c r="C178" s="59" t="s">
        <v>434</v>
      </c>
      <c r="D178" s="108"/>
      <c r="E178" s="108"/>
      <c r="F178" s="108"/>
      <c r="G178" s="70">
        <f t="shared" si="14"/>
        <v>0</v>
      </c>
    </row>
    <row r="179" spans="3:7" s="65" customFormat="1" ht="15.75" customHeight="1" x14ac:dyDescent="0.25">
      <c r="C179" s="59" t="s">
        <v>435</v>
      </c>
      <c r="D179" s="108"/>
      <c r="E179" s="108"/>
      <c r="F179" s="108"/>
      <c r="G179" s="70">
        <f t="shared" si="14"/>
        <v>0</v>
      </c>
    </row>
    <row r="180" spans="3:7" s="65" customFormat="1" ht="15.75" customHeight="1" x14ac:dyDescent="0.25">
      <c r="C180" s="59" t="s">
        <v>436</v>
      </c>
      <c r="D180" s="108"/>
      <c r="E180" s="108"/>
      <c r="F180" s="108"/>
      <c r="G180" s="70">
        <f t="shared" si="14"/>
        <v>0</v>
      </c>
    </row>
    <row r="181" spans="3:7" s="65" customFormat="1" ht="15.75" customHeight="1" x14ac:dyDescent="0.25">
      <c r="C181" s="64" t="s">
        <v>21</v>
      </c>
      <c r="D181" s="76">
        <f>SUM(D174:D180)</f>
        <v>0</v>
      </c>
      <c r="E181" s="76">
        <f>SUM(E174:E180)</f>
        <v>0</v>
      </c>
      <c r="F181" s="76">
        <f>SUM(F174:F180)</f>
        <v>0</v>
      </c>
      <c r="G181" s="70">
        <f t="shared" si="14"/>
        <v>0</v>
      </c>
    </row>
    <row r="182" spans="3:7" s="63" customFormat="1" ht="15.75" customHeight="1" x14ac:dyDescent="0.25">
      <c r="C182" s="77"/>
      <c r="D182" s="78"/>
      <c r="E182" s="78"/>
      <c r="F182" s="78"/>
      <c r="G182" s="79"/>
    </row>
    <row r="183" spans="3:7" s="65" customFormat="1" ht="15.75" customHeight="1" x14ac:dyDescent="0.25">
      <c r="C183" s="272" t="s">
        <v>401</v>
      </c>
      <c r="D183" s="273"/>
      <c r="E183" s="273"/>
      <c r="F183" s="273"/>
      <c r="G183" s="274"/>
    </row>
    <row r="184" spans="3:7" s="65" customFormat="1" ht="22.5" customHeight="1" thickBot="1" x14ac:dyDescent="0.3">
      <c r="C184" s="73" t="s">
        <v>458</v>
      </c>
      <c r="D184" s="74" t="e">
        <f>'1) Tableau budgétaire 1'!#REF!</f>
        <v>#REF!</v>
      </c>
      <c r="E184" s="74" t="e">
        <f>'1) Tableau budgétaire 1'!#REF!</f>
        <v>#REF!</v>
      </c>
      <c r="F184" s="74" t="e">
        <f>'1) Tableau budgétaire 1'!#REF!</f>
        <v>#REF!</v>
      </c>
      <c r="G184" s="75" t="e">
        <f t="shared" ref="G184:G192" si="15">SUM(D184:F184)</f>
        <v>#REF!</v>
      </c>
    </row>
    <row r="185" spans="3:7" s="65" customFormat="1" ht="15.75" customHeight="1" x14ac:dyDescent="0.25">
      <c r="C185" s="71" t="s">
        <v>430</v>
      </c>
      <c r="D185" s="106"/>
      <c r="E185" s="107"/>
      <c r="F185" s="107"/>
      <c r="G185" s="72">
        <f t="shared" si="15"/>
        <v>0</v>
      </c>
    </row>
    <row r="186" spans="3:7" s="65" customFormat="1" ht="15.75" customHeight="1" x14ac:dyDescent="0.25">
      <c r="C186" s="59" t="s">
        <v>431</v>
      </c>
      <c r="D186" s="108"/>
      <c r="E186" s="20"/>
      <c r="F186" s="20"/>
      <c r="G186" s="70">
        <f t="shared" si="15"/>
        <v>0</v>
      </c>
    </row>
    <row r="187" spans="3:7" s="65" customFormat="1" ht="15.75" customHeight="1" x14ac:dyDescent="0.25">
      <c r="C187" s="59" t="s">
        <v>432</v>
      </c>
      <c r="D187" s="108"/>
      <c r="E187" s="108"/>
      <c r="F187" s="108"/>
      <c r="G187" s="70">
        <f t="shared" si="15"/>
        <v>0</v>
      </c>
    </row>
    <row r="188" spans="3:7" s="65" customFormat="1" ht="15.75" customHeight="1" x14ac:dyDescent="0.25">
      <c r="C188" s="60" t="s">
        <v>433</v>
      </c>
      <c r="D188" s="108"/>
      <c r="E188" s="108"/>
      <c r="F188" s="108"/>
      <c r="G188" s="70">
        <f t="shared" si="15"/>
        <v>0</v>
      </c>
    </row>
    <row r="189" spans="3:7" s="65" customFormat="1" ht="15.75" customHeight="1" x14ac:dyDescent="0.25">
      <c r="C189" s="59" t="s">
        <v>434</v>
      </c>
      <c r="D189" s="108"/>
      <c r="E189" s="108"/>
      <c r="F189" s="108"/>
      <c r="G189" s="70">
        <f t="shared" si="15"/>
        <v>0</v>
      </c>
    </row>
    <row r="190" spans="3:7" s="65" customFormat="1" ht="15.75" customHeight="1" x14ac:dyDescent="0.25">
      <c r="C190" s="59" t="s">
        <v>435</v>
      </c>
      <c r="D190" s="108"/>
      <c r="E190" s="108"/>
      <c r="F190" s="108"/>
      <c r="G190" s="70">
        <f t="shared" si="15"/>
        <v>0</v>
      </c>
    </row>
    <row r="191" spans="3:7" s="65" customFormat="1" ht="15.75" customHeight="1" x14ac:dyDescent="0.25">
      <c r="C191" s="59" t="s">
        <v>436</v>
      </c>
      <c r="D191" s="108"/>
      <c r="E191" s="108"/>
      <c r="F191" s="108"/>
      <c r="G191" s="70">
        <f t="shared" si="15"/>
        <v>0</v>
      </c>
    </row>
    <row r="192" spans="3:7" s="65" customFormat="1" ht="15.75" customHeight="1" x14ac:dyDescent="0.25">
      <c r="C192" s="64" t="s">
        <v>21</v>
      </c>
      <c r="D192" s="76">
        <f>SUM(D185:D191)</f>
        <v>0</v>
      </c>
      <c r="E192" s="76">
        <f>SUM(E185:E191)</f>
        <v>0</v>
      </c>
      <c r="F192" s="76">
        <f>SUM(F185:F191)</f>
        <v>0</v>
      </c>
      <c r="G192" s="70">
        <f t="shared" si="15"/>
        <v>0</v>
      </c>
    </row>
    <row r="193" spans="3:7" s="65" customFormat="1" ht="15.75" customHeight="1" x14ac:dyDescent="0.25">
      <c r="C193" s="61"/>
      <c r="D193" s="63"/>
      <c r="E193" s="63"/>
      <c r="F193" s="63"/>
      <c r="G193" s="61"/>
    </row>
    <row r="194" spans="3:7" s="65" customFormat="1" ht="15.75" customHeight="1" x14ac:dyDescent="0.25">
      <c r="C194" s="272" t="s">
        <v>459</v>
      </c>
      <c r="D194" s="273"/>
      <c r="E194" s="273"/>
      <c r="F194" s="273"/>
      <c r="G194" s="274"/>
    </row>
    <row r="195" spans="3:7" s="65" customFormat="1" ht="36" customHeight="1" thickBot="1" x14ac:dyDescent="0.3">
      <c r="C195" s="73" t="s">
        <v>460</v>
      </c>
      <c r="D195" s="74">
        <f>'1) Tableau budgétaire 1'!D45</f>
        <v>881934.59813084127</v>
      </c>
      <c r="E195" s="74">
        <f>'1) Tableau budgétaire 1'!E45</f>
        <v>0</v>
      </c>
      <c r="F195" s="74">
        <f>'1) Tableau budgétaire 1'!F45</f>
        <v>0</v>
      </c>
      <c r="G195" s="75">
        <f t="shared" ref="G195:G203" si="16">SUM(D195:F195)</f>
        <v>881934.59813084127</v>
      </c>
    </row>
    <row r="196" spans="3:7" s="65" customFormat="1" ht="15.75" customHeight="1" x14ac:dyDescent="0.25">
      <c r="C196" s="71" t="s">
        <v>430</v>
      </c>
      <c r="D196" s="106">
        <v>453120</v>
      </c>
      <c r="E196" s="107"/>
      <c r="F196" s="107"/>
      <c r="G196" s="72">
        <f t="shared" si="16"/>
        <v>453120</v>
      </c>
    </row>
    <row r="197" spans="3:7" s="65" customFormat="1" ht="15.75" customHeight="1" x14ac:dyDescent="0.25">
      <c r="C197" s="59" t="s">
        <v>431</v>
      </c>
      <c r="D197" s="108">
        <v>15000</v>
      </c>
      <c r="E197" s="20"/>
      <c r="F197" s="20"/>
      <c r="G197" s="70">
        <f t="shared" si="16"/>
        <v>15000</v>
      </c>
    </row>
    <row r="198" spans="3:7" s="65" customFormat="1" ht="15.75" customHeight="1" x14ac:dyDescent="0.25">
      <c r="C198" s="59" t="s">
        <v>432</v>
      </c>
      <c r="D198" s="108">
        <v>12400</v>
      </c>
      <c r="E198" s="108"/>
      <c r="F198" s="108"/>
      <c r="G198" s="70">
        <f t="shared" si="16"/>
        <v>12400</v>
      </c>
    </row>
    <row r="199" spans="3:7" s="65" customFormat="1" ht="15.75" customHeight="1" x14ac:dyDescent="0.25">
      <c r="C199" s="60" t="s">
        <v>433</v>
      </c>
      <c r="D199" s="108">
        <v>48000</v>
      </c>
      <c r="E199" s="108"/>
      <c r="F199" s="108"/>
      <c r="G199" s="70">
        <f t="shared" si="16"/>
        <v>48000</v>
      </c>
    </row>
    <row r="200" spans="3:7" s="65" customFormat="1" ht="15.75" customHeight="1" x14ac:dyDescent="0.25">
      <c r="C200" s="59" t="s">
        <v>434</v>
      </c>
      <c r="D200" s="108">
        <v>118000</v>
      </c>
      <c r="E200" s="108"/>
      <c r="F200" s="108"/>
      <c r="G200" s="70">
        <f t="shared" si="16"/>
        <v>118000</v>
      </c>
    </row>
    <row r="201" spans="3:7" s="65" customFormat="1" ht="15.75" customHeight="1" x14ac:dyDescent="0.25">
      <c r="C201" s="59" t="s">
        <v>435</v>
      </c>
      <c r="D201" s="108"/>
      <c r="E201" s="108"/>
      <c r="F201" s="108"/>
      <c r="G201" s="70">
        <f t="shared" si="16"/>
        <v>0</v>
      </c>
    </row>
    <row r="202" spans="3:7" s="65" customFormat="1" ht="15.75" customHeight="1" x14ac:dyDescent="0.25">
      <c r="C202" s="59" t="s">
        <v>436</v>
      </c>
      <c r="D202" s="108">
        <v>235414.59813084122</v>
      </c>
      <c r="E202" s="108"/>
      <c r="F202" s="108"/>
      <c r="G202" s="70">
        <f t="shared" si="16"/>
        <v>235414.59813084122</v>
      </c>
    </row>
    <row r="203" spans="3:7" s="65" customFormat="1" ht="15.75" customHeight="1" x14ac:dyDescent="0.25">
      <c r="C203" s="64" t="s">
        <v>21</v>
      </c>
      <c r="D203" s="76">
        <f>SUM(D196:D202)</f>
        <v>881934.59813084127</v>
      </c>
      <c r="E203" s="76">
        <f>SUM(E196:E202)</f>
        <v>0</v>
      </c>
      <c r="F203" s="76">
        <f>SUM(F196:F202)</f>
        <v>0</v>
      </c>
      <c r="G203" s="70">
        <f t="shared" si="16"/>
        <v>881934.59813084127</v>
      </c>
    </row>
    <row r="204" spans="3:7" s="65" customFormat="1" ht="15.75" customHeight="1" thickBot="1" x14ac:dyDescent="0.3">
      <c r="C204" s="61"/>
      <c r="D204" s="63"/>
      <c r="E204" s="63"/>
      <c r="F204" s="63"/>
      <c r="G204" s="61"/>
    </row>
    <row r="205" spans="3:7" s="65" customFormat="1" ht="19.5" customHeight="1" thickBot="1" x14ac:dyDescent="0.3">
      <c r="C205" s="291" t="s">
        <v>426</v>
      </c>
      <c r="D205" s="292"/>
      <c r="E205" s="292"/>
      <c r="F205" s="292"/>
      <c r="G205" s="293"/>
    </row>
    <row r="206" spans="3:7" s="65" customFormat="1" ht="42.75" customHeight="1" x14ac:dyDescent="0.25">
      <c r="C206" s="84"/>
      <c r="D206" s="130" t="s">
        <v>417</v>
      </c>
      <c r="E206" s="130" t="s">
        <v>418</v>
      </c>
      <c r="F206" s="130" t="s">
        <v>419</v>
      </c>
      <c r="G206" s="283" t="s">
        <v>426</v>
      </c>
    </row>
    <row r="207" spans="3:7" s="65" customFormat="1" ht="19.5" customHeight="1" x14ac:dyDescent="0.25">
      <c r="C207" s="169"/>
      <c r="D207" s="62">
        <f>'1) Tableau budgétaire 1'!D13</f>
        <v>0</v>
      </c>
      <c r="E207" s="62">
        <f>'1) Tableau budgétaire 1'!E13</f>
        <v>0</v>
      </c>
      <c r="F207" s="62">
        <f>'1) Tableau budgétaire 1'!F13</f>
        <v>0</v>
      </c>
      <c r="G207" s="284"/>
    </row>
    <row r="208" spans="3:7" s="65" customFormat="1" ht="19.5" customHeight="1" x14ac:dyDescent="0.25">
      <c r="C208" s="166" t="s">
        <v>430</v>
      </c>
      <c r="D208" s="85">
        <f>SUM(D185,D174,D163,D152,D140,D129,D118,D107,D95,D84,D73,D62,D50,D39,D28,D17,D196)</f>
        <v>453120</v>
      </c>
      <c r="E208" s="85">
        <f>SUM(E185,E174,E163,E152,E140,E129,E118,E107,E95,E84,E73,E62,E50,E39,E28,E17,E196)</f>
        <v>0</v>
      </c>
      <c r="F208" s="85">
        <f t="shared" ref="F208" si="17">SUM(F185,F174,F163,F152,F140,F129,F118,F107,F95,F84,F73,F62,F50,F39,F28,F17,F196)</f>
        <v>0</v>
      </c>
      <c r="G208" s="82">
        <f t="shared" ref="G208:G215" si="18">SUM(D208:F208)</f>
        <v>453120</v>
      </c>
    </row>
    <row r="209" spans="3:14" s="65" customFormat="1" ht="34.5" customHeight="1" x14ac:dyDescent="0.25">
      <c r="C209" s="167" t="s">
        <v>431</v>
      </c>
      <c r="D209" s="85">
        <f>SUM(D186,D175,D164,D153,D141,D130,D119,D108,D96,D85,D74,D63,D51,D40,D29,D18,D197)</f>
        <v>15000</v>
      </c>
      <c r="E209" s="85">
        <f t="shared" ref="E209:F209" si="19">SUM(E186,E175,E164,E153,E141,E130,E119,E108,E96,E85,E74,E63,E51,E40,E29,E18,E197)</f>
        <v>0</v>
      </c>
      <c r="F209" s="85">
        <f t="shared" si="19"/>
        <v>0</v>
      </c>
      <c r="G209" s="83">
        <f t="shared" si="18"/>
        <v>15000</v>
      </c>
    </row>
    <row r="210" spans="3:14" s="65" customFormat="1" ht="48" customHeight="1" x14ac:dyDescent="0.25">
      <c r="C210" s="167" t="s">
        <v>432</v>
      </c>
      <c r="D210" s="85">
        <f t="shared" ref="D210:F214" si="20">SUM(D187,D176,D165,D154,D142,D131,D120,D109,D97,D86,D75,D64,D52,D41,D30,D19,D198)</f>
        <v>12400</v>
      </c>
      <c r="E210" s="85">
        <f t="shared" si="20"/>
        <v>0</v>
      </c>
      <c r="F210" s="85">
        <f t="shared" si="20"/>
        <v>0</v>
      </c>
      <c r="G210" s="83">
        <f t="shared" si="18"/>
        <v>12400</v>
      </c>
    </row>
    <row r="211" spans="3:14" s="65" customFormat="1" ht="33" customHeight="1" x14ac:dyDescent="0.25">
      <c r="C211" s="168" t="s">
        <v>433</v>
      </c>
      <c r="D211" s="85" t="e">
        <f t="shared" si="20"/>
        <v>#REF!</v>
      </c>
      <c r="E211" s="85">
        <f t="shared" si="20"/>
        <v>0</v>
      </c>
      <c r="F211" s="85">
        <f t="shared" si="20"/>
        <v>0</v>
      </c>
      <c r="G211" s="83" t="e">
        <f t="shared" si="18"/>
        <v>#REF!</v>
      </c>
    </row>
    <row r="212" spans="3:14" s="65" customFormat="1" ht="21" customHeight="1" x14ac:dyDescent="0.25">
      <c r="C212" s="167" t="s">
        <v>434</v>
      </c>
      <c r="D212" s="85">
        <f t="shared" si="20"/>
        <v>118000</v>
      </c>
      <c r="E212" s="85">
        <f t="shared" si="20"/>
        <v>0</v>
      </c>
      <c r="F212" s="85">
        <f t="shared" si="20"/>
        <v>0</v>
      </c>
      <c r="G212" s="83">
        <f t="shared" si="18"/>
        <v>118000</v>
      </c>
      <c r="H212" s="26"/>
      <c r="I212" s="26"/>
      <c r="J212" s="26"/>
      <c r="K212" s="26"/>
      <c r="L212" s="26"/>
      <c r="M212" s="25"/>
    </row>
    <row r="213" spans="3:14" s="65" customFormat="1" ht="39.75" customHeight="1" x14ac:dyDescent="0.25">
      <c r="C213" s="167" t="s">
        <v>435</v>
      </c>
      <c r="D213" s="85" t="e">
        <f t="shared" si="20"/>
        <v>#REF!</v>
      </c>
      <c r="E213" s="85">
        <f t="shared" si="20"/>
        <v>0</v>
      </c>
      <c r="F213" s="85">
        <f t="shared" si="20"/>
        <v>0</v>
      </c>
      <c r="G213" s="83" t="e">
        <f t="shared" si="18"/>
        <v>#REF!</v>
      </c>
      <c r="H213" s="26"/>
      <c r="I213" s="26"/>
      <c r="J213" s="26"/>
      <c r="K213" s="26"/>
      <c r="L213" s="26"/>
      <c r="M213" s="25"/>
    </row>
    <row r="214" spans="3:14" s="65" customFormat="1" ht="39.75" customHeight="1" x14ac:dyDescent="0.25">
      <c r="C214" s="167" t="s">
        <v>436</v>
      </c>
      <c r="D214" s="147">
        <f t="shared" si="20"/>
        <v>235414.59813084122</v>
      </c>
      <c r="E214" s="147">
        <f t="shared" si="20"/>
        <v>0</v>
      </c>
      <c r="F214" s="147">
        <f t="shared" si="20"/>
        <v>0</v>
      </c>
      <c r="G214" s="83">
        <f t="shared" si="18"/>
        <v>235414.59813084122</v>
      </c>
      <c r="H214" s="26"/>
      <c r="I214" s="26"/>
      <c r="J214" s="26"/>
      <c r="K214" s="26"/>
      <c r="L214" s="26"/>
      <c r="M214" s="25"/>
    </row>
    <row r="215" spans="3:14" s="65" customFormat="1" ht="22.5" customHeight="1" x14ac:dyDescent="0.25">
      <c r="C215" s="132" t="s">
        <v>415</v>
      </c>
      <c r="D215" s="148" t="e">
        <f>SUM(D208:D214)</f>
        <v>#REF!</v>
      </c>
      <c r="E215" s="148">
        <f>SUM(E208:E214)</f>
        <v>0</v>
      </c>
      <c r="F215" s="148">
        <f>SUM(F208:F214)</f>
        <v>0</v>
      </c>
      <c r="G215" s="149" t="e">
        <f t="shared" si="18"/>
        <v>#REF!</v>
      </c>
      <c r="H215" s="26"/>
      <c r="I215" s="26"/>
      <c r="J215" s="26"/>
      <c r="K215" s="26"/>
      <c r="L215" s="26"/>
      <c r="M215" s="25"/>
    </row>
    <row r="216" spans="3:14" s="65" customFormat="1" ht="26.25" customHeight="1" thickBot="1" x14ac:dyDescent="0.3">
      <c r="C216" s="132" t="s">
        <v>416</v>
      </c>
      <c r="D216" s="87" t="e">
        <f>D215*0.07</f>
        <v>#REF!</v>
      </c>
      <c r="E216" s="87">
        <f t="shared" ref="E216:G216" si="21">E215*0.07</f>
        <v>0</v>
      </c>
      <c r="F216" s="87">
        <f t="shared" si="21"/>
        <v>0</v>
      </c>
      <c r="G216" s="152" t="e">
        <f t="shared" si="21"/>
        <v>#REF!</v>
      </c>
      <c r="H216" s="38"/>
      <c r="I216" s="38"/>
      <c r="J216" s="38"/>
      <c r="K216" s="38"/>
      <c r="L216" s="66"/>
      <c r="M216" s="63"/>
    </row>
    <row r="217" spans="3:14" s="65" customFormat="1" ht="23.25" customHeight="1" thickBot="1" x14ac:dyDescent="0.3">
      <c r="C217" s="150" t="s">
        <v>371</v>
      </c>
      <c r="D217" s="151" t="e">
        <f>SUM(D215:D216)</f>
        <v>#REF!</v>
      </c>
      <c r="E217" s="151">
        <f t="shared" ref="E217:G217" si="22">SUM(E215:E216)</f>
        <v>0</v>
      </c>
      <c r="F217" s="151">
        <f t="shared" si="22"/>
        <v>0</v>
      </c>
      <c r="G217" s="86" t="e">
        <f t="shared" si="22"/>
        <v>#REF!</v>
      </c>
      <c r="H217" s="38"/>
      <c r="I217" s="38"/>
      <c r="J217" s="38"/>
      <c r="K217" s="38"/>
      <c r="L217" s="66"/>
      <c r="M217" s="63"/>
    </row>
    <row r="218" spans="3:14" ht="15.75" customHeight="1" x14ac:dyDescent="0.25">
      <c r="L218" s="67"/>
    </row>
    <row r="219" spans="3:14" ht="15.75" customHeight="1" x14ac:dyDescent="0.25">
      <c r="H219" s="48"/>
      <c r="I219" s="48"/>
      <c r="L219" s="67"/>
    </row>
    <row r="220" spans="3:14" ht="15.75" customHeight="1" x14ac:dyDescent="0.25">
      <c r="H220" s="48"/>
      <c r="I220" s="48"/>
      <c r="L220" s="65"/>
    </row>
    <row r="221" spans="3:14" ht="40.5" customHeight="1" x14ac:dyDescent="0.25">
      <c r="H221" s="48"/>
      <c r="I221" s="48"/>
      <c r="L221" s="68"/>
    </row>
    <row r="222" spans="3:14" ht="24.75" customHeight="1" x14ac:dyDescent="0.25">
      <c r="H222" s="48"/>
      <c r="I222" s="48"/>
      <c r="L222" s="68"/>
    </row>
    <row r="223" spans="3:14" ht="41.25" customHeight="1" x14ac:dyDescent="0.25">
      <c r="H223" s="13"/>
      <c r="I223" s="48"/>
      <c r="L223" s="68"/>
    </row>
    <row r="224" spans="3:14" ht="51.75" customHeight="1" x14ac:dyDescent="0.25">
      <c r="H224" s="13"/>
      <c r="I224" s="48"/>
      <c r="L224" s="68"/>
      <c r="N224" s="61"/>
    </row>
    <row r="225" spans="3:14" ht="42" customHeight="1" x14ac:dyDescent="0.25">
      <c r="H225" s="48"/>
      <c r="I225" s="48"/>
      <c r="L225" s="68"/>
      <c r="N225" s="61"/>
    </row>
    <row r="226" spans="3:14" s="63" customFormat="1" ht="42" customHeight="1" x14ac:dyDescent="0.25">
      <c r="C226" s="61"/>
      <c r="G226" s="61"/>
      <c r="H226" s="65"/>
      <c r="I226" s="48"/>
      <c r="J226" s="61"/>
      <c r="K226" s="61"/>
      <c r="L226" s="68"/>
      <c r="M226" s="61"/>
    </row>
    <row r="227" spans="3:14" s="63" customFormat="1" ht="42" customHeight="1" x14ac:dyDescent="0.25">
      <c r="C227" s="61"/>
      <c r="G227" s="61"/>
      <c r="H227" s="61"/>
      <c r="I227" s="48"/>
      <c r="J227" s="61"/>
      <c r="K227" s="61"/>
      <c r="L227" s="61"/>
      <c r="M227" s="61"/>
    </row>
    <row r="228" spans="3:14" s="63" customFormat="1" ht="63.75" customHeight="1" x14ac:dyDescent="0.25">
      <c r="C228" s="61"/>
      <c r="G228" s="61"/>
      <c r="H228" s="61"/>
      <c r="I228" s="67"/>
      <c r="J228" s="65"/>
      <c r="K228" s="65"/>
      <c r="L228" s="61"/>
      <c r="M228" s="61"/>
    </row>
    <row r="229" spans="3:14" s="63" customFormat="1" ht="42" customHeight="1" x14ac:dyDescent="0.25">
      <c r="C229" s="61"/>
      <c r="G229" s="61"/>
      <c r="H229" s="61"/>
      <c r="I229" s="61"/>
      <c r="J229" s="61"/>
      <c r="K229" s="61"/>
      <c r="L229" s="61"/>
      <c r="M229" s="67"/>
    </row>
    <row r="230" spans="3:14" ht="23.25" customHeight="1" x14ac:dyDescent="0.25">
      <c r="N230" s="61"/>
    </row>
    <row r="231" spans="3:14" ht="27.75" customHeight="1" x14ac:dyDescent="0.25">
      <c r="L231" s="65"/>
      <c r="N231" s="61"/>
    </row>
    <row r="232" spans="3:14" ht="55.5" customHeight="1" x14ac:dyDescent="0.25">
      <c r="N232" s="61"/>
    </row>
    <row r="233" spans="3:14" ht="57.75" customHeight="1" x14ac:dyDescent="0.25">
      <c r="M233" s="65"/>
      <c r="N233" s="61"/>
    </row>
    <row r="234" spans="3:14" ht="21.75" customHeight="1" x14ac:dyDescent="0.25">
      <c r="N234" s="61"/>
    </row>
    <row r="235" spans="3:14" ht="49.5" customHeight="1" x14ac:dyDescent="0.25">
      <c r="N235" s="61"/>
    </row>
    <row r="236" spans="3:14" ht="28.5" customHeight="1" x14ac:dyDescent="0.25">
      <c r="N236" s="61"/>
    </row>
    <row r="237" spans="3:14" ht="28.5" customHeight="1" x14ac:dyDescent="0.25">
      <c r="N237" s="61"/>
    </row>
    <row r="238" spans="3:14" ht="28.5" customHeight="1" x14ac:dyDescent="0.25">
      <c r="N238" s="61"/>
    </row>
    <row r="239" spans="3:14" ht="23.25" customHeight="1" x14ac:dyDescent="0.25">
      <c r="N239" s="67"/>
    </row>
    <row r="240" spans="3:14" ht="43.5" customHeight="1" x14ac:dyDescent="0.25">
      <c r="N240" s="67"/>
    </row>
    <row r="241" spans="3:14" ht="55.5" customHeight="1" x14ac:dyDescent="0.25">
      <c r="N241" s="61"/>
    </row>
    <row r="242" spans="3:14" ht="42.75" customHeight="1" x14ac:dyDescent="0.25">
      <c r="N242" s="67"/>
    </row>
    <row r="243" spans="3:14" ht="21.75" customHeight="1" x14ac:dyDescent="0.25">
      <c r="N243" s="67"/>
    </row>
    <row r="244" spans="3:14" ht="21.75" customHeight="1" x14ac:dyDescent="0.25">
      <c r="N244" s="67"/>
    </row>
    <row r="245" spans="3:14" s="65" customFormat="1" ht="23.25" customHeight="1" x14ac:dyDescent="0.25">
      <c r="C245" s="61"/>
      <c r="D245" s="63"/>
      <c r="E245" s="63"/>
      <c r="F245" s="63"/>
      <c r="G245" s="61"/>
      <c r="H245" s="61"/>
      <c r="I245" s="61"/>
      <c r="J245" s="61"/>
      <c r="K245" s="61"/>
      <c r="L245" s="61"/>
      <c r="M245" s="61"/>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1'!$G$58</xm:f>
            <x14:dxf>
              <font>
                <color rgb="FF9C0006"/>
              </font>
              <fill>
                <patternFill>
                  <bgColor rgb="FFFFC7CE"/>
                </patternFill>
              </fill>
            </x14:dxf>
          </x14:cfRule>
          <xm:sqref>G217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election activeCell="B8" sqref="B8"/>
    </sheetView>
  </sheetViews>
  <sheetFormatPr defaultColWidth="8.85546875" defaultRowHeight="15" x14ac:dyDescent="0.25"/>
  <cols>
    <col min="2" max="2" width="73.28515625" customWidth="1"/>
  </cols>
  <sheetData>
    <row r="1" spans="2:6" ht="15.75" thickBot="1" x14ac:dyDescent="0.3"/>
    <row r="2" spans="2:6" ht="15.75" thickBot="1" x14ac:dyDescent="0.3">
      <c r="B2" s="173" t="s">
        <v>461</v>
      </c>
      <c r="C2" s="1"/>
      <c r="D2" s="1"/>
      <c r="E2" s="1"/>
      <c r="F2" s="1"/>
    </row>
    <row r="3" spans="2:6" ht="70.5" customHeight="1" x14ac:dyDescent="0.25">
      <c r="B3" s="174" t="s">
        <v>470</v>
      </c>
    </row>
    <row r="4" spans="2:6" ht="60" x14ac:dyDescent="0.25">
      <c r="B4" s="171" t="s">
        <v>462</v>
      </c>
    </row>
    <row r="5" spans="2:6" x14ac:dyDescent="0.25">
      <c r="B5" s="171"/>
    </row>
    <row r="6" spans="2:6" ht="75" x14ac:dyDescent="0.25">
      <c r="B6" s="170" t="s">
        <v>463</v>
      </c>
    </row>
    <row r="7" spans="2:6" x14ac:dyDescent="0.25">
      <c r="B7" s="171"/>
    </row>
    <row r="8" spans="2:6" ht="75" x14ac:dyDescent="0.25">
      <c r="B8" s="170" t="s">
        <v>471</v>
      </c>
    </row>
    <row r="9" spans="2:6" x14ac:dyDescent="0.25">
      <c r="B9" s="171"/>
    </row>
    <row r="10" spans="2:6" ht="30" x14ac:dyDescent="0.25">
      <c r="B10" s="171" t="s">
        <v>464</v>
      </c>
    </row>
    <row r="11" spans="2:6" x14ac:dyDescent="0.25">
      <c r="B11" s="171"/>
    </row>
    <row r="12" spans="2:6" ht="75" x14ac:dyDescent="0.25">
      <c r="B12" s="170" t="s">
        <v>472</v>
      </c>
    </row>
    <row r="13" spans="2:6" x14ac:dyDescent="0.25">
      <c r="B13" s="171"/>
    </row>
    <row r="14" spans="2:6" ht="60.75" thickBot="1" x14ac:dyDescent="0.3">
      <c r="B14" s="172" t="s">
        <v>465</v>
      </c>
    </row>
  </sheetData>
  <sheetProtection sheet="1" objects="1" scenarios="1"/>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07" t="s">
        <v>372</v>
      </c>
      <c r="C2" s="308"/>
      <c r="D2" s="309"/>
    </row>
    <row r="3" spans="2:4" ht="15.75" thickBot="1" x14ac:dyDescent="0.3">
      <c r="B3" s="310"/>
      <c r="C3" s="311"/>
      <c r="D3" s="312"/>
    </row>
    <row r="4" spans="2:4" ht="15.75" thickBot="1" x14ac:dyDescent="0.3"/>
    <row r="5" spans="2:4" x14ac:dyDescent="0.25">
      <c r="B5" s="298" t="s">
        <v>22</v>
      </c>
      <c r="C5" s="299"/>
      <c r="D5" s="300"/>
    </row>
    <row r="6" spans="2:4" ht="15.75" thickBot="1" x14ac:dyDescent="0.3">
      <c r="B6" s="301"/>
      <c r="C6" s="302"/>
      <c r="D6" s="303"/>
    </row>
    <row r="7" spans="2:4" x14ac:dyDescent="0.25">
      <c r="B7" s="95" t="s">
        <v>23</v>
      </c>
      <c r="C7" s="296" t="e">
        <f>SUM('1) Tableau budgétaire 1'!D18:F18,'1) Tableau budgétaire 1'!D22:F22,'1) Tableau budgétaire 1'!#REF!,'1) Tableau budgétaire 1'!#REF!)</f>
        <v>#REF!</v>
      </c>
      <c r="D7" s="297"/>
    </row>
    <row r="8" spans="2:4" x14ac:dyDescent="0.25">
      <c r="B8" s="95" t="s">
        <v>370</v>
      </c>
      <c r="C8" s="294" t="e">
        <f>SUM(D10:D14)</f>
        <v>#REF!</v>
      </c>
      <c r="D8" s="295"/>
    </row>
    <row r="9" spans="2:4" x14ac:dyDescent="0.25">
      <c r="B9" s="96" t="s">
        <v>364</v>
      </c>
      <c r="C9" s="97" t="s">
        <v>365</v>
      </c>
      <c r="D9" s="98" t="s">
        <v>366</v>
      </c>
    </row>
    <row r="10" spans="2:4" ht="35.1" customHeight="1" x14ac:dyDescent="0.25">
      <c r="B10" s="124"/>
      <c r="C10" s="100"/>
      <c r="D10" s="101" t="e">
        <f>$C$7*C10</f>
        <v>#REF!</v>
      </c>
    </row>
    <row r="11" spans="2:4" ht="35.1" customHeight="1" x14ac:dyDescent="0.25">
      <c r="B11" s="124"/>
      <c r="C11" s="100"/>
      <c r="D11" s="101" t="e">
        <f>C7*C11</f>
        <v>#REF!</v>
      </c>
    </row>
    <row r="12" spans="2:4" ht="35.1" customHeight="1" x14ac:dyDescent="0.25">
      <c r="B12" s="125"/>
      <c r="C12" s="100"/>
      <c r="D12" s="101" t="e">
        <f>C7*C12</f>
        <v>#REF!</v>
      </c>
    </row>
    <row r="13" spans="2:4" ht="35.1" customHeight="1" x14ac:dyDescent="0.25">
      <c r="B13" s="125"/>
      <c r="C13" s="100"/>
      <c r="D13" s="101" t="e">
        <f>C7*C13</f>
        <v>#REF!</v>
      </c>
    </row>
    <row r="14" spans="2:4" ht="35.1" customHeight="1" thickBot="1" x14ac:dyDescent="0.3">
      <c r="B14" s="126"/>
      <c r="C14" s="100"/>
      <c r="D14" s="105" t="e">
        <f>C7*C14</f>
        <v>#REF!</v>
      </c>
    </row>
    <row r="15" spans="2:4" ht="15.75" thickBot="1" x14ac:dyDescent="0.3"/>
    <row r="16" spans="2:4" x14ac:dyDescent="0.25">
      <c r="B16" s="298" t="s">
        <v>367</v>
      </c>
      <c r="C16" s="299"/>
      <c r="D16" s="300"/>
    </row>
    <row r="17" spans="2:4" ht="15.75" thickBot="1" x14ac:dyDescent="0.3">
      <c r="B17" s="304"/>
      <c r="C17" s="305"/>
      <c r="D17" s="306"/>
    </row>
    <row r="18" spans="2:4" x14ac:dyDescent="0.25">
      <c r="B18" s="95" t="s">
        <v>23</v>
      </c>
      <c r="C18" s="296" t="e">
        <f>SUM('1) Tableau budgétaire 1'!D32:F32,'1) Tableau budgétaire 1'!D35:F35,'1) Tableau budgétaire 1'!#REF!,'1) Tableau budgétaire 1'!#REF!)</f>
        <v>#REF!</v>
      </c>
      <c r="D18" s="297"/>
    </row>
    <row r="19" spans="2:4" x14ac:dyDescent="0.25">
      <c r="B19" s="95" t="s">
        <v>370</v>
      </c>
      <c r="C19" s="294" t="e">
        <f>SUM(D21:D25)</f>
        <v>#REF!</v>
      </c>
      <c r="D19" s="295"/>
    </row>
    <row r="20" spans="2:4" x14ac:dyDescent="0.25">
      <c r="B20" s="96" t="s">
        <v>364</v>
      </c>
      <c r="C20" s="97" t="s">
        <v>365</v>
      </c>
      <c r="D20" s="98" t="s">
        <v>366</v>
      </c>
    </row>
    <row r="21" spans="2:4" ht="35.1" customHeight="1" x14ac:dyDescent="0.25">
      <c r="B21" s="99"/>
      <c r="C21" s="100"/>
      <c r="D21" s="101" t="e">
        <f>$C$18*C21</f>
        <v>#REF!</v>
      </c>
    </row>
    <row r="22" spans="2:4" ht="35.1" customHeight="1" x14ac:dyDescent="0.25">
      <c r="B22" s="102"/>
      <c r="C22" s="100"/>
      <c r="D22" s="101" t="e">
        <f>$C$18*C22</f>
        <v>#REF!</v>
      </c>
    </row>
    <row r="23" spans="2:4" ht="35.1" customHeight="1" x14ac:dyDescent="0.25">
      <c r="B23" s="103"/>
      <c r="C23" s="100"/>
      <c r="D23" s="101" t="e">
        <f>$C$18*C23</f>
        <v>#REF!</v>
      </c>
    </row>
    <row r="24" spans="2:4" ht="35.1" customHeight="1" x14ac:dyDescent="0.25">
      <c r="B24" s="103"/>
      <c r="C24" s="100"/>
      <c r="D24" s="101" t="e">
        <f>$C$18*C24</f>
        <v>#REF!</v>
      </c>
    </row>
    <row r="25" spans="2:4" ht="35.1" customHeight="1" thickBot="1" x14ac:dyDescent="0.3">
      <c r="B25" s="104"/>
      <c r="C25" s="100"/>
      <c r="D25" s="101" t="e">
        <f>$C$18*C25</f>
        <v>#REF!</v>
      </c>
    </row>
    <row r="26" spans="2:4" ht="15.75" thickBot="1" x14ac:dyDescent="0.3"/>
    <row r="27" spans="2:4" x14ac:dyDescent="0.25">
      <c r="B27" s="298" t="s">
        <v>368</v>
      </c>
      <c r="C27" s="299"/>
      <c r="D27" s="300"/>
    </row>
    <row r="28" spans="2:4" ht="15.75" thickBot="1" x14ac:dyDescent="0.3">
      <c r="B28" s="301"/>
      <c r="C28" s="302"/>
      <c r="D28" s="303"/>
    </row>
    <row r="29" spans="2:4" x14ac:dyDescent="0.25">
      <c r="B29" s="95" t="s">
        <v>23</v>
      </c>
      <c r="C29" s="296" t="e">
        <f>SUM('1) Tableau budgétaire 1'!#REF!,'1) Tableau budgétaire 1'!#REF!,'1) Tableau budgétaire 1'!#REF!,'1) Tableau budgétaire 1'!#REF!)</f>
        <v>#REF!</v>
      </c>
      <c r="D29" s="297"/>
    </row>
    <row r="30" spans="2:4" x14ac:dyDescent="0.25">
      <c r="B30" s="95" t="s">
        <v>370</v>
      </c>
      <c r="C30" s="294" t="e">
        <f>SUM(D32:D36)</f>
        <v>#REF!</v>
      </c>
      <c r="D30" s="295"/>
    </row>
    <row r="31" spans="2:4" x14ac:dyDescent="0.25">
      <c r="B31" s="96" t="s">
        <v>364</v>
      </c>
      <c r="C31" s="97" t="s">
        <v>365</v>
      </c>
      <c r="D31" s="98" t="s">
        <v>366</v>
      </c>
    </row>
    <row r="32" spans="2:4" ht="35.1" customHeight="1" x14ac:dyDescent="0.25">
      <c r="B32" s="99"/>
      <c r="C32" s="100"/>
      <c r="D32" s="101" t="e">
        <f>$C$29*C32</f>
        <v>#REF!</v>
      </c>
    </row>
    <row r="33" spans="2:4" ht="35.1" customHeight="1" x14ac:dyDescent="0.25">
      <c r="B33" s="102"/>
      <c r="C33" s="100"/>
      <c r="D33" s="101" t="e">
        <f>$C$29*C33</f>
        <v>#REF!</v>
      </c>
    </row>
    <row r="34" spans="2:4" ht="35.1" customHeight="1" x14ac:dyDescent="0.25">
      <c r="B34" s="103"/>
      <c r="C34" s="100"/>
      <c r="D34" s="101" t="e">
        <f>$C$29*C34</f>
        <v>#REF!</v>
      </c>
    </row>
    <row r="35" spans="2:4" ht="35.1" customHeight="1" x14ac:dyDescent="0.25">
      <c r="B35" s="103"/>
      <c r="C35" s="100"/>
      <c r="D35" s="101" t="e">
        <f>$C$29*C35</f>
        <v>#REF!</v>
      </c>
    </row>
    <row r="36" spans="2:4" ht="35.1" customHeight="1" thickBot="1" x14ac:dyDescent="0.3">
      <c r="B36" s="104"/>
      <c r="C36" s="100"/>
      <c r="D36" s="101" t="e">
        <f>$C$29*C36</f>
        <v>#REF!</v>
      </c>
    </row>
    <row r="37" spans="2:4" ht="15.75" thickBot="1" x14ac:dyDescent="0.3"/>
    <row r="38" spans="2:4" x14ac:dyDescent="0.25">
      <c r="B38" s="298" t="s">
        <v>369</v>
      </c>
      <c r="C38" s="299"/>
      <c r="D38" s="300"/>
    </row>
    <row r="39" spans="2:4" ht="15.75" thickBot="1" x14ac:dyDescent="0.3">
      <c r="B39" s="301"/>
      <c r="C39" s="302"/>
      <c r="D39" s="303"/>
    </row>
    <row r="40" spans="2:4" x14ac:dyDescent="0.25">
      <c r="B40" s="95" t="s">
        <v>23</v>
      </c>
      <c r="C40" s="296" t="e">
        <f>SUM('1) Tableau budgétaire 1'!#REF!,'1) Tableau budgétaire 1'!#REF!,'1) Tableau budgétaire 1'!#REF!,'1) Tableau budgétaire 1'!#REF!)</f>
        <v>#REF!</v>
      </c>
      <c r="D40" s="297"/>
    </row>
    <row r="41" spans="2:4" x14ac:dyDescent="0.25">
      <c r="B41" s="95" t="s">
        <v>370</v>
      </c>
      <c r="C41" s="294" t="e">
        <f>SUM(D43:D47)</f>
        <v>#REF!</v>
      </c>
      <c r="D41" s="295"/>
    </row>
    <row r="42" spans="2:4" x14ac:dyDescent="0.25">
      <c r="B42" s="96" t="s">
        <v>364</v>
      </c>
      <c r="C42" s="97" t="s">
        <v>365</v>
      </c>
      <c r="D42" s="98" t="s">
        <v>366</v>
      </c>
    </row>
    <row r="43" spans="2:4" ht="35.1" customHeight="1" x14ac:dyDescent="0.25">
      <c r="B43" s="99"/>
      <c r="C43" s="100"/>
      <c r="D43" s="101" t="e">
        <f>$C$40*C43</f>
        <v>#REF!</v>
      </c>
    </row>
    <row r="44" spans="2:4" ht="35.1" customHeight="1" x14ac:dyDescent="0.25">
      <c r="B44" s="102"/>
      <c r="C44" s="100"/>
      <c r="D44" s="101" t="e">
        <f>$C$40*C44</f>
        <v>#REF!</v>
      </c>
    </row>
    <row r="45" spans="2:4" ht="35.1" customHeight="1" x14ac:dyDescent="0.25">
      <c r="B45" s="103"/>
      <c r="C45" s="100"/>
      <c r="D45" s="101" t="e">
        <f>$C$40*C45</f>
        <v>#REF!</v>
      </c>
    </row>
    <row r="46" spans="2:4" ht="35.1" customHeight="1" x14ac:dyDescent="0.25">
      <c r="B46" s="103"/>
      <c r="C46" s="100"/>
      <c r="D46" s="101" t="e">
        <f>$C$40*C46</f>
        <v>#REF!</v>
      </c>
    </row>
    <row r="47" spans="2:4" ht="35.1" customHeight="1" thickBot="1" x14ac:dyDescent="0.3">
      <c r="B47" s="104"/>
      <c r="C47" s="100"/>
      <c r="D47" s="105" t="e">
        <f>$C$40*C47</f>
        <v>#REF!</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G25"/>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88" customFormat="1" ht="15.75" x14ac:dyDescent="0.25">
      <c r="B2" s="316" t="s">
        <v>14</v>
      </c>
      <c r="C2" s="317"/>
      <c r="D2" s="317"/>
      <c r="E2" s="317"/>
      <c r="F2" s="318"/>
    </row>
    <row r="3" spans="2:6" s="88" customFormat="1" ht="16.5" thickBot="1" x14ac:dyDescent="0.3">
      <c r="B3" s="319"/>
      <c r="C3" s="320"/>
      <c r="D3" s="320"/>
      <c r="E3" s="320"/>
      <c r="F3" s="321"/>
    </row>
    <row r="4" spans="2:6" s="88" customFormat="1" ht="16.5" thickBot="1" x14ac:dyDescent="0.3"/>
    <row r="5" spans="2:6" s="88" customFormat="1" ht="16.5" thickBot="1" x14ac:dyDescent="0.3">
      <c r="B5" s="291" t="s">
        <v>7</v>
      </c>
      <c r="C5" s="292"/>
      <c r="D5" s="292"/>
      <c r="E5" s="292"/>
      <c r="F5" s="293"/>
    </row>
    <row r="6" spans="2:6" s="88" customFormat="1" ht="15.75" x14ac:dyDescent="0.25">
      <c r="B6" s="84"/>
      <c r="C6" s="69" t="s">
        <v>12</v>
      </c>
      <c r="D6" s="69" t="s">
        <v>15</v>
      </c>
      <c r="E6" s="69" t="s">
        <v>16</v>
      </c>
      <c r="F6" s="283" t="s">
        <v>7</v>
      </c>
    </row>
    <row r="7" spans="2:6" s="88" customFormat="1" ht="15.75" x14ac:dyDescent="0.25">
      <c r="B7" s="84"/>
      <c r="C7" s="62">
        <f>'1) Tableau budgétaire 1'!D13</f>
        <v>0</v>
      </c>
      <c r="D7" s="62">
        <f>'1) Tableau budgétaire 1'!E13</f>
        <v>0</v>
      </c>
      <c r="E7" s="62">
        <f>'1) Tableau budgétaire 1'!F13</f>
        <v>0</v>
      </c>
      <c r="F7" s="284"/>
    </row>
    <row r="8" spans="2:6" s="88" customFormat="1" ht="31.5" x14ac:dyDescent="0.25">
      <c r="B8" s="22" t="s">
        <v>0</v>
      </c>
      <c r="C8" s="85">
        <f>'2) Tableau budgétaire 2'!D208</f>
        <v>453120</v>
      </c>
      <c r="D8" s="85">
        <f>'2) Tableau budgétaire 2'!E208</f>
        <v>0</v>
      </c>
      <c r="E8" s="85">
        <f>'2) Tableau budgétaire 2'!F208</f>
        <v>0</v>
      </c>
      <c r="F8" s="82">
        <f t="shared" ref="F8:F15" si="0">SUM(C8:E8)</f>
        <v>453120</v>
      </c>
    </row>
    <row r="9" spans="2:6" s="88" customFormat="1" ht="47.25" x14ac:dyDescent="0.25">
      <c r="B9" s="22" t="s">
        <v>1</v>
      </c>
      <c r="C9" s="85">
        <f>'2) Tableau budgétaire 2'!D209</f>
        <v>15000</v>
      </c>
      <c r="D9" s="85">
        <f>'2) Tableau budgétaire 2'!E209</f>
        <v>0</v>
      </c>
      <c r="E9" s="85">
        <f>'2) Tableau budgétaire 2'!F209</f>
        <v>0</v>
      </c>
      <c r="F9" s="83">
        <f t="shared" si="0"/>
        <v>15000</v>
      </c>
    </row>
    <row r="10" spans="2:6" s="88" customFormat="1" ht="78.75" x14ac:dyDescent="0.25">
      <c r="B10" s="22" t="s">
        <v>2</v>
      </c>
      <c r="C10" s="85">
        <f>'2) Tableau budgétaire 2'!D210</f>
        <v>12400</v>
      </c>
      <c r="D10" s="85">
        <f>'2) Tableau budgétaire 2'!E210</f>
        <v>0</v>
      </c>
      <c r="E10" s="85">
        <f>'2) Tableau budgétaire 2'!F210</f>
        <v>0</v>
      </c>
      <c r="F10" s="83">
        <f t="shared" si="0"/>
        <v>12400</v>
      </c>
    </row>
    <row r="11" spans="2:6" s="88" customFormat="1" ht="31.5" x14ac:dyDescent="0.25">
      <c r="B11" s="36" t="s">
        <v>3</v>
      </c>
      <c r="C11" s="85" t="e">
        <f>'2) Tableau budgétaire 2'!D211</f>
        <v>#REF!</v>
      </c>
      <c r="D11" s="85">
        <f>'2) Tableau budgétaire 2'!E211</f>
        <v>0</v>
      </c>
      <c r="E11" s="85">
        <f>'2) Tableau budgétaire 2'!F211</f>
        <v>0</v>
      </c>
      <c r="F11" s="83" t="e">
        <f t="shared" si="0"/>
        <v>#REF!</v>
      </c>
    </row>
    <row r="12" spans="2:6" s="88" customFormat="1" ht="15.75" x14ac:dyDescent="0.25">
      <c r="B12" s="22" t="s">
        <v>6</v>
      </c>
      <c r="C12" s="85">
        <f>'2) Tableau budgétaire 2'!D212</f>
        <v>118000</v>
      </c>
      <c r="D12" s="85">
        <f>'2) Tableau budgétaire 2'!E212</f>
        <v>0</v>
      </c>
      <c r="E12" s="85">
        <f>'2) Tableau budgétaire 2'!F212</f>
        <v>0</v>
      </c>
      <c r="F12" s="83">
        <f t="shared" si="0"/>
        <v>118000</v>
      </c>
    </row>
    <row r="13" spans="2:6" s="88" customFormat="1" ht="47.25" x14ac:dyDescent="0.25">
      <c r="B13" s="22" t="s">
        <v>4</v>
      </c>
      <c r="C13" s="85" t="e">
        <f>'2) Tableau budgétaire 2'!D213</f>
        <v>#REF!</v>
      </c>
      <c r="D13" s="85">
        <f>'2) Tableau budgétaire 2'!E213</f>
        <v>0</v>
      </c>
      <c r="E13" s="85">
        <f>'2) Tableau budgétaire 2'!F213</f>
        <v>0</v>
      </c>
      <c r="F13" s="83" t="e">
        <f t="shared" si="0"/>
        <v>#REF!</v>
      </c>
    </row>
    <row r="14" spans="2:6" s="88" customFormat="1" ht="48" thickBot="1" x14ac:dyDescent="0.3">
      <c r="B14" s="179" t="s">
        <v>20</v>
      </c>
      <c r="C14" s="180">
        <f>'2) Tableau budgétaire 2'!D214</f>
        <v>235414.59813084122</v>
      </c>
      <c r="D14" s="180">
        <f>'2) Tableau budgétaire 2'!E214</f>
        <v>0</v>
      </c>
      <c r="E14" s="180">
        <f>'2) Tableau budgétaire 2'!F214</f>
        <v>0</v>
      </c>
      <c r="F14" s="181">
        <f t="shared" si="0"/>
        <v>235414.59813084122</v>
      </c>
    </row>
    <row r="15" spans="2:6" s="88" customFormat="1" ht="30" customHeight="1" x14ac:dyDescent="0.25">
      <c r="B15" s="184" t="s">
        <v>474</v>
      </c>
      <c r="C15" s="185" t="e">
        <f>SUM(C8:C14)</f>
        <v>#REF!</v>
      </c>
      <c r="D15" s="185">
        <f>SUM(D8:D14)</f>
        <v>0</v>
      </c>
      <c r="E15" s="185">
        <f>SUM(E8:E14)</f>
        <v>0</v>
      </c>
      <c r="F15" s="186" t="e">
        <f t="shared" si="0"/>
        <v>#REF!</v>
      </c>
    </row>
    <row r="16" spans="2:6" s="88" customFormat="1" ht="22.5" customHeight="1" x14ac:dyDescent="0.25">
      <c r="B16" s="175" t="s">
        <v>473</v>
      </c>
      <c r="C16" s="176" t="e">
        <f>C15*0.07</f>
        <v>#REF!</v>
      </c>
      <c r="D16" s="176">
        <f t="shared" ref="D16:F16" si="1">D15*0.07</f>
        <v>0</v>
      </c>
      <c r="E16" s="176">
        <f t="shared" si="1"/>
        <v>0</v>
      </c>
      <c r="F16" s="182" t="e">
        <f t="shared" si="1"/>
        <v>#REF!</v>
      </c>
    </row>
    <row r="17" spans="2:7" s="88" customFormat="1" ht="30" customHeight="1" thickBot="1" x14ac:dyDescent="0.3">
      <c r="B17" s="177" t="s">
        <v>13</v>
      </c>
      <c r="C17" s="178" t="e">
        <f>C15+C16</f>
        <v>#REF!</v>
      </c>
      <c r="D17" s="178">
        <f t="shared" ref="D17:F17" si="2">D15+D16</f>
        <v>0</v>
      </c>
      <c r="E17" s="178">
        <f t="shared" si="2"/>
        <v>0</v>
      </c>
      <c r="F17" s="183" t="e">
        <f t="shared" si="2"/>
        <v>#REF!</v>
      </c>
    </row>
    <row r="18" spans="2:7" s="88" customFormat="1" ht="16.5" thickBot="1" x14ac:dyDescent="0.3"/>
    <row r="19" spans="2:7" s="88" customFormat="1" ht="15.75" x14ac:dyDescent="0.25">
      <c r="B19" s="313" t="s">
        <v>8</v>
      </c>
      <c r="C19" s="314"/>
      <c r="D19" s="314"/>
      <c r="E19" s="314"/>
      <c r="F19" s="315"/>
    </row>
    <row r="20" spans="2:7" ht="15.75" x14ac:dyDescent="0.25">
      <c r="B20" s="31"/>
      <c r="C20" s="29" t="s">
        <v>17</v>
      </c>
      <c r="D20" s="29" t="s">
        <v>18</v>
      </c>
      <c r="E20" s="29" t="s">
        <v>19</v>
      </c>
      <c r="F20" s="32" t="s">
        <v>371</v>
      </c>
      <c r="G20" s="192" t="s">
        <v>10</v>
      </c>
    </row>
    <row r="21" spans="2:7" ht="15.75" x14ac:dyDescent="0.25">
      <c r="B21" s="31"/>
      <c r="C21" s="29">
        <f>'1) Tableau budgétaire 1'!D13</f>
        <v>0</v>
      </c>
      <c r="D21" s="29">
        <f>'1) Tableau budgétaire 1'!E13</f>
        <v>0</v>
      </c>
      <c r="E21" s="29">
        <f>'1) Tableau budgétaire 1'!F13</f>
        <v>0</v>
      </c>
      <c r="F21" s="32"/>
      <c r="G21" s="192"/>
    </row>
    <row r="22" spans="2:7" ht="23.25" customHeight="1" x14ac:dyDescent="0.25">
      <c r="B22" s="30" t="s">
        <v>9</v>
      </c>
      <c r="C22" s="28">
        <f>'1) Tableau budgétaire 1'!D64</f>
        <v>875000</v>
      </c>
      <c r="D22" s="28">
        <f>'1) Tableau budgétaire 1'!E64</f>
        <v>0</v>
      </c>
      <c r="E22" s="28">
        <f>'1) Tableau budgétaire 1'!F64</f>
        <v>0</v>
      </c>
      <c r="F22" s="191">
        <f>'1) Tableau budgétaire 1'!G64</f>
        <v>875000</v>
      </c>
      <c r="G22" s="193">
        <f>'1) Tableau budgétaire 1'!H64</f>
        <v>0.35</v>
      </c>
    </row>
    <row r="23" spans="2:7" ht="24.75" customHeight="1" x14ac:dyDescent="0.25">
      <c r="B23" s="30" t="s">
        <v>11</v>
      </c>
      <c r="C23" s="28">
        <f>'1) Tableau budgétaire 1'!D65</f>
        <v>875000</v>
      </c>
      <c r="D23" s="28">
        <f>'1) Tableau budgétaire 1'!E65</f>
        <v>0</v>
      </c>
      <c r="E23" s="28">
        <f>'1) Tableau budgétaire 1'!F65</f>
        <v>0</v>
      </c>
      <c r="F23" s="191">
        <f>'1) Tableau budgétaire 1'!G65</f>
        <v>875000</v>
      </c>
      <c r="G23" s="193">
        <f>'1) Tableau budgétaire 1'!H65</f>
        <v>0.35</v>
      </c>
    </row>
    <row r="24" spans="2:7" ht="24.75" customHeight="1" thickBot="1" x14ac:dyDescent="0.3">
      <c r="B24" s="30" t="s">
        <v>480</v>
      </c>
      <c r="C24" s="28">
        <f>'1) Tableau budgétaire 1'!D66</f>
        <v>750000</v>
      </c>
      <c r="D24" s="28">
        <f>'1) Tableau budgétaire 1'!E66</f>
        <v>0</v>
      </c>
      <c r="E24" s="28">
        <f>'1) Tableau budgétaire 1'!F66</f>
        <v>0</v>
      </c>
      <c r="F24" s="191">
        <f>'1) Tableau budgétaire 1'!G66</f>
        <v>750000</v>
      </c>
      <c r="G24" s="194">
        <f>'1) Tableau budgétaire 1'!H66</f>
        <v>0.3</v>
      </c>
    </row>
    <row r="25" spans="2:7" ht="16.5" thickBot="1" x14ac:dyDescent="0.3">
      <c r="B25" s="9" t="s">
        <v>371</v>
      </c>
      <c r="C25" s="195">
        <f>'1) Tableau budgétaire 1'!D67</f>
        <v>2500000</v>
      </c>
      <c r="D25" s="195">
        <f>'1) Tableau budgétaire 1'!E67</f>
        <v>0</v>
      </c>
      <c r="E25" s="195">
        <f>'1) Tableau budgétaire 1'!F67</f>
        <v>0</v>
      </c>
      <c r="F25" s="195">
        <f>'1) Tableau budgétaire 1'!G67</f>
        <v>2500000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1'!$G$58</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85546875" defaultRowHeight="15" x14ac:dyDescent="0.25"/>
  <sheetData>
    <row r="1" spans="1:1" x14ac:dyDescent="0.25">
      <c r="A1" s="156">
        <v>0</v>
      </c>
    </row>
    <row r="2" spans="1:1" x14ac:dyDescent="0.25">
      <c r="A2" s="156">
        <v>0.2</v>
      </c>
    </row>
    <row r="3" spans="1:1" x14ac:dyDescent="0.25">
      <c r="A3" s="156">
        <v>0.4</v>
      </c>
    </row>
    <row r="4" spans="1:1" x14ac:dyDescent="0.25">
      <c r="A4" s="156">
        <v>0.6</v>
      </c>
    </row>
    <row r="5" spans="1:1" x14ac:dyDescent="0.25">
      <c r="A5" s="156">
        <v>0.8</v>
      </c>
    </row>
    <row r="6" spans="1:1" x14ac:dyDescent="0.25">
      <c r="A6" s="156">
        <v>1</v>
      </c>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5546875" defaultRowHeight="15" x14ac:dyDescent="0.25"/>
  <sheetData>
    <row r="1" spans="1:2" x14ac:dyDescent="0.25">
      <c r="A1" s="89" t="s">
        <v>24</v>
      </c>
      <c r="B1" s="90" t="s">
        <v>25</v>
      </c>
    </row>
    <row r="2" spans="1:2" x14ac:dyDescent="0.25">
      <c r="A2" s="91" t="s">
        <v>26</v>
      </c>
      <c r="B2" s="92" t="s">
        <v>27</v>
      </c>
    </row>
    <row r="3" spans="1:2" x14ac:dyDescent="0.25">
      <c r="A3" s="91" t="s">
        <v>28</v>
      </c>
      <c r="B3" s="92" t="s">
        <v>29</v>
      </c>
    </row>
    <row r="4" spans="1:2" x14ac:dyDescent="0.25">
      <c r="A4" s="91" t="s">
        <v>30</v>
      </c>
      <c r="B4" s="92" t="s">
        <v>31</v>
      </c>
    </row>
    <row r="5" spans="1:2" x14ac:dyDescent="0.25">
      <c r="A5" s="91" t="s">
        <v>32</v>
      </c>
      <c r="B5" s="92" t="s">
        <v>33</v>
      </c>
    </row>
    <row r="6" spans="1:2" x14ac:dyDescent="0.25">
      <c r="A6" s="91" t="s">
        <v>34</v>
      </c>
      <c r="B6" s="92" t="s">
        <v>35</v>
      </c>
    </row>
    <row r="7" spans="1:2" x14ac:dyDescent="0.25">
      <c r="A7" s="91" t="s">
        <v>36</v>
      </c>
      <c r="B7" s="92" t="s">
        <v>37</v>
      </c>
    </row>
    <row r="8" spans="1:2" x14ac:dyDescent="0.25">
      <c r="A8" s="91" t="s">
        <v>38</v>
      </c>
      <c r="B8" s="92" t="s">
        <v>39</v>
      </c>
    </row>
    <row r="9" spans="1:2" x14ac:dyDescent="0.25">
      <c r="A9" s="91" t="s">
        <v>40</v>
      </c>
      <c r="B9" s="92" t="s">
        <v>41</v>
      </c>
    </row>
    <row r="10" spans="1:2" x14ac:dyDescent="0.25">
      <c r="A10" s="91" t="s">
        <v>42</v>
      </c>
      <c r="B10" s="92" t="s">
        <v>43</v>
      </c>
    </row>
    <row r="11" spans="1:2" x14ac:dyDescent="0.25">
      <c r="A11" s="91" t="s">
        <v>44</v>
      </c>
      <c r="B11" s="92" t="s">
        <v>45</v>
      </c>
    </row>
    <row r="12" spans="1:2" x14ac:dyDescent="0.25">
      <c r="A12" s="91" t="s">
        <v>46</v>
      </c>
      <c r="B12" s="92" t="s">
        <v>47</v>
      </c>
    </row>
    <row r="13" spans="1:2" x14ac:dyDescent="0.25">
      <c r="A13" s="91" t="s">
        <v>48</v>
      </c>
      <c r="B13" s="92" t="s">
        <v>49</v>
      </c>
    </row>
    <row r="14" spans="1:2" x14ac:dyDescent="0.25">
      <c r="A14" s="91" t="s">
        <v>50</v>
      </c>
      <c r="B14" s="92" t="s">
        <v>51</v>
      </c>
    </row>
    <row r="15" spans="1:2" x14ac:dyDescent="0.25">
      <c r="A15" s="91" t="s">
        <v>52</v>
      </c>
      <c r="B15" s="92" t="s">
        <v>53</v>
      </c>
    </row>
    <row r="16" spans="1:2" x14ac:dyDescent="0.25">
      <c r="A16" s="91" t="s">
        <v>54</v>
      </c>
      <c r="B16" s="92" t="s">
        <v>55</v>
      </c>
    </row>
    <row r="17" spans="1:2" x14ac:dyDescent="0.25">
      <c r="A17" s="91" t="s">
        <v>56</v>
      </c>
      <c r="B17" s="92" t="s">
        <v>57</v>
      </c>
    </row>
    <row r="18" spans="1:2" x14ac:dyDescent="0.25">
      <c r="A18" s="91" t="s">
        <v>58</v>
      </c>
      <c r="B18" s="92" t="s">
        <v>59</v>
      </c>
    </row>
    <row r="19" spans="1:2" x14ac:dyDescent="0.25">
      <c r="A19" s="91" t="s">
        <v>60</v>
      </c>
      <c r="B19" s="92" t="s">
        <v>61</v>
      </c>
    </row>
    <row r="20" spans="1:2" x14ac:dyDescent="0.25">
      <c r="A20" s="91" t="s">
        <v>62</v>
      </c>
      <c r="B20" s="92" t="s">
        <v>63</v>
      </c>
    </row>
    <row r="21" spans="1:2" x14ac:dyDescent="0.25">
      <c r="A21" s="91" t="s">
        <v>64</v>
      </c>
      <c r="B21" s="92" t="s">
        <v>65</v>
      </c>
    </row>
    <row r="22" spans="1:2" x14ac:dyDescent="0.25">
      <c r="A22" s="91" t="s">
        <v>66</v>
      </c>
      <c r="B22" s="92" t="s">
        <v>67</v>
      </c>
    </row>
    <row r="23" spans="1:2" x14ac:dyDescent="0.25">
      <c r="A23" s="91" t="s">
        <v>68</v>
      </c>
      <c r="B23" s="92" t="s">
        <v>69</v>
      </c>
    </row>
    <row r="24" spans="1:2" x14ac:dyDescent="0.25">
      <c r="A24" s="91" t="s">
        <v>70</v>
      </c>
      <c r="B24" s="92" t="s">
        <v>71</v>
      </c>
    </row>
    <row r="25" spans="1:2" x14ac:dyDescent="0.25">
      <c r="A25" s="91" t="s">
        <v>72</v>
      </c>
      <c r="B25" s="92" t="s">
        <v>73</v>
      </c>
    </row>
    <row r="26" spans="1:2" x14ac:dyDescent="0.25">
      <c r="A26" s="91" t="s">
        <v>74</v>
      </c>
      <c r="B26" s="92" t="s">
        <v>75</v>
      </c>
    </row>
    <row r="27" spans="1:2" x14ac:dyDescent="0.25">
      <c r="A27" s="91" t="s">
        <v>76</v>
      </c>
      <c r="B27" s="92" t="s">
        <v>77</v>
      </c>
    </row>
    <row r="28" spans="1:2" x14ac:dyDescent="0.25">
      <c r="A28" s="91" t="s">
        <v>78</v>
      </c>
      <c r="B28" s="92" t="s">
        <v>79</v>
      </c>
    </row>
    <row r="29" spans="1:2" x14ac:dyDescent="0.25">
      <c r="A29" s="91" t="s">
        <v>80</v>
      </c>
      <c r="B29" s="92" t="s">
        <v>81</v>
      </c>
    </row>
    <row r="30" spans="1:2" x14ac:dyDescent="0.25">
      <c r="A30" s="91" t="s">
        <v>82</v>
      </c>
      <c r="B30" s="92" t="s">
        <v>83</v>
      </c>
    </row>
    <row r="31" spans="1:2" x14ac:dyDescent="0.25">
      <c r="A31" s="91" t="s">
        <v>84</v>
      </c>
      <c r="B31" s="92" t="s">
        <v>85</v>
      </c>
    </row>
    <row r="32" spans="1:2" x14ac:dyDescent="0.25">
      <c r="A32" s="91" t="s">
        <v>86</v>
      </c>
      <c r="B32" s="92" t="s">
        <v>87</v>
      </c>
    </row>
    <row r="33" spans="1:2" x14ac:dyDescent="0.25">
      <c r="A33" s="91" t="s">
        <v>88</v>
      </c>
      <c r="B33" s="92" t="s">
        <v>89</v>
      </c>
    </row>
    <row r="34" spans="1:2" x14ac:dyDescent="0.25">
      <c r="A34" s="91" t="s">
        <v>90</v>
      </c>
      <c r="B34" s="92" t="s">
        <v>91</v>
      </c>
    </row>
    <row r="35" spans="1:2" x14ac:dyDescent="0.25">
      <c r="A35" s="91" t="s">
        <v>92</v>
      </c>
      <c r="B35" s="92" t="s">
        <v>93</v>
      </c>
    </row>
    <row r="36" spans="1:2" x14ac:dyDescent="0.25">
      <c r="A36" s="91" t="s">
        <v>94</v>
      </c>
      <c r="B36" s="92" t="s">
        <v>95</v>
      </c>
    </row>
    <row r="37" spans="1:2" x14ac:dyDescent="0.25">
      <c r="A37" s="91" t="s">
        <v>96</v>
      </c>
      <c r="B37" s="92" t="s">
        <v>97</v>
      </c>
    </row>
    <row r="38" spans="1:2" x14ac:dyDescent="0.25">
      <c r="A38" s="91" t="s">
        <v>98</v>
      </c>
      <c r="B38" s="92" t="s">
        <v>99</v>
      </c>
    </row>
    <row r="39" spans="1:2" x14ac:dyDescent="0.25">
      <c r="A39" s="91" t="s">
        <v>100</v>
      </c>
      <c r="B39" s="92" t="s">
        <v>101</v>
      </c>
    </row>
    <row r="40" spans="1:2" x14ac:dyDescent="0.25">
      <c r="A40" s="91" t="s">
        <v>102</v>
      </c>
      <c r="B40" s="92" t="s">
        <v>103</v>
      </c>
    </row>
    <row r="41" spans="1:2" x14ac:dyDescent="0.25">
      <c r="A41" s="91" t="s">
        <v>104</v>
      </c>
      <c r="B41" s="92" t="s">
        <v>105</v>
      </c>
    </row>
    <row r="42" spans="1:2" x14ac:dyDescent="0.25">
      <c r="A42" s="91" t="s">
        <v>106</v>
      </c>
      <c r="B42" s="92" t="s">
        <v>107</v>
      </c>
    </row>
    <row r="43" spans="1:2" x14ac:dyDescent="0.25">
      <c r="A43" s="91" t="s">
        <v>108</v>
      </c>
      <c r="B43" s="92" t="s">
        <v>109</v>
      </c>
    </row>
    <row r="44" spans="1:2" x14ac:dyDescent="0.25">
      <c r="A44" s="91" t="s">
        <v>110</v>
      </c>
      <c r="B44" s="92" t="s">
        <v>111</v>
      </c>
    </row>
    <row r="45" spans="1:2" x14ac:dyDescent="0.25">
      <c r="A45" s="91" t="s">
        <v>112</v>
      </c>
      <c r="B45" s="92" t="s">
        <v>113</v>
      </c>
    </row>
    <row r="46" spans="1:2" x14ac:dyDescent="0.25">
      <c r="A46" s="91" t="s">
        <v>114</v>
      </c>
      <c r="B46" s="92" t="s">
        <v>115</v>
      </c>
    </row>
    <row r="47" spans="1:2" x14ac:dyDescent="0.25">
      <c r="A47" s="91" t="s">
        <v>116</v>
      </c>
      <c r="B47" s="92" t="s">
        <v>117</v>
      </c>
    </row>
    <row r="48" spans="1:2" x14ac:dyDescent="0.25">
      <c r="A48" s="91" t="s">
        <v>118</v>
      </c>
      <c r="B48" s="92" t="s">
        <v>119</v>
      </c>
    </row>
    <row r="49" spans="1:2" x14ac:dyDescent="0.25">
      <c r="A49" s="91" t="s">
        <v>120</v>
      </c>
      <c r="B49" s="92" t="s">
        <v>121</v>
      </c>
    </row>
    <row r="50" spans="1:2" x14ac:dyDescent="0.25">
      <c r="A50" s="91" t="s">
        <v>122</v>
      </c>
      <c r="B50" s="92" t="s">
        <v>123</v>
      </c>
    </row>
    <row r="51" spans="1:2" x14ac:dyDescent="0.25">
      <c r="A51" s="91" t="s">
        <v>124</v>
      </c>
      <c r="B51" s="92" t="s">
        <v>125</v>
      </c>
    </row>
    <row r="52" spans="1:2" x14ac:dyDescent="0.25">
      <c r="A52" s="91" t="s">
        <v>126</v>
      </c>
      <c r="B52" s="92" t="s">
        <v>127</v>
      </c>
    </row>
    <row r="53" spans="1:2" x14ac:dyDescent="0.25">
      <c r="A53" s="91" t="s">
        <v>128</v>
      </c>
      <c r="B53" s="92" t="s">
        <v>129</v>
      </c>
    </row>
    <row r="54" spans="1:2" x14ac:dyDescent="0.25">
      <c r="A54" s="91" t="s">
        <v>130</v>
      </c>
      <c r="B54" s="92" t="s">
        <v>131</v>
      </c>
    </row>
    <row r="55" spans="1:2" x14ac:dyDescent="0.25">
      <c r="A55" s="91" t="s">
        <v>132</v>
      </c>
      <c r="B55" s="92" t="s">
        <v>133</v>
      </c>
    </row>
    <row r="56" spans="1:2" x14ac:dyDescent="0.25">
      <c r="A56" s="91" t="s">
        <v>134</v>
      </c>
      <c r="B56" s="92" t="s">
        <v>135</v>
      </c>
    </row>
    <row r="57" spans="1:2" x14ac:dyDescent="0.25">
      <c r="A57" s="91" t="s">
        <v>136</v>
      </c>
      <c r="B57" s="92" t="s">
        <v>137</v>
      </c>
    </row>
    <row r="58" spans="1:2" x14ac:dyDescent="0.25">
      <c r="A58" s="91" t="s">
        <v>138</v>
      </c>
      <c r="B58" s="92" t="s">
        <v>139</v>
      </c>
    </row>
    <row r="59" spans="1:2" x14ac:dyDescent="0.25">
      <c r="A59" s="91" t="s">
        <v>140</v>
      </c>
      <c r="B59" s="92" t="s">
        <v>141</v>
      </c>
    </row>
    <row r="60" spans="1:2" x14ac:dyDescent="0.25">
      <c r="A60" s="91" t="s">
        <v>142</v>
      </c>
      <c r="B60" s="92" t="s">
        <v>143</v>
      </c>
    </row>
    <row r="61" spans="1:2" x14ac:dyDescent="0.25">
      <c r="A61" s="91" t="s">
        <v>144</v>
      </c>
      <c r="B61" s="92" t="s">
        <v>145</v>
      </c>
    </row>
    <row r="62" spans="1:2" x14ac:dyDescent="0.25">
      <c r="A62" s="91" t="s">
        <v>146</v>
      </c>
      <c r="B62" s="92" t="s">
        <v>147</v>
      </c>
    </row>
    <row r="63" spans="1:2" x14ac:dyDescent="0.25">
      <c r="A63" s="91" t="s">
        <v>148</v>
      </c>
      <c r="B63" s="92" t="s">
        <v>149</v>
      </c>
    </row>
    <row r="64" spans="1:2" x14ac:dyDescent="0.25">
      <c r="A64" s="91" t="s">
        <v>150</v>
      </c>
      <c r="B64" s="92" t="s">
        <v>151</v>
      </c>
    </row>
    <row r="65" spans="1:2" x14ac:dyDescent="0.25">
      <c r="A65" s="91" t="s">
        <v>152</v>
      </c>
      <c r="B65" s="92" t="s">
        <v>153</v>
      </c>
    </row>
    <row r="66" spans="1:2" x14ac:dyDescent="0.25">
      <c r="A66" s="91" t="s">
        <v>154</v>
      </c>
      <c r="B66" s="92" t="s">
        <v>155</v>
      </c>
    </row>
    <row r="67" spans="1:2" x14ac:dyDescent="0.25">
      <c r="A67" s="91" t="s">
        <v>156</v>
      </c>
      <c r="B67" s="92" t="s">
        <v>157</v>
      </c>
    </row>
    <row r="68" spans="1:2" x14ac:dyDescent="0.25">
      <c r="A68" s="91" t="s">
        <v>158</v>
      </c>
      <c r="B68" s="92" t="s">
        <v>159</v>
      </c>
    </row>
    <row r="69" spans="1:2" x14ac:dyDescent="0.25">
      <c r="A69" s="91" t="s">
        <v>160</v>
      </c>
      <c r="B69" s="92" t="s">
        <v>161</v>
      </c>
    </row>
    <row r="70" spans="1:2" x14ac:dyDescent="0.25">
      <c r="A70" s="91" t="s">
        <v>162</v>
      </c>
      <c r="B70" s="92" t="s">
        <v>163</v>
      </c>
    </row>
    <row r="71" spans="1:2" x14ac:dyDescent="0.25">
      <c r="A71" s="91" t="s">
        <v>164</v>
      </c>
      <c r="B71" s="92" t="s">
        <v>165</v>
      </c>
    </row>
    <row r="72" spans="1:2" x14ac:dyDescent="0.25">
      <c r="A72" s="91" t="s">
        <v>166</v>
      </c>
      <c r="B72" s="92" t="s">
        <v>167</v>
      </c>
    </row>
    <row r="73" spans="1:2" x14ac:dyDescent="0.25">
      <c r="A73" s="91" t="s">
        <v>168</v>
      </c>
      <c r="B73" s="92" t="s">
        <v>169</v>
      </c>
    </row>
    <row r="74" spans="1:2" x14ac:dyDescent="0.25">
      <c r="A74" s="91" t="s">
        <v>170</v>
      </c>
      <c r="B74" s="92" t="s">
        <v>171</v>
      </c>
    </row>
    <row r="75" spans="1:2" x14ac:dyDescent="0.25">
      <c r="A75" s="91" t="s">
        <v>172</v>
      </c>
      <c r="B75" s="93" t="s">
        <v>173</v>
      </c>
    </row>
    <row r="76" spans="1:2" x14ac:dyDescent="0.25">
      <c r="A76" s="91" t="s">
        <v>174</v>
      </c>
      <c r="B76" s="93" t="s">
        <v>175</v>
      </c>
    </row>
    <row r="77" spans="1:2" x14ac:dyDescent="0.25">
      <c r="A77" s="91" t="s">
        <v>176</v>
      </c>
      <c r="B77" s="93" t="s">
        <v>177</v>
      </c>
    </row>
    <row r="78" spans="1:2" x14ac:dyDescent="0.25">
      <c r="A78" s="91" t="s">
        <v>178</v>
      </c>
      <c r="B78" s="93" t="s">
        <v>179</v>
      </c>
    </row>
    <row r="79" spans="1:2" x14ac:dyDescent="0.25">
      <c r="A79" s="91" t="s">
        <v>180</v>
      </c>
      <c r="B79" s="93" t="s">
        <v>181</v>
      </c>
    </row>
    <row r="80" spans="1:2" x14ac:dyDescent="0.25">
      <c r="A80" s="91" t="s">
        <v>182</v>
      </c>
      <c r="B80" s="93" t="s">
        <v>183</v>
      </c>
    </row>
    <row r="81" spans="1:2" x14ac:dyDescent="0.25">
      <c r="A81" s="91" t="s">
        <v>184</v>
      </c>
      <c r="B81" s="93" t="s">
        <v>185</v>
      </c>
    </row>
    <row r="82" spans="1:2" x14ac:dyDescent="0.25">
      <c r="A82" s="91" t="s">
        <v>186</v>
      </c>
      <c r="B82" s="93" t="s">
        <v>187</v>
      </c>
    </row>
    <row r="83" spans="1:2" x14ac:dyDescent="0.25">
      <c r="A83" s="91" t="s">
        <v>188</v>
      </c>
      <c r="B83" s="93" t="s">
        <v>189</v>
      </c>
    </row>
    <row r="84" spans="1:2" x14ac:dyDescent="0.25">
      <c r="A84" s="91" t="s">
        <v>190</v>
      </c>
      <c r="B84" s="93" t="s">
        <v>191</v>
      </c>
    </row>
    <row r="85" spans="1:2" x14ac:dyDescent="0.25">
      <c r="A85" s="91" t="s">
        <v>192</v>
      </c>
      <c r="B85" s="93" t="s">
        <v>193</v>
      </c>
    </row>
    <row r="86" spans="1:2" x14ac:dyDescent="0.25">
      <c r="A86" s="91" t="s">
        <v>194</v>
      </c>
      <c r="B86" s="93" t="s">
        <v>195</v>
      </c>
    </row>
    <row r="87" spans="1:2" x14ac:dyDescent="0.25">
      <c r="A87" s="91" t="s">
        <v>196</v>
      </c>
      <c r="B87" s="93" t="s">
        <v>197</v>
      </c>
    </row>
    <row r="88" spans="1:2" x14ac:dyDescent="0.25">
      <c r="A88" s="91" t="s">
        <v>198</v>
      </c>
      <c r="B88" s="93" t="s">
        <v>199</v>
      </c>
    </row>
    <row r="89" spans="1:2" x14ac:dyDescent="0.25">
      <c r="A89" s="91" t="s">
        <v>200</v>
      </c>
      <c r="B89" s="93" t="s">
        <v>201</v>
      </c>
    </row>
    <row r="90" spans="1:2" x14ac:dyDescent="0.25">
      <c r="A90" s="91" t="s">
        <v>202</v>
      </c>
      <c r="B90" s="93" t="s">
        <v>203</v>
      </c>
    </row>
    <row r="91" spans="1:2" x14ac:dyDescent="0.25">
      <c r="A91" s="91" t="s">
        <v>204</v>
      </c>
      <c r="B91" s="93" t="s">
        <v>205</v>
      </c>
    </row>
    <row r="92" spans="1:2" x14ac:dyDescent="0.25">
      <c r="A92" s="91" t="s">
        <v>206</v>
      </c>
      <c r="B92" s="93" t="s">
        <v>207</v>
      </c>
    </row>
    <row r="93" spans="1:2" x14ac:dyDescent="0.25">
      <c r="A93" s="91" t="s">
        <v>208</v>
      </c>
      <c r="B93" s="93" t="s">
        <v>209</v>
      </c>
    </row>
    <row r="94" spans="1:2" x14ac:dyDescent="0.25">
      <c r="A94" s="91" t="s">
        <v>210</v>
      </c>
      <c r="B94" s="93" t="s">
        <v>211</v>
      </c>
    </row>
    <row r="95" spans="1:2" x14ac:dyDescent="0.25">
      <c r="A95" s="91" t="s">
        <v>212</v>
      </c>
      <c r="B95" s="93" t="s">
        <v>213</v>
      </c>
    </row>
    <row r="96" spans="1:2" x14ac:dyDescent="0.25">
      <c r="A96" s="91" t="s">
        <v>214</v>
      </c>
      <c r="B96" s="93" t="s">
        <v>215</v>
      </c>
    </row>
    <row r="97" spans="1:2" x14ac:dyDescent="0.25">
      <c r="A97" s="91" t="s">
        <v>216</v>
      </c>
      <c r="B97" s="93" t="s">
        <v>217</v>
      </c>
    </row>
    <row r="98" spans="1:2" x14ac:dyDescent="0.25">
      <c r="A98" s="91" t="s">
        <v>218</v>
      </c>
      <c r="B98" s="93" t="s">
        <v>219</v>
      </c>
    </row>
    <row r="99" spans="1:2" x14ac:dyDescent="0.25">
      <c r="A99" s="91" t="s">
        <v>220</v>
      </c>
      <c r="B99" s="93" t="s">
        <v>221</v>
      </c>
    </row>
    <row r="100" spans="1:2" x14ac:dyDescent="0.25">
      <c r="A100" s="91" t="s">
        <v>222</v>
      </c>
      <c r="B100" s="93" t="s">
        <v>223</v>
      </c>
    </row>
    <row r="101" spans="1:2" x14ac:dyDescent="0.25">
      <c r="A101" s="91" t="s">
        <v>224</v>
      </c>
      <c r="B101" s="93" t="s">
        <v>225</v>
      </c>
    </row>
    <row r="102" spans="1:2" x14ac:dyDescent="0.25">
      <c r="A102" s="91" t="s">
        <v>226</v>
      </c>
      <c r="B102" s="93" t="s">
        <v>227</v>
      </c>
    </row>
    <row r="103" spans="1:2" x14ac:dyDescent="0.25">
      <c r="A103" s="91" t="s">
        <v>228</v>
      </c>
      <c r="B103" s="93" t="s">
        <v>229</v>
      </c>
    </row>
    <row r="104" spans="1:2" x14ac:dyDescent="0.25">
      <c r="A104" s="91" t="s">
        <v>230</v>
      </c>
      <c r="B104" s="93" t="s">
        <v>231</v>
      </c>
    </row>
    <row r="105" spans="1:2" x14ac:dyDescent="0.25">
      <c r="A105" s="91" t="s">
        <v>232</v>
      </c>
      <c r="B105" s="93" t="s">
        <v>233</v>
      </c>
    </row>
    <row r="106" spans="1:2" x14ac:dyDescent="0.25">
      <c r="A106" s="91" t="s">
        <v>234</v>
      </c>
      <c r="B106" s="93" t="s">
        <v>235</v>
      </c>
    </row>
    <row r="107" spans="1:2" x14ac:dyDescent="0.25">
      <c r="A107" s="91" t="s">
        <v>236</v>
      </c>
      <c r="B107" s="93" t="s">
        <v>237</v>
      </c>
    </row>
    <row r="108" spans="1:2" x14ac:dyDescent="0.25">
      <c r="A108" s="91" t="s">
        <v>238</v>
      </c>
      <c r="B108" s="93" t="s">
        <v>239</v>
      </c>
    </row>
    <row r="109" spans="1:2" x14ac:dyDescent="0.25">
      <c r="A109" s="91" t="s">
        <v>240</v>
      </c>
      <c r="B109" s="93" t="s">
        <v>241</v>
      </c>
    </row>
    <row r="110" spans="1:2" x14ac:dyDescent="0.25">
      <c r="A110" s="91" t="s">
        <v>242</v>
      </c>
      <c r="B110" s="93" t="s">
        <v>243</v>
      </c>
    </row>
    <row r="111" spans="1:2" x14ac:dyDescent="0.25">
      <c r="A111" s="91" t="s">
        <v>244</v>
      </c>
      <c r="B111" s="93" t="s">
        <v>245</v>
      </c>
    </row>
    <row r="112" spans="1:2" x14ac:dyDescent="0.25">
      <c r="A112" s="91" t="s">
        <v>246</v>
      </c>
      <c r="B112" s="93" t="s">
        <v>247</v>
      </c>
    </row>
    <row r="113" spans="1:2" x14ac:dyDescent="0.25">
      <c r="A113" s="91" t="s">
        <v>248</v>
      </c>
      <c r="B113" s="93" t="s">
        <v>249</v>
      </c>
    </row>
    <row r="114" spans="1:2" x14ac:dyDescent="0.25">
      <c r="A114" s="91" t="s">
        <v>250</v>
      </c>
      <c r="B114" s="93" t="s">
        <v>251</v>
      </c>
    </row>
    <row r="115" spans="1:2" x14ac:dyDescent="0.25">
      <c r="A115" s="91" t="s">
        <v>252</v>
      </c>
      <c r="B115" s="93" t="s">
        <v>253</v>
      </c>
    </row>
    <row r="116" spans="1:2" x14ac:dyDescent="0.25">
      <c r="A116" s="91" t="s">
        <v>254</v>
      </c>
      <c r="B116" s="93" t="s">
        <v>255</v>
      </c>
    </row>
    <row r="117" spans="1:2" x14ac:dyDescent="0.25">
      <c r="A117" s="91" t="s">
        <v>256</v>
      </c>
      <c r="B117" s="93" t="s">
        <v>257</v>
      </c>
    </row>
    <row r="118" spans="1:2" x14ac:dyDescent="0.25">
      <c r="A118" s="91" t="s">
        <v>258</v>
      </c>
      <c r="B118" s="93" t="s">
        <v>259</v>
      </c>
    </row>
    <row r="119" spans="1:2" x14ac:dyDescent="0.25">
      <c r="A119" s="91" t="s">
        <v>260</v>
      </c>
      <c r="B119" s="93" t="s">
        <v>261</v>
      </c>
    </row>
    <row r="120" spans="1:2" x14ac:dyDescent="0.25">
      <c r="A120" s="91" t="s">
        <v>262</v>
      </c>
      <c r="B120" s="93" t="s">
        <v>263</v>
      </c>
    </row>
    <row r="121" spans="1:2" x14ac:dyDescent="0.25">
      <c r="A121" s="91" t="s">
        <v>264</v>
      </c>
      <c r="B121" s="93" t="s">
        <v>265</v>
      </c>
    </row>
    <row r="122" spans="1:2" x14ac:dyDescent="0.25">
      <c r="A122" s="91" t="s">
        <v>266</v>
      </c>
      <c r="B122" s="93" t="s">
        <v>267</v>
      </c>
    </row>
    <row r="123" spans="1:2" x14ac:dyDescent="0.25">
      <c r="A123" s="91" t="s">
        <v>268</v>
      </c>
      <c r="B123" s="93" t="s">
        <v>269</v>
      </c>
    </row>
    <row r="124" spans="1:2" x14ac:dyDescent="0.25">
      <c r="A124" s="91" t="s">
        <v>270</v>
      </c>
      <c r="B124" s="93" t="s">
        <v>271</v>
      </c>
    </row>
    <row r="125" spans="1:2" x14ac:dyDescent="0.25">
      <c r="A125" s="91" t="s">
        <v>272</v>
      </c>
      <c r="B125" s="93" t="s">
        <v>273</v>
      </c>
    </row>
    <row r="126" spans="1:2" x14ac:dyDescent="0.25">
      <c r="A126" s="91" t="s">
        <v>274</v>
      </c>
      <c r="B126" s="93" t="s">
        <v>275</v>
      </c>
    </row>
    <row r="127" spans="1:2" x14ac:dyDescent="0.25">
      <c r="A127" s="91" t="s">
        <v>276</v>
      </c>
      <c r="B127" s="93" t="s">
        <v>277</v>
      </c>
    </row>
    <row r="128" spans="1:2" x14ac:dyDescent="0.25">
      <c r="A128" s="91" t="s">
        <v>278</v>
      </c>
      <c r="B128" s="93" t="s">
        <v>279</v>
      </c>
    </row>
    <row r="129" spans="1:2" x14ac:dyDescent="0.25">
      <c r="A129" s="91" t="s">
        <v>280</v>
      </c>
      <c r="B129" s="93" t="s">
        <v>281</v>
      </c>
    </row>
    <row r="130" spans="1:2" x14ac:dyDescent="0.25">
      <c r="A130" s="91" t="s">
        <v>282</v>
      </c>
      <c r="B130" s="93" t="s">
        <v>283</v>
      </c>
    </row>
    <row r="131" spans="1:2" x14ac:dyDescent="0.25">
      <c r="A131" s="91" t="s">
        <v>284</v>
      </c>
      <c r="B131" s="93" t="s">
        <v>285</v>
      </c>
    </row>
    <row r="132" spans="1:2" x14ac:dyDescent="0.25">
      <c r="A132" s="91" t="s">
        <v>286</v>
      </c>
      <c r="B132" s="93" t="s">
        <v>287</v>
      </c>
    </row>
    <row r="133" spans="1:2" x14ac:dyDescent="0.25">
      <c r="A133" s="91" t="s">
        <v>288</v>
      </c>
      <c r="B133" s="93" t="s">
        <v>289</v>
      </c>
    </row>
    <row r="134" spans="1:2" x14ac:dyDescent="0.25">
      <c r="A134" s="91" t="s">
        <v>290</v>
      </c>
      <c r="B134" s="93" t="s">
        <v>291</v>
      </c>
    </row>
    <row r="135" spans="1:2" x14ac:dyDescent="0.25">
      <c r="A135" s="91" t="s">
        <v>292</v>
      </c>
      <c r="B135" s="93" t="s">
        <v>293</v>
      </c>
    </row>
    <row r="136" spans="1:2" x14ac:dyDescent="0.25">
      <c r="A136" s="91" t="s">
        <v>294</v>
      </c>
      <c r="B136" s="93" t="s">
        <v>295</v>
      </c>
    </row>
    <row r="137" spans="1:2" x14ac:dyDescent="0.25">
      <c r="A137" s="91" t="s">
        <v>296</v>
      </c>
      <c r="B137" s="93" t="s">
        <v>297</v>
      </c>
    </row>
    <row r="138" spans="1:2" x14ac:dyDescent="0.25">
      <c r="A138" s="91" t="s">
        <v>298</v>
      </c>
      <c r="B138" s="93" t="s">
        <v>299</v>
      </c>
    </row>
    <row r="139" spans="1:2" x14ac:dyDescent="0.25">
      <c r="A139" s="91" t="s">
        <v>300</v>
      </c>
      <c r="B139" s="93" t="s">
        <v>301</v>
      </c>
    </row>
    <row r="140" spans="1:2" x14ac:dyDescent="0.25">
      <c r="A140" s="91" t="s">
        <v>302</v>
      </c>
      <c r="B140" s="93" t="s">
        <v>303</v>
      </c>
    </row>
    <row r="141" spans="1:2" x14ac:dyDescent="0.25">
      <c r="A141" s="91" t="s">
        <v>304</v>
      </c>
      <c r="B141" s="93" t="s">
        <v>305</v>
      </c>
    </row>
    <row r="142" spans="1:2" x14ac:dyDescent="0.25">
      <c r="A142" s="91" t="s">
        <v>306</v>
      </c>
      <c r="B142" s="93" t="s">
        <v>307</v>
      </c>
    </row>
    <row r="143" spans="1:2" x14ac:dyDescent="0.25">
      <c r="A143" s="91" t="s">
        <v>308</v>
      </c>
      <c r="B143" s="93" t="s">
        <v>309</v>
      </c>
    </row>
    <row r="144" spans="1:2" x14ac:dyDescent="0.25">
      <c r="A144" s="91" t="s">
        <v>310</v>
      </c>
      <c r="B144" s="94" t="s">
        <v>311</v>
      </c>
    </row>
    <row r="145" spans="1:2" x14ac:dyDescent="0.25">
      <c r="A145" s="91" t="s">
        <v>312</v>
      </c>
      <c r="B145" s="93" t="s">
        <v>313</v>
      </c>
    </row>
    <row r="146" spans="1:2" x14ac:dyDescent="0.25">
      <c r="A146" s="91" t="s">
        <v>314</v>
      </c>
      <c r="B146" s="93" t="s">
        <v>315</v>
      </c>
    </row>
    <row r="147" spans="1:2" x14ac:dyDescent="0.25">
      <c r="A147" s="91" t="s">
        <v>316</v>
      </c>
      <c r="B147" s="93" t="s">
        <v>317</v>
      </c>
    </row>
    <row r="148" spans="1:2" x14ac:dyDescent="0.25">
      <c r="A148" s="91" t="s">
        <v>318</v>
      </c>
      <c r="B148" s="93" t="s">
        <v>319</v>
      </c>
    </row>
    <row r="149" spans="1:2" x14ac:dyDescent="0.25">
      <c r="A149" s="91" t="s">
        <v>320</v>
      </c>
      <c r="B149" s="93" t="s">
        <v>321</v>
      </c>
    </row>
    <row r="150" spans="1:2" x14ac:dyDescent="0.25">
      <c r="A150" s="91" t="s">
        <v>322</v>
      </c>
      <c r="B150" s="93" t="s">
        <v>323</v>
      </c>
    </row>
    <row r="151" spans="1:2" x14ac:dyDescent="0.25">
      <c r="A151" s="91" t="s">
        <v>324</v>
      </c>
      <c r="B151" s="93" t="s">
        <v>325</v>
      </c>
    </row>
    <row r="152" spans="1:2" x14ac:dyDescent="0.25">
      <c r="A152" s="91" t="s">
        <v>326</v>
      </c>
      <c r="B152" s="93" t="s">
        <v>327</v>
      </c>
    </row>
    <row r="153" spans="1:2" x14ac:dyDescent="0.25">
      <c r="A153" s="91" t="s">
        <v>328</v>
      </c>
      <c r="B153" s="93" t="s">
        <v>329</v>
      </c>
    </row>
    <row r="154" spans="1:2" x14ac:dyDescent="0.25">
      <c r="A154" s="91" t="s">
        <v>330</v>
      </c>
      <c r="B154" s="93" t="s">
        <v>331</v>
      </c>
    </row>
    <row r="155" spans="1:2" x14ac:dyDescent="0.25">
      <c r="A155" s="91" t="s">
        <v>332</v>
      </c>
      <c r="B155" s="93" t="s">
        <v>333</v>
      </c>
    </row>
    <row r="156" spans="1:2" x14ac:dyDescent="0.25">
      <c r="A156" s="91" t="s">
        <v>334</v>
      </c>
      <c r="B156" s="93" t="s">
        <v>335</v>
      </c>
    </row>
    <row r="157" spans="1:2" x14ac:dyDescent="0.25">
      <c r="A157" s="91" t="s">
        <v>336</v>
      </c>
      <c r="B157" s="93" t="s">
        <v>337</v>
      </c>
    </row>
    <row r="158" spans="1:2" x14ac:dyDescent="0.25">
      <c r="A158" s="91" t="s">
        <v>338</v>
      </c>
      <c r="B158" s="93" t="s">
        <v>339</v>
      </c>
    </row>
    <row r="159" spans="1:2" x14ac:dyDescent="0.25">
      <c r="A159" s="91" t="s">
        <v>340</v>
      </c>
      <c r="B159" s="93" t="s">
        <v>341</v>
      </c>
    </row>
    <row r="160" spans="1:2" x14ac:dyDescent="0.25">
      <c r="A160" s="91" t="s">
        <v>342</v>
      </c>
      <c r="B160" s="93" t="s">
        <v>343</v>
      </c>
    </row>
    <row r="161" spans="1:2" x14ac:dyDescent="0.25">
      <c r="A161" s="91" t="s">
        <v>344</v>
      </c>
      <c r="B161" s="93" t="s">
        <v>345</v>
      </c>
    </row>
    <row r="162" spans="1:2" x14ac:dyDescent="0.25">
      <c r="A162" s="91" t="s">
        <v>346</v>
      </c>
      <c r="B162" s="93" t="s">
        <v>347</v>
      </c>
    </row>
    <row r="163" spans="1:2" x14ac:dyDescent="0.25">
      <c r="A163" s="91" t="s">
        <v>348</v>
      </c>
      <c r="B163" s="93" t="s">
        <v>349</v>
      </c>
    </row>
    <row r="164" spans="1:2" x14ac:dyDescent="0.25">
      <c r="A164" s="91" t="s">
        <v>350</v>
      </c>
      <c r="B164" s="93" t="s">
        <v>351</v>
      </c>
    </row>
    <row r="165" spans="1:2" x14ac:dyDescent="0.25">
      <c r="A165" s="91" t="s">
        <v>352</v>
      </c>
      <c r="B165" s="93" t="s">
        <v>353</v>
      </c>
    </row>
    <row r="166" spans="1:2" x14ac:dyDescent="0.25">
      <c r="A166" s="91" t="s">
        <v>354</v>
      </c>
      <c r="B166" s="93" t="s">
        <v>355</v>
      </c>
    </row>
    <row r="167" spans="1:2" x14ac:dyDescent="0.25">
      <c r="A167" s="91" t="s">
        <v>356</v>
      </c>
      <c r="B167" s="93" t="s">
        <v>357</v>
      </c>
    </row>
    <row r="168" spans="1:2" x14ac:dyDescent="0.25">
      <c r="A168" s="91" t="s">
        <v>358</v>
      </c>
      <c r="B168" s="93" t="s">
        <v>359</v>
      </c>
    </row>
    <row r="169" spans="1:2" x14ac:dyDescent="0.25">
      <c r="A169" s="91" t="s">
        <v>360</v>
      </c>
      <c r="B169" s="93" t="s">
        <v>361</v>
      </c>
    </row>
    <row r="170" spans="1:2" x14ac:dyDescent="0.25">
      <c r="A170" s="91" t="s">
        <v>362</v>
      </c>
      <c r="B170" s="93" t="s">
        <v>363</v>
      </c>
    </row>
  </sheetData>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87DA75395EBE4EB9B3F0E4FF87A0A7" ma:contentTypeVersion="11" ma:contentTypeDescription="Create a new document." ma:contentTypeScope="" ma:versionID="443871787c7b9a1505f8e0591ff3074c">
  <xsd:schema xmlns:xsd="http://www.w3.org/2001/XMLSchema" xmlns:xs="http://www.w3.org/2001/XMLSchema" xmlns:p="http://schemas.microsoft.com/office/2006/metadata/properties" xmlns:ns2="30854327-c1aa-40a0-b1f6-624a03935952" xmlns:ns3="f1b931d4-dee5-4b5a-b7ec-c8e7d401b50b" targetNamespace="http://schemas.microsoft.com/office/2006/metadata/properties" ma:root="true" ma:fieldsID="f5fa260eb7da2b121e024cf28e45a78d" ns2:_="" ns3:_="">
    <xsd:import namespace="30854327-c1aa-40a0-b1f6-624a03935952"/>
    <xsd:import namespace="f1b931d4-dee5-4b5a-b7ec-c8e7d401b50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54327-c1aa-40a0-b1f6-624a039359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1b931d4-dee5-4b5a-b7ec-c8e7d401b50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5B48ED-3D41-4FA7-A7D4-DCF4DFCB375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0030903-B3E6-4C4B-9786-141C7D37840B}">
  <ds:schemaRefs>
    <ds:schemaRef ds:uri="http://schemas.microsoft.com/sharepoint/v3/contenttype/forms"/>
  </ds:schemaRefs>
</ds:datastoreItem>
</file>

<file path=customXml/itemProps3.xml><?xml version="1.0" encoding="utf-8"?>
<ds:datastoreItem xmlns:ds="http://schemas.openxmlformats.org/officeDocument/2006/customXml" ds:itemID="{D3FBB580-8F8B-47F2-9E4C-BC1D114015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54327-c1aa-40a0-b1f6-624a03935952"/>
    <ds:schemaRef ds:uri="f1b931d4-dee5-4b5a-b7ec-c8e7d401b5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Expenses and Commiment CS.1075</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Stijn GABRIEL</cp:lastModifiedBy>
  <cp:lastPrinted>2017-12-11T22:51:21Z</cp:lastPrinted>
  <dcterms:created xsi:type="dcterms:W3CDTF">2017-11-15T21:17:43Z</dcterms:created>
  <dcterms:modified xsi:type="dcterms:W3CDTF">2020-11-09T21:01:27Z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2020-06-12T09:20:08Z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3dd6ce6e-afe0-4f75-8c7e-90dd0ecea932</vt:lpwstr>
  </property>
  <property fmtid="{D5CDD505-2E9C-101B-9397-08002B2CF9AE}" pid="8" name="MSIP_Label_2059aa38-f392-4105-be92-628035578272_ContentBits">
    <vt:lpwstr>0</vt:lpwstr>
  </property>
  <property fmtid="{D5CDD505-2E9C-101B-9397-08002B2CF9AE}" pid="9" name="ContentTypeId">
    <vt:lpwstr>0x0101002287DA75395EBE4EB9B3F0E4FF87A0A7</vt:lpwstr>
  </property>
</Properties>
</file>