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garatnam\Desktop\"/>
    </mc:Choice>
  </mc:AlternateContent>
  <bookViews>
    <workbookView xWindow="0" yWindow="0" windowWidth="20490" windowHeight="7620"/>
  </bookViews>
  <sheets>
    <sheet name="31 Dec 2019 (2)" sheetId="1" r:id="rId1"/>
  </sheets>
  <externalReferences>
    <externalReference r:id="rId2"/>
  </externalReferences>
  <definedNames>
    <definedName name="_xlnm.Print_Area" localSheetId="0">'31 Dec 2019 (2)'!$A$1:$H$30</definedName>
    <definedName name="UNCC">'[1]UNDG categories mapping Selecte'!$A$20:$A$22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G24" i="1"/>
  <c r="F24" i="1"/>
  <c r="D24" i="1"/>
  <c r="C24" i="1"/>
  <c r="B24" i="1" s="1"/>
  <c r="L23" i="1"/>
  <c r="B23" i="1"/>
  <c r="B22" i="1"/>
  <c r="B21" i="1"/>
  <c r="G20" i="1"/>
  <c r="I20" i="1" s="1"/>
  <c r="J22" i="1" s="1"/>
  <c r="F20" i="1"/>
  <c r="C20" i="1"/>
  <c r="C25" i="1" s="1"/>
  <c r="G19" i="1"/>
  <c r="D19" i="1"/>
  <c r="G18" i="1"/>
  <c r="D18" i="1"/>
  <c r="G17" i="1"/>
  <c r="D17" i="1"/>
  <c r="D20" i="1" s="1"/>
  <c r="B20" i="1" s="1"/>
  <c r="F14" i="1"/>
  <c r="F25" i="1" s="1"/>
  <c r="C14" i="1"/>
  <c r="G13" i="1"/>
  <c r="G14" i="1" s="1"/>
  <c r="D13" i="1"/>
  <c r="D14" i="1" s="1"/>
  <c r="G11" i="1"/>
  <c r="D25" i="1" l="1"/>
  <c r="D27" i="1" s="1"/>
  <c r="B14" i="1"/>
  <c r="G27" i="1"/>
  <c r="G30" i="1" s="1"/>
  <c r="G25" i="1"/>
  <c r="C27" i="1"/>
  <c r="B27" i="1" s="1"/>
  <c r="B25" i="1"/>
  <c r="F27" i="1"/>
  <c r="G32" i="1" s="1"/>
  <c r="G33" i="1" l="1"/>
</calcChain>
</file>

<file path=xl/sharedStrings.xml><?xml version="1.0" encoding="utf-8"?>
<sst xmlns="http://schemas.openxmlformats.org/spreadsheetml/2006/main" count="45" uniqueCount="43">
  <si>
    <t>Annex D - PBF project budget</t>
  </si>
  <si>
    <t>Note: If this is a budget revision, insert extra columns to show budget changes.</t>
  </si>
  <si>
    <t>Table 1 - PBF project budget by Outcome, output and activity</t>
  </si>
  <si>
    <t>Outcome/ Output number</t>
  </si>
  <si>
    <t>Outcome/ output/ activity formulation:</t>
  </si>
  <si>
    <t>Budget by recipient organization in USD - Please add a new column for each recipient organization</t>
  </si>
  <si>
    <t>Percent of budget for each output reserved for direct action on gender eqaulity (if any):</t>
  </si>
  <si>
    <t>Level of expenditure/ commitments in USD (to provide at time of project progress reporting):</t>
  </si>
  <si>
    <t>Any remarks (e.g. on types of inputs provided or budget justification, for example if high TA or travel costs)</t>
  </si>
  <si>
    <t>WFP</t>
  </si>
  <si>
    <t>ILO</t>
  </si>
  <si>
    <t>OUTCOME 1:</t>
  </si>
  <si>
    <t xml:space="preserve"> Female former combatants and other conflict-affected women increase their economic contribution through effectively accessing new market opportunities, resources and information that have opened as a result of the more peaceful environment.</t>
  </si>
  <si>
    <t>Output 1.1:</t>
  </si>
  <si>
    <t>The women’s cooperative gains the knowledge, skills, insights and networks required to better integrate in society to position themselves to access to new markets</t>
  </si>
  <si>
    <t>Activity 1.1.1:</t>
  </si>
  <si>
    <t>Developing Analytical, Social Networking and Business Strategy Skills</t>
  </si>
  <si>
    <t>Activity 1.1.2:</t>
  </si>
  <si>
    <t>Improving Social and Business Language Skills</t>
  </si>
  <si>
    <t>Activity 1.1.3:</t>
  </si>
  <si>
    <t>Improving Business Start-up Management / Technical Skills Required for Marginalised Women to Access Technical Inputs</t>
  </si>
  <si>
    <t xml:space="preserve">TOTAL $ FOR OUTCOME 1: </t>
  </si>
  <si>
    <r>
      <t xml:space="preserve">OUTCOME 2: </t>
    </r>
    <r>
      <rPr>
        <sz val="12"/>
        <color theme="1"/>
        <rFont val="Times New Roman"/>
        <family val="1"/>
      </rPr>
      <t>Female former combatants and other conflict affected women leverage their increased social status (derived from enhanced economic empowerment under Outcome 1) to be a leading voice in the region’s private sector’s contribution to peacebuilding.</t>
    </r>
  </si>
  <si>
    <t>Output 2.1:</t>
  </si>
  <si>
    <t>The women’s cooperative gains the knowledge and understanding, skills and insights on peacebuilding; together with the access and opportunity to share lessons and experiences with other peacebuilding and women’s empowerment networks throughout Sri Lanka in order to enhance their own role in building sustainable peace.</t>
  </si>
  <si>
    <t>Activity 2.1.1:</t>
  </si>
  <si>
    <t>Improving Peace Awareness and Skills</t>
  </si>
  <si>
    <t>Activity 2.1.2:</t>
  </si>
  <si>
    <t>Building Peace Related Networks</t>
  </si>
  <si>
    <t>Activity 2.1.3:</t>
  </si>
  <si>
    <t>Strengthening supporting peace related actions</t>
  </si>
  <si>
    <t xml:space="preserve">TOTAL $ FOR OUTCOME 2: </t>
  </si>
  <si>
    <t>Project personnel costs if not included in activities above</t>
  </si>
  <si>
    <t>Project operational costs if not included in activities above</t>
  </si>
  <si>
    <t>Project M&amp;E budget</t>
  </si>
  <si>
    <t>Total</t>
  </si>
  <si>
    <t xml:space="preserve">SUB-TOTAL PROJECT BUDGET: </t>
  </si>
  <si>
    <t xml:space="preserve">Indirect support costs (7%): </t>
  </si>
  <si>
    <t>TOTAL PROJECT BUDGET: 2,000,000</t>
  </si>
  <si>
    <t>Note:</t>
  </si>
  <si>
    <t xml:space="preserve">WFP - Financial update as of 31 Dec 2019. </t>
  </si>
  <si>
    <t xml:space="preserve">ILO - Financial update as of 09.04.2020. </t>
  </si>
  <si>
    <t>Project delivery of the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</si>
</sst>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6"/>
      <color theme="1"/>
      <name val="Calibri"/>
      <family val="2"/>
      <scheme val="minor"/>
    </font>
    <font>
      <b/>
      <sz val="14"/>
      <color theme="1"/>
      <name val="Calibri"/>
      <family val="2"/>
      <scheme val="minor"/>
    </font>
    <font>
      <sz val="11"/>
      <name val="Calibri"/>
      <family val="2"/>
      <scheme val="minor"/>
    </font>
    <font>
      <sz val="11"/>
      <color theme="0" tint="-0.34998626667073579"/>
      <name val="Calibri"/>
      <family val="2"/>
      <scheme val="minor"/>
    </font>
    <font>
      <b/>
      <sz val="12"/>
      <color theme="1"/>
      <name val="Calibri"/>
      <family val="2"/>
      <scheme val="minor"/>
    </font>
    <font>
      <sz val="12"/>
      <color theme="1"/>
      <name val="Times New Roman"/>
      <family val="1"/>
    </font>
    <font>
      <sz val="12"/>
      <name val="Times New Roman"/>
      <family val="1"/>
    </font>
    <font>
      <b/>
      <sz val="12"/>
      <color theme="1"/>
      <name val="Times New Roman"/>
      <family val="1"/>
    </font>
    <font>
      <sz val="10"/>
      <color theme="1"/>
      <name val="Times New Roman"/>
      <family val="1"/>
    </font>
    <font>
      <b/>
      <sz val="10"/>
      <color theme="1"/>
      <name val="Times New Roman"/>
      <family val="1"/>
    </font>
    <font>
      <sz val="10"/>
      <name val="Times New Roman"/>
      <family val="1"/>
    </font>
    <font>
      <b/>
      <sz val="12"/>
      <name val="Times New Roman"/>
      <family val="1"/>
    </font>
    <font>
      <sz val="11"/>
      <color rgb="FF1F497D"/>
      <name val="Calibri"/>
      <family val="2"/>
      <scheme val="minor"/>
    </font>
    <font>
      <sz val="11"/>
      <color theme="4" tint="-0.249977111117893"/>
      <name val="Calibri"/>
      <family val="2"/>
      <scheme val="minor"/>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73">
    <xf numFmtId="0" fontId="0" fillId="0" borderId="0" xfId="0"/>
    <xf numFmtId="0" fontId="3" fillId="0" borderId="0" xfId="0" applyFont="1"/>
    <xf numFmtId="0" fontId="4" fillId="0" borderId="0" xfId="0" applyFont="1"/>
    <xf numFmtId="0" fontId="2" fillId="0" borderId="0" xfId="0" applyFont="1" applyFill="1"/>
    <xf numFmtId="43" fontId="5" fillId="0" borderId="0" xfId="1" applyNumberFormat="1" applyFont="1"/>
    <xf numFmtId="0" fontId="6" fillId="0" borderId="0" xfId="0" applyFont="1"/>
    <xf numFmtId="0" fontId="7" fillId="0" borderId="0" xfId="0" applyFont="1"/>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3" fontId="8" fillId="0" borderId="5" xfId="1" applyFont="1" applyFill="1" applyBorder="1" applyAlignment="1">
      <alignment horizontal="center" vertical="center" wrapText="1"/>
    </xf>
    <xf numFmtId="43" fontId="8" fillId="0" borderId="2" xfId="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43" fontId="9" fillId="0" borderId="6" xfId="1"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vertical="center" wrapText="1"/>
    </xf>
    <xf numFmtId="0" fontId="11" fillId="0" borderId="12" xfId="0" applyFont="1" applyFill="1" applyBorder="1" applyAlignment="1">
      <alignment vertical="center" wrapText="1"/>
    </xf>
    <xf numFmtId="10" fontId="12" fillId="0" borderId="12" xfId="0" applyNumberFormat="1" applyFont="1" applyFill="1" applyBorder="1" applyAlignment="1">
      <alignment vertical="center" wrapText="1"/>
    </xf>
    <xf numFmtId="43" fontId="13" fillId="0" borderId="12" xfId="1" applyNumberFormat="1" applyFont="1" applyFill="1" applyBorder="1" applyAlignment="1">
      <alignment vertical="center" wrapText="1"/>
    </xf>
    <xf numFmtId="0" fontId="8" fillId="0" borderId="6" xfId="0" applyFont="1" applyFill="1" applyBorder="1" applyAlignment="1">
      <alignment vertical="center" wrapText="1"/>
    </xf>
    <xf numFmtId="0" fontId="8" fillId="0" borderId="13" xfId="0" applyFont="1" applyFill="1" applyBorder="1" applyAlignment="1">
      <alignment vertical="center" wrapText="1"/>
    </xf>
    <xf numFmtId="43" fontId="8" fillId="0" borderId="13" xfId="1" applyFont="1" applyFill="1" applyBorder="1" applyAlignment="1">
      <alignment vertical="center" wrapText="1"/>
    </xf>
    <xf numFmtId="43" fontId="8" fillId="0" borderId="13" xfId="1" applyNumberFormat="1" applyFont="1" applyFill="1" applyBorder="1" applyAlignment="1">
      <alignment vertical="center" wrapText="1"/>
    </xf>
    <xf numFmtId="43" fontId="9" fillId="0" borderId="13" xfId="1" applyNumberFormat="1"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vertical="center" wrapText="1"/>
    </xf>
    <xf numFmtId="43" fontId="8" fillId="0" borderId="15" xfId="1" applyFont="1" applyFill="1" applyBorder="1" applyAlignment="1">
      <alignment vertical="center" wrapText="1"/>
    </xf>
    <xf numFmtId="43" fontId="8" fillId="0" borderId="15" xfId="1" applyNumberFormat="1" applyFont="1" applyFill="1" applyBorder="1" applyAlignment="1">
      <alignment vertical="center" wrapText="1"/>
    </xf>
    <xf numFmtId="0" fontId="10" fillId="0" borderId="12" xfId="0" applyFont="1" applyFill="1" applyBorder="1" applyAlignment="1">
      <alignment vertical="center" wrapText="1"/>
    </xf>
    <xf numFmtId="43" fontId="10" fillId="0" borderId="12" xfId="0" applyNumberFormat="1" applyFont="1" applyFill="1" applyBorder="1" applyAlignment="1">
      <alignment vertical="center" wrapText="1"/>
    </xf>
    <xf numFmtId="43" fontId="10" fillId="0" borderId="3" xfId="0" applyNumberFormat="1" applyFont="1" applyFill="1" applyBorder="1" applyAlignment="1">
      <alignment vertical="center" wrapText="1"/>
    </xf>
    <xf numFmtId="2" fontId="10" fillId="0" borderId="12" xfId="0" applyNumberFormat="1" applyFont="1" applyFill="1" applyBorder="1" applyAlignment="1">
      <alignment vertical="center" wrapText="1"/>
    </xf>
    <xf numFmtId="43" fontId="10" fillId="0" borderId="12" xfId="1" applyNumberFormat="1" applyFont="1" applyFill="1" applyBorder="1" applyAlignment="1">
      <alignment vertical="center" wrapText="1"/>
    </xf>
    <xf numFmtId="43" fontId="14" fillId="0" borderId="12" xfId="0" applyNumberFormat="1" applyFont="1" applyFill="1" applyBorder="1" applyAlignment="1">
      <alignment vertical="center" wrapText="1"/>
    </xf>
    <xf numFmtId="0" fontId="10" fillId="0" borderId="11" xfId="0" applyFont="1" applyFill="1" applyBorder="1" applyAlignment="1">
      <alignment vertical="center" wrapText="1"/>
    </xf>
    <xf numFmtId="0" fontId="10" fillId="0" borderId="3" xfId="0" applyFont="1" applyFill="1" applyBorder="1" applyAlignment="1">
      <alignment vertical="center" wrapText="1"/>
    </xf>
    <xf numFmtId="0" fontId="10" fillId="0" borderId="7" xfId="0" applyFont="1" applyFill="1" applyBorder="1" applyAlignment="1">
      <alignment vertical="center" wrapText="1"/>
    </xf>
    <xf numFmtId="0" fontId="10" fillId="0" borderId="13" xfId="0" applyFont="1" applyFill="1" applyBorder="1" applyAlignment="1">
      <alignment vertical="center" wrapText="1"/>
    </xf>
    <xf numFmtId="0" fontId="10" fillId="0" borderId="6" xfId="0" applyFont="1" applyFill="1" applyBorder="1" applyAlignment="1">
      <alignment vertical="center" wrapText="1"/>
    </xf>
    <xf numFmtId="10" fontId="10" fillId="0" borderId="13" xfId="0" applyNumberFormat="1" applyFont="1" applyFill="1" applyBorder="1" applyAlignment="1">
      <alignment vertical="center" wrapText="1"/>
    </xf>
    <xf numFmtId="164" fontId="8" fillId="0" borderId="13" xfId="1" applyNumberFormat="1" applyFont="1" applyFill="1" applyBorder="1" applyAlignment="1">
      <alignment vertical="center" wrapText="1"/>
    </xf>
    <xf numFmtId="0" fontId="10" fillId="0" borderId="2" xfId="0" applyFont="1" applyFill="1" applyBorder="1" applyAlignment="1">
      <alignment vertical="center" wrapText="1"/>
    </xf>
    <xf numFmtId="43" fontId="6" fillId="0" borderId="0" xfId="0" applyNumberFormat="1" applyFont="1"/>
    <xf numFmtId="2" fontId="6" fillId="0" borderId="0" xfId="0" applyNumberFormat="1" applyFont="1"/>
    <xf numFmtId="43" fontId="8" fillId="0" borderId="12" xfId="1" applyFont="1" applyFill="1" applyBorder="1" applyAlignment="1">
      <alignment vertical="center" wrapText="1"/>
    </xf>
    <xf numFmtId="9" fontId="10" fillId="0" borderId="12" xfId="0" applyNumberFormat="1" applyFont="1" applyFill="1" applyBorder="1" applyAlignment="1">
      <alignment vertical="center" wrapText="1"/>
    </xf>
    <xf numFmtId="10" fontId="10" fillId="0" borderId="12" xfId="0" applyNumberFormat="1" applyFont="1" applyFill="1" applyBorder="1" applyAlignment="1">
      <alignment vertical="center" wrapText="1"/>
    </xf>
    <xf numFmtId="43" fontId="9" fillId="0" borderId="12" xfId="1" applyNumberFormat="1" applyFont="1" applyFill="1" applyBorder="1" applyAlignment="1">
      <alignment vertical="center" wrapText="1"/>
    </xf>
    <xf numFmtId="0" fontId="8" fillId="0" borderId="14" xfId="0" applyFont="1" applyFill="1" applyBorder="1" applyAlignment="1">
      <alignment vertical="center" wrapText="1"/>
    </xf>
    <xf numFmtId="10" fontId="8" fillId="0" borderId="15" xfId="0" applyNumberFormat="1" applyFont="1" applyFill="1" applyBorder="1" applyAlignment="1">
      <alignment vertical="center" wrapText="1"/>
    </xf>
    <xf numFmtId="164" fontId="8" fillId="0" borderId="0" xfId="1" applyNumberFormat="1" applyFont="1" applyFill="1" applyBorder="1" applyAlignment="1">
      <alignment vertical="center" wrapText="1"/>
    </xf>
    <xf numFmtId="0" fontId="10" fillId="0" borderId="16" xfId="0" applyFont="1" applyFill="1" applyBorder="1" applyAlignment="1">
      <alignment vertical="center" wrapText="1"/>
    </xf>
    <xf numFmtId="0" fontId="8" fillId="0" borderId="1" xfId="0" applyFont="1" applyFill="1" applyBorder="1" applyAlignment="1">
      <alignment vertical="center" wrapText="1"/>
    </xf>
    <xf numFmtId="3" fontId="10" fillId="0" borderId="17" xfId="0" applyNumberFormat="1" applyFont="1" applyFill="1" applyBorder="1" applyAlignment="1">
      <alignment vertical="center" wrapText="1"/>
    </xf>
    <xf numFmtId="0" fontId="8" fillId="0" borderId="18" xfId="0" applyFont="1" applyFill="1" applyBorder="1" applyAlignment="1">
      <alignment vertical="center" wrapText="1"/>
    </xf>
    <xf numFmtId="0" fontId="8" fillId="0" borderId="19" xfId="0" applyFont="1" applyFill="1" applyBorder="1" applyAlignment="1">
      <alignment vertical="center" wrapText="1"/>
    </xf>
    <xf numFmtId="43" fontId="8" fillId="0" borderId="12" xfId="0" applyNumberFormat="1" applyFont="1" applyFill="1" applyBorder="1" applyAlignment="1">
      <alignment vertical="center" wrapText="1"/>
    </xf>
    <xf numFmtId="164" fontId="8" fillId="0" borderId="12" xfId="1" applyNumberFormat="1" applyFont="1" applyFill="1" applyBorder="1" applyAlignment="1">
      <alignment vertical="center" wrapText="1"/>
    </xf>
    <xf numFmtId="164" fontId="10" fillId="0" borderId="4" xfId="1" applyNumberFormat="1" applyFont="1" applyFill="1" applyBorder="1" applyAlignment="1">
      <alignment vertical="center" wrapText="1"/>
    </xf>
    <xf numFmtId="0" fontId="10" fillId="0" borderId="0" xfId="0" applyFont="1" applyFill="1" applyBorder="1" applyAlignment="1">
      <alignment vertical="center" wrapText="1"/>
    </xf>
    <xf numFmtId="0" fontId="15" fillId="0" borderId="0" xfId="0" applyFont="1"/>
    <xf numFmtId="164" fontId="2" fillId="0" borderId="0" xfId="0" applyNumberFormat="1" applyFont="1" applyFill="1"/>
    <xf numFmtId="0" fontId="16" fillId="0" borderId="0" xfId="0" applyFont="1"/>
    <xf numFmtId="2" fontId="2" fillId="0" borderId="0" xfId="0"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fp-my.sharepoint.com/personal/thushara_keerthiratne_wfp_org/Documents/Documents/FFA/2019/EMPOWER/201912%20quick%20guide_UN%20rep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UN Cost Budget by output"/>
      <sheetName val="Finance"/>
      <sheetName val="UNDG categories mapping Selecte"/>
      <sheetName val="Sheet1"/>
      <sheetName val="UNDG categories mapping"/>
      <sheetName val="Grant Technical tips"/>
      <sheetName val="CPB Technical tips "/>
      <sheetName val="UNDG Funding Proposal Mock"/>
      <sheetName val="Special Account calculator"/>
    </sheetNames>
    <sheetDataSet>
      <sheetData sheetId="0" refreshError="1"/>
      <sheetData sheetId="1" refreshError="1"/>
      <sheetData sheetId="2" refreshError="1"/>
      <sheetData sheetId="3">
        <row r="20">
          <cell r="A20" t="str">
            <v>Contractual Services</v>
          </cell>
        </row>
        <row r="21">
          <cell r="A21" t="str">
            <v>Equipment, Vehicles and Furniture incl d</v>
          </cell>
        </row>
        <row r="22">
          <cell r="A22" t="str">
            <v>Supplies, Commodities, Materials</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zoomScale="75" zoomScaleNormal="75" workbookViewId="0"/>
  </sheetViews>
  <sheetFormatPr defaultRowHeight="15" x14ac:dyDescent="0.25"/>
  <cols>
    <col min="1" max="1" width="24.7109375" customWidth="1"/>
    <col min="2" max="2" width="57.7109375" customWidth="1"/>
    <col min="3" max="3" width="14.5703125" customWidth="1"/>
    <col min="4" max="4" width="15.42578125" customWidth="1"/>
    <col min="5" max="5" width="18.140625" customWidth="1"/>
    <col min="6" max="6" width="14.42578125" style="3" customWidth="1"/>
    <col min="7" max="7" width="15.42578125" style="4" customWidth="1"/>
    <col min="8" max="8" width="31" customWidth="1"/>
    <col min="9" max="9" width="12.7109375" hidden="1" customWidth="1"/>
    <col min="10" max="10" width="10.42578125" hidden="1" customWidth="1"/>
    <col min="11" max="11" width="0" hidden="1" customWidth="1"/>
    <col min="12" max="12" width="12.140625" hidden="1" customWidth="1"/>
    <col min="13" max="13" width="0" hidden="1" customWidth="1"/>
  </cols>
  <sheetData>
    <row r="1" spans="1:8" s="5" customFormat="1" ht="21" x14ac:dyDescent="0.35">
      <c r="A1" s="1" t="s">
        <v>0</v>
      </c>
      <c r="B1" s="2"/>
      <c r="C1" s="2"/>
      <c r="D1"/>
      <c r="E1"/>
      <c r="F1" s="3"/>
      <c r="G1" s="4"/>
      <c r="H1"/>
    </row>
    <row r="2" spans="1:8" s="5" customFormat="1" ht="15.75" x14ac:dyDescent="0.25">
      <c r="A2" s="6"/>
      <c r="B2" s="6"/>
      <c r="C2" s="6"/>
      <c r="D2"/>
      <c r="E2"/>
      <c r="F2" s="3"/>
      <c r="G2" s="4"/>
      <c r="H2"/>
    </row>
    <row r="3" spans="1:8" s="5" customFormat="1" ht="15.75" x14ac:dyDescent="0.25">
      <c r="A3" s="6" t="s">
        <v>1</v>
      </c>
      <c r="B3" s="6"/>
      <c r="C3" s="6"/>
      <c r="D3"/>
      <c r="E3"/>
      <c r="F3" s="3"/>
      <c r="G3" s="4"/>
      <c r="H3"/>
    </row>
    <row r="5" spans="1:8" s="5" customFormat="1" ht="15.75" x14ac:dyDescent="0.25">
      <c r="A5" s="6" t="s">
        <v>2</v>
      </c>
      <c r="B5"/>
      <c r="C5"/>
      <c r="D5"/>
      <c r="E5"/>
      <c r="F5" s="3"/>
      <c r="G5" s="4"/>
      <c r="H5"/>
    </row>
    <row r="6" spans="1:8" s="5" customFormat="1" ht="15.75" thickBot="1" x14ac:dyDescent="0.3">
      <c r="A6"/>
      <c r="B6"/>
      <c r="C6"/>
      <c r="D6"/>
      <c r="E6"/>
      <c r="F6" s="3"/>
      <c r="G6" s="4"/>
      <c r="H6"/>
    </row>
    <row r="7" spans="1:8" s="5" customFormat="1" ht="75" customHeight="1" thickBot="1" x14ac:dyDescent="0.3">
      <c r="A7" s="7" t="s">
        <v>3</v>
      </c>
      <c r="B7" s="8" t="s">
        <v>4</v>
      </c>
      <c r="C7" s="9" t="s">
        <v>5</v>
      </c>
      <c r="D7" s="10"/>
      <c r="E7" s="7" t="s">
        <v>6</v>
      </c>
      <c r="F7" s="11" t="s">
        <v>7</v>
      </c>
      <c r="G7" s="12"/>
      <c r="H7" s="7" t="s">
        <v>8</v>
      </c>
    </row>
    <row r="8" spans="1:8" s="5" customFormat="1" ht="27" customHeight="1" thickBot="1" x14ac:dyDescent="0.3">
      <c r="A8" s="13"/>
      <c r="B8" s="14"/>
      <c r="C8" s="15" t="s">
        <v>9</v>
      </c>
      <c r="D8" s="16" t="s">
        <v>10</v>
      </c>
      <c r="E8" s="13"/>
      <c r="F8" s="17" t="s">
        <v>9</v>
      </c>
      <c r="G8" s="18" t="s">
        <v>10</v>
      </c>
      <c r="H8" s="13"/>
    </row>
    <row r="9" spans="1:8" s="5" customFormat="1" ht="37.5" customHeight="1" thickBot="1" x14ac:dyDescent="0.3">
      <c r="A9" s="19" t="s">
        <v>11</v>
      </c>
      <c r="B9" s="20" t="s">
        <v>12</v>
      </c>
      <c r="C9" s="21"/>
      <c r="D9" s="21"/>
      <c r="E9" s="22"/>
      <c r="F9" s="22"/>
      <c r="G9" s="22"/>
      <c r="H9" s="23"/>
    </row>
    <row r="10" spans="1:8" s="5" customFormat="1" ht="70.5" hidden="1" customHeight="1" thickBot="1" x14ac:dyDescent="0.3">
      <c r="A10" s="19" t="s">
        <v>13</v>
      </c>
      <c r="B10" s="24" t="s">
        <v>14</v>
      </c>
      <c r="C10" s="24"/>
      <c r="D10" s="25"/>
      <c r="E10" s="26"/>
      <c r="F10" s="25"/>
      <c r="G10" s="27"/>
      <c r="H10" s="25"/>
    </row>
    <row r="11" spans="1:8" s="5" customFormat="1" ht="32.25" thickBot="1" x14ac:dyDescent="0.3">
      <c r="A11" s="28" t="s">
        <v>15</v>
      </c>
      <c r="B11" s="29" t="s">
        <v>16</v>
      </c>
      <c r="C11" s="30">
        <v>47000</v>
      </c>
      <c r="D11" s="30">
        <v>50000</v>
      </c>
      <c r="E11" s="7"/>
      <c r="F11" s="31">
        <v>50822.965012820197</v>
      </c>
      <c r="G11" s="32">
        <f>13806+8241.82</f>
        <v>22047.82</v>
      </c>
      <c r="H11" s="29"/>
    </row>
    <row r="12" spans="1:8" s="5" customFormat="1" ht="16.5" thickBot="1" x14ac:dyDescent="0.3">
      <c r="A12" s="28" t="s">
        <v>17</v>
      </c>
      <c r="B12" s="29" t="s">
        <v>18</v>
      </c>
      <c r="C12" s="29"/>
      <c r="D12" s="30">
        <v>21199</v>
      </c>
      <c r="E12" s="33"/>
      <c r="F12" s="31">
        <v>0</v>
      </c>
      <c r="G12" s="32">
        <v>9.07</v>
      </c>
      <c r="H12" s="29"/>
    </row>
    <row r="13" spans="1:8" s="5" customFormat="1" ht="32.25" thickBot="1" x14ac:dyDescent="0.3">
      <c r="A13" s="28" t="s">
        <v>19</v>
      </c>
      <c r="B13" s="34" t="s">
        <v>20</v>
      </c>
      <c r="C13" s="35">
        <v>286000</v>
      </c>
      <c r="D13" s="35">
        <f>770000+140000</f>
        <v>910000</v>
      </c>
      <c r="E13" s="13"/>
      <c r="F13" s="36">
        <v>309263.14880141598</v>
      </c>
      <c r="G13" s="32">
        <f>794618.58-7718.59</f>
        <v>786899.99</v>
      </c>
      <c r="H13" s="34"/>
    </row>
    <row r="14" spans="1:8" s="5" customFormat="1" ht="36" customHeight="1" thickBot="1" x14ac:dyDescent="0.3">
      <c r="A14" s="37" t="s">
        <v>21</v>
      </c>
      <c r="B14" s="38">
        <f>SUM(C14:D14)</f>
        <v>1314199</v>
      </c>
      <c r="C14" s="38">
        <f>SUM(C11:C13)</f>
        <v>333000</v>
      </c>
      <c r="D14" s="39">
        <f>SUM(D11:D13)</f>
        <v>981199</v>
      </c>
      <c r="E14" s="40"/>
      <c r="F14" s="41">
        <f>SUM(F11:F13)</f>
        <v>360086.11381423619</v>
      </c>
      <c r="G14" s="42">
        <f>SUM(G11:G13)</f>
        <v>808956.88</v>
      </c>
      <c r="H14" s="43"/>
    </row>
    <row r="15" spans="1:8" s="5" customFormat="1" ht="30.75" customHeight="1" thickBot="1" x14ac:dyDescent="0.3">
      <c r="A15" s="44" t="s">
        <v>22</v>
      </c>
      <c r="B15" s="45"/>
      <c r="C15" s="45"/>
      <c r="D15" s="45"/>
      <c r="E15" s="45"/>
      <c r="F15" s="45"/>
      <c r="G15" s="45"/>
      <c r="H15" s="46"/>
    </row>
    <row r="16" spans="1:8" s="5" customFormat="1" ht="95.25" thickBot="1" x14ac:dyDescent="0.3">
      <c r="A16" s="47" t="s">
        <v>23</v>
      </c>
      <c r="B16" s="29" t="s">
        <v>24</v>
      </c>
      <c r="C16" s="29"/>
      <c r="D16" s="29"/>
      <c r="E16" s="48"/>
      <c r="F16" s="30"/>
      <c r="G16" s="32"/>
      <c r="H16" s="29"/>
    </row>
    <row r="17" spans="1:12" s="5" customFormat="1" ht="16.5" thickBot="1" x14ac:dyDescent="0.3">
      <c r="A17" s="28" t="s">
        <v>25</v>
      </c>
      <c r="B17" s="29" t="s">
        <v>26</v>
      </c>
      <c r="C17" s="30">
        <v>4283</v>
      </c>
      <c r="D17" s="30">
        <f>10000+30000</f>
        <v>40000</v>
      </c>
      <c r="E17" s="7"/>
      <c r="F17" s="49">
        <v>5177.6964786099343</v>
      </c>
      <c r="G17" s="32">
        <f>17071+12199.1</f>
        <v>29270.1</v>
      </c>
      <c r="H17" s="29"/>
    </row>
    <row r="18" spans="1:12" s="5" customFormat="1" ht="16.5" thickBot="1" x14ac:dyDescent="0.3">
      <c r="A18" s="28" t="s">
        <v>27</v>
      </c>
      <c r="B18" s="29" t="s">
        <v>28</v>
      </c>
      <c r="C18" s="30">
        <v>3400</v>
      </c>
      <c r="D18" s="30">
        <f>10000+25000</f>
        <v>35000</v>
      </c>
      <c r="E18" s="33"/>
      <c r="F18" s="49">
        <v>3535.9648535767851</v>
      </c>
      <c r="G18" s="32">
        <f>227.335354092036+2245.03</f>
        <v>2472.3653540920363</v>
      </c>
      <c r="H18" s="29"/>
    </row>
    <row r="19" spans="1:12" s="5" customFormat="1" ht="16.5" thickBot="1" x14ac:dyDescent="0.3">
      <c r="A19" s="28" t="s">
        <v>29</v>
      </c>
      <c r="B19" s="29" t="s">
        <v>30</v>
      </c>
      <c r="C19" s="30">
        <v>3400</v>
      </c>
      <c r="D19" s="30">
        <f>10000+100000</f>
        <v>110000</v>
      </c>
      <c r="E19" s="13"/>
      <c r="F19" s="49">
        <v>3535.9648535767851</v>
      </c>
      <c r="G19" s="32">
        <f>46508+3807.25</f>
        <v>50315.25</v>
      </c>
      <c r="H19" s="29"/>
    </row>
    <row r="20" spans="1:12" s="5" customFormat="1" ht="34.5" customHeight="1" thickBot="1" x14ac:dyDescent="0.3">
      <c r="A20" s="37" t="s">
        <v>31</v>
      </c>
      <c r="B20" s="38">
        <f t="shared" ref="B20:B25" si="0">SUM(C20:D20)</f>
        <v>196083</v>
      </c>
      <c r="C20" s="38">
        <f>SUM(C17:C19)</f>
        <v>11083</v>
      </c>
      <c r="D20" s="38">
        <f>SUM(D17:D19)</f>
        <v>185000</v>
      </c>
      <c r="E20" s="38"/>
      <c r="F20" s="42">
        <f>SUM(F17:F19)</f>
        <v>12249.626185763504</v>
      </c>
      <c r="G20" s="42">
        <f>SUM(G17:G19)</f>
        <v>82057.715354092041</v>
      </c>
      <c r="H20" s="50"/>
      <c r="I20" s="51">
        <f>G20+G14</f>
        <v>891014.59535409207</v>
      </c>
      <c r="L20" s="52">
        <v>876023.59</v>
      </c>
    </row>
    <row r="21" spans="1:12" s="5" customFormat="1" ht="57.75" customHeight="1" thickBot="1" x14ac:dyDescent="0.3">
      <c r="A21" s="24" t="s">
        <v>32</v>
      </c>
      <c r="B21" s="38">
        <f t="shared" si="0"/>
        <v>188400</v>
      </c>
      <c r="C21" s="53">
        <v>72400</v>
      </c>
      <c r="D21" s="53">
        <v>116000</v>
      </c>
      <c r="E21" s="54"/>
      <c r="F21" s="31">
        <v>53905.21</v>
      </c>
      <c r="G21" s="32">
        <v>113334.19</v>
      </c>
      <c r="H21" s="43"/>
      <c r="I21" s="51"/>
      <c r="L21" s="5">
        <v>13000</v>
      </c>
    </row>
    <row r="22" spans="1:12" s="5" customFormat="1" ht="54" customHeight="1" thickBot="1" x14ac:dyDescent="0.3">
      <c r="A22" s="24" t="s">
        <v>33</v>
      </c>
      <c r="B22" s="38">
        <f t="shared" si="0"/>
        <v>103026</v>
      </c>
      <c r="C22" s="53">
        <v>31825</v>
      </c>
      <c r="D22" s="53">
        <v>71201</v>
      </c>
      <c r="E22" s="55"/>
      <c r="F22" s="31">
        <v>29077.989999999998</v>
      </c>
      <c r="G22" s="56">
        <v>47230.68</v>
      </c>
      <c r="H22" s="43"/>
      <c r="J22" s="51">
        <f>I20-L23</f>
        <v>5.354092107154429E-3</v>
      </c>
      <c r="L22" s="5">
        <v>1991</v>
      </c>
    </row>
    <row r="23" spans="1:12" s="5" customFormat="1" ht="16.5" thickBot="1" x14ac:dyDescent="0.3">
      <c r="A23" s="57" t="s">
        <v>34</v>
      </c>
      <c r="B23" s="38">
        <f t="shared" si="0"/>
        <v>67450</v>
      </c>
      <c r="C23" s="35">
        <v>33000</v>
      </c>
      <c r="D23" s="35">
        <v>34450</v>
      </c>
      <c r="E23" s="58"/>
      <c r="F23" s="59">
        <v>26667.37</v>
      </c>
      <c r="G23" s="56">
        <v>16690</v>
      </c>
      <c r="H23" s="34"/>
      <c r="L23" s="52">
        <f>L22+L21+L20</f>
        <v>891014.59</v>
      </c>
    </row>
    <row r="24" spans="1:12" s="5" customFormat="1" ht="25.5" customHeight="1" thickBot="1" x14ac:dyDescent="0.3">
      <c r="A24" s="37" t="s">
        <v>35</v>
      </c>
      <c r="B24" s="38">
        <f t="shared" si="0"/>
        <v>358876</v>
      </c>
      <c r="C24" s="38">
        <f>SUM(C21:C23)</f>
        <v>137225</v>
      </c>
      <c r="D24" s="38">
        <f>SUM(D21:D23)</f>
        <v>221651</v>
      </c>
      <c r="E24" s="40"/>
      <c r="F24" s="41">
        <f>SUM(F21:F23)</f>
        <v>109650.56999999999</v>
      </c>
      <c r="G24" s="42">
        <f>SUM(G21:G23)</f>
        <v>177254.87</v>
      </c>
      <c r="H24" s="43"/>
    </row>
    <row r="25" spans="1:12" s="5" customFormat="1" ht="31.5" customHeight="1" thickBot="1" x14ac:dyDescent="0.3">
      <c r="A25" s="19" t="s">
        <v>36</v>
      </c>
      <c r="B25" s="38">
        <f t="shared" si="0"/>
        <v>1869158</v>
      </c>
      <c r="C25" s="38">
        <f>C14+C20+C24</f>
        <v>481308</v>
      </c>
      <c r="D25" s="38">
        <f>D14+D20+D24</f>
        <v>1387850</v>
      </c>
      <c r="E25" s="37"/>
      <c r="F25" s="41">
        <f>F14+F20+F24</f>
        <v>481986.30999999971</v>
      </c>
      <c r="G25" s="42">
        <f>G14+G20+G24</f>
        <v>1068269.465354092</v>
      </c>
      <c r="H25" s="60"/>
    </row>
    <row r="26" spans="1:12" s="5" customFormat="1" ht="31.5" customHeight="1" thickBot="1" x14ac:dyDescent="0.3">
      <c r="A26" s="61" t="s">
        <v>37</v>
      </c>
      <c r="B26" s="62">
        <f>C26+D26</f>
        <v>130842</v>
      </c>
      <c r="C26" s="63">
        <v>33692</v>
      </c>
      <c r="D26" s="64">
        <v>97150</v>
      </c>
      <c r="E26" s="65"/>
      <c r="F26" s="66">
        <v>33013.69</v>
      </c>
      <c r="G26" s="56">
        <v>52980.65</v>
      </c>
      <c r="H26" s="24"/>
    </row>
    <row r="27" spans="1:12" s="5" customFormat="1" ht="30.75" customHeight="1" thickBot="1" x14ac:dyDescent="0.3">
      <c r="A27" s="37" t="s">
        <v>38</v>
      </c>
      <c r="B27" s="38">
        <f>SUM(C27:D27)</f>
        <v>2000000</v>
      </c>
      <c r="C27" s="38">
        <f>C25+C26</f>
        <v>515000</v>
      </c>
      <c r="D27" s="38">
        <f>D25+D26</f>
        <v>1485000</v>
      </c>
      <c r="E27" s="38"/>
      <c r="F27" s="67">
        <f>F14+F20+F24+F26</f>
        <v>514999.99999999971</v>
      </c>
      <c r="G27" s="42">
        <f>G14+G24+G26+G20</f>
        <v>1121250.1153540921</v>
      </c>
      <c r="H27" s="43"/>
    </row>
    <row r="28" spans="1:12" s="5" customFormat="1" x14ac:dyDescent="0.25">
      <c r="A28"/>
      <c r="B28"/>
      <c r="C28"/>
      <c r="D28"/>
      <c r="E28"/>
      <c r="F28" s="3"/>
      <c r="G28" s="4"/>
      <c r="H28"/>
    </row>
    <row r="29" spans="1:12" s="5" customFormat="1" ht="25.5" customHeight="1" x14ac:dyDescent="0.25">
      <c r="A29" s="68" t="s">
        <v>39</v>
      </c>
      <c r="B29"/>
      <c r="C29"/>
      <c r="D29"/>
      <c r="E29"/>
      <c r="F29" s="3"/>
      <c r="G29" s="4">
        <v>1121250.1200000001</v>
      </c>
      <c r="H29"/>
    </row>
    <row r="30" spans="1:12" s="5" customFormat="1" x14ac:dyDescent="0.25">
      <c r="A30" s="69" t="s">
        <v>40</v>
      </c>
      <c r="B30"/>
      <c r="C30"/>
      <c r="D30"/>
      <c r="E30"/>
      <c r="F30" s="3"/>
      <c r="G30" s="4">
        <f>G27-G29</f>
        <v>-4.6459080185741186E-3</v>
      </c>
      <c r="H30"/>
    </row>
    <row r="31" spans="1:12" x14ac:dyDescent="0.25">
      <c r="A31" s="69" t="s">
        <v>41</v>
      </c>
    </row>
    <row r="32" spans="1:12" x14ac:dyDescent="0.25">
      <c r="F32" s="70"/>
      <c r="G32" s="4">
        <f>F27+G27</f>
        <v>1636250.1153540919</v>
      </c>
    </row>
    <row r="33" spans="1:7" x14ac:dyDescent="0.25">
      <c r="A33" s="71" t="s">
        <v>42</v>
      </c>
      <c r="F33" s="72"/>
      <c r="G33" s="4">
        <f>G32/B27%</f>
        <v>81.812505767704593</v>
      </c>
    </row>
  </sheetData>
  <mergeCells count="10">
    <mergeCell ref="B9:H9"/>
    <mergeCell ref="E11:E13"/>
    <mergeCell ref="A15:H15"/>
    <mergeCell ref="E17:E19"/>
    <mergeCell ref="A7:A8"/>
    <mergeCell ref="B7:B8"/>
    <mergeCell ref="C7:D7"/>
    <mergeCell ref="E7:E8"/>
    <mergeCell ref="F7:G7"/>
    <mergeCell ref="H7:H8"/>
  </mergeCells>
  <printOptions horizontalCentered="1"/>
  <pageMargins left="0.25" right="0.25"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31 Dec 2019 (2)</vt:lpstr>
      <vt:lpstr>'31 Dec 2019 (2)'!Print_Area</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Nagaratnam, Thayananth</dc:creator>
  <cp:lastModifiedBy>Nagaratnam, Thayananth</cp:lastModifiedBy>
  <dcterms:created xsi:type="dcterms:W3CDTF">2020-04-09T14:13:55Z</dcterms:created>
  <dcterms:modified xsi:type="dcterms:W3CDTF">2020-04-09T14:14:50Z</dcterms:modified>
</cp:coreProperties>
</file>