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OneDrive\OneDrive - United Nations Development Programme\NayomiK\Desktop\"/>
    </mc:Choice>
  </mc:AlternateContent>
  <xr:revisionPtr revIDLastSave="2" documentId="13_ncr:1_{6B8D5169-47E0-4DFF-AF5E-823EDB651EC5}" xr6:coauthVersionLast="45" xr6:coauthVersionMax="45" xr10:uidLastSave="{664F9E49-09D4-4FEE-9E83-B299F1951462}"/>
  <bookViews>
    <workbookView xWindow="28680" yWindow="-120" windowWidth="29040" windowHeight="1584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5" l="1"/>
  <c r="E77" i="5"/>
  <c r="E68" i="5"/>
  <c r="E79" i="5"/>
  <c r="E88" i="5"/>
  <c r="E90" i="5"/>
  <c r="E84" i="5"/>
  <c r="E73" i="5"/>
  <c r="E62" i="5"/>
  <c r="F24" i="4" l="1"/>
  <c r="F23" i="4"/>
  <c r="F22" i="4"/>
  <c r="I24" i="1" l="1"/>
  <c r="I34" i="1"/>
  <c r="I44" i="1"/>
  <c r="I54" i="1"/>
  <c r="I66" i="1"/>
  <c r="I76" i="1"/>
  <c r="I86" i="1"/>
  <c r="I96" i="1"/>
  <c r="I108" i="1"/>
  <c r="I118" i="1"/>
  <c r="I128" i="1"/>
  <c r="I138" i="1"/>
  <c r="I150" i="1"/>
  <c r="I160" i="1"/>
  <c r="I170" i="1"/>
  <c r="I180" i="1"/>
  <c r="I187" i="1"/>
  <c r="I211" i="1" l="1"/>
  <c r="D214" i="1"/>
  <c r="G183" i="1"/>
  <c r="H209" i="1" l="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187" i="1" l="1"/>
  <c r="G203" i="5"/>
  <c r="H44" i="1"/>
  <c r="G138" i="1"/>
  <c r="H24" i="1"/>
  <c r="G34" i="1"/>
  <c r="G66" i="1"/>
  <c r="G96" i="1"/>
  <c r="G128" i="1"/>
  <c r="G160" i="1"/>
  <c r="H180" i="1"/>
  <c r="G54" i="1"/>
  <c r="G86" i="1"/>
  <c r="H170" i="1"/>
  <c r="G76" i="1"/>
  <c r="G108" i="1"/>
  <c r="G118" i="1"/>
  <c r="G150" i="1"/>
  <c r="H34" i="1"/>
  <c r="G170" i="1"/>
  <c r="H96" i="1"/>
  <c r="H108" i="1"/>
  <c r="H128" i="1"/>
  <c r="H54" i="1"/>
  <c r="H138" i="1"/>
  <c r="H187" i="1"/>
  <c r="H66" i="1"/>
  <c r="H150" i="1"/>
  <c r="H76" i="1"/>
  <c r="H160" i="1"/>
  <c r="H118" i="1"/>
  <c r="H86" i="1"/>
  <c r="G180" i="1"/>
  <c r="G44" i="1"/>
  <c r="G24" i="1"/>
  <c r="G195" i="5"/>
  <c r="D14" i="4"/>
  <c r="E14" i="4"/>
  <c r="E13"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C16" i="4"/>
  <c r="C17" i="4" s="1"/>
  <c r="E216" i="5"/>
  <c r="E217" i="5" s="1"/>
  <c r="F216" i="5"/>
  <c r="F217" i="5" s="1"/>
  <c r="E16" i="5"/>
  <c r="E198" i="1"/>
  <c r="F16" i="5"/>
  <c r="F198" i="1"/>
  <c r="D15" i="4"/>
  <c r="E106" i="5"/>
  <c r="G215" i="5"/>
  <c r="F94" i="5"/>
  <c r="G27" i="5"/>
  <c r="E38" i="5"/>
  <c r="F15" i="4" l="1"/>
  <c r="F16" i="4" s="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F208" i="1" l="1"/>
  <c r="E24" i="4" s="1"/>
  <c r="F207" i="1"/>
  <c r="E23" i="4" s="1"/>
  <c r="F206" i="1"/>
  <c r="E208" i="1"/>
  <c r="D24" i="4" s="1"/>
  <c r="E207" i="1"/>
  <c r="D23" i="4" s="1"/>
  <c r="E206" i="1"/>
  <c r="G198" i="1"/>
  <c r="D45" i="6"/>
  <c r="D47" i="6"/>
  <c r="D46" i="6"/>
  <c r="D43" i="6"/>
  <c r="D44" i="6"/>
  <c r="D34" i="6"/>
  <c r="D36" i="6"/>
  <c r="D32" i="6"/>
  <c r="D33" i="6"/>
  <c r="D35" i="6"/>
  <c r="D24" i="6"/>
  <c r="D25" i="6"/>
  <c r="D21" i="6"/>
  <c r="D22" i="6"/>
  <c r="D23" i="6"/>
  <c r="D12" i="6"/>
  <c r="D11" i="6"/>
  <c r="D14" i="6"/>
  <c r="D13" i="6"/>
  <c r="D199" i="1"/>
  <c r="E209" i="1" l="1"/>
  <c r="F209" i="1"/>
  <c r="G199" i="1"/>
  <c r="G200" i="1" s="1"/>
  <c r="D215" i="1" s="1"/>
  <c r="I212" i="1"/>
  <c r="E22" i="4"/>
  <c r="D22" i="4"/>
  <c r="D200" i="1"/>
  <c r="C30" i="6"/>
  <c r="C41" i="6"/>
  <c r="C19" i="6"/>
  <c r="C8" i="6"/>
  <c r="D212" i="1" l="1"/>
  <c r="D208" i="1"/>
  <c r="D207" i="1"/>
  <c r="G207" i="1" s="1"/>
  <c r="D206" i="1"/>
  <c r="C22" i="4" s="1"/>
  <c r="G208" i="1" l="1"/>
  <c r="C24" i="4"/>
  <c r="D209" i="1"/>
  <c r="G206" i="1"/>
  <c r="C23" i="4"/>
  <c r="G209" i="1" l="1"/>
</calcChain>
</file>

<file path=xl/sharedStrings.xml><?xml version="1.0" encoding="utf-8"?>
<sst xmlns="http://schemas.openxmlformats.org/spreadsheetml/2006/main" count="856" uniqueCount="628">
  <si>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</si>
  <si>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</si>
  <si>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</si>
  <si>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</si>
  <si>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</si>
  <si>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</si>
  <si>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</si>
  <si>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</si>
  <si>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</si>
  <si>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</si>
  <si>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</si>
  <si>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</si>
  <si>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</si>
  <si>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</si>
  <si>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</si>
  <si>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</si>
  <si>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</si>
  <si>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</si>
  <si>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</si>
  <si>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</si>
  <si>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</si>
  <si>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</si>
  <si>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</si>
  <si>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</si>
  <si>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</si>
  <si>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</si>
  <si>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</si>
  <si>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</si>
  <si>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</si>
  <si>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</si>
  <si>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</si>
  <si>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</si>
  <si>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</si>
  <si>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</si>
  <si>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</si>
  <si>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</si>
  <si>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</si>
  <si>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</si>
  <si>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</si>
  <si>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</si>
  <si>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</si>
  <si>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</si>
  <si>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</si>
  <si>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</si>
  <si>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</si>
  <si>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</si>
  <si>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</si>
  <si>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</si>
  <si>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</si>
  <si>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</si>
  <si>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</si>
  <si>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</si>
  <si>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</si>
  <si>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</si>
  <si>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</si>
  <si>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</si>
  <si>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</si>
  <si>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</si>
  <si>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</si>
  <si>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</si>
  <si>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</si>
  <si>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</si>
  <si>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</si>
  <si>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</si>
  <si>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</si>
  <si>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</si>
  <si>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</si>
  <si>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</si>
  <si>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</si>
  <si>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</si>
  <si>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</si>
  <si>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</si>
  <si>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</si>
  <si>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</si>
  <si>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</si>
  <si>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</si>
  <si>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</si>
  <si>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</si>
  <si>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</si>
  <si>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</si>
  <si>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</si>
  <si>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</si>
  <si>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</si>
  <si>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</si>
  <si>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</si>
  <si>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</si>
  <si>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</si>
  <si>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</si>
  <si>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</si>
  <si>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</si>
  <si>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</si>
  <si>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</si>
  <si>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</si>
  <si>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</si>
  <si>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</si>
  <si>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</si>
  <si>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</si>
  <si>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</si>
  <si>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</si>
  <si>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</si>
  <si>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</si>
  <si>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</si>
  <si>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</si>
  <si>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</si>
  <si>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</si>
  <si>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</si>
  <si>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</si>
  <si>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</si>
  <si>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</si>
  <si>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</si>
  <si>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</si>
  <si>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</si>
  <si>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</si>
  <si>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</si>
  <si>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</si>
  <si>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</si>
  <si>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</si>
  <si>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</si>
  <si>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</si>
  <si>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</si>
  <si>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</si>
  <si>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</si>
  <si>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</si>
  <si>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</si>
  <si>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</si>
  <si>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</si>
  <si>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</si>
  <si>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</si>
  <si>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</si>
  <si>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</si>
  <si>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</si>
  <si>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</si>
  <si>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</si>
  <si>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</si>
  <si>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</si>
  <si>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</si>
  <si>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</si>
  <si>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</si>
  <si>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</si>
  <si>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</si>
  <si>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</si>
  <si>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</si>
  <si>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</si>
  <si>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</si>
  <si>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</si>
  <si>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</si>
  <si>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</si>
  <si>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</si>
  <si>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</si>
  <si>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</si>
  <si>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</si>
  <si>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</si>
  <si>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</si>
  <si>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</si>
  <si>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</si>
  <si>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</si>
  <si>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</si>
  <si>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</si>
  <si>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</si>
  <si>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</si>
  <si>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</si>
  <si>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</si>
  <si>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</si>
  <si>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</si>
  <si>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</si>
  <si>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</si>
  <si>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</si>
  <si>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</si>
  <si>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</si>
  <si>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</si>
  <si>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</si>
  <si>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</si>
  <si>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</si>
  <si>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</si>
  <si>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</si>
  <si>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</si>
  <si>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</si>
  <si>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</si>
  <si>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</si>
  <si>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</si>
  <si>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</si>
  <si>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</si>
  <si>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</si>
  <si>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</si>
  <si>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</si>
  <si>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</si>
  <si>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</si>
  <si>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</si>
  <si>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</si>
  <si>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</si>
  <si>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</si>
  <si>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</si>
  <si>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</si>
  <si>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</si>
  <si>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</si>
  <si>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</si>
  <si>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</si>
  <si>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</si>
  <si>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</si>
  <si>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</si>
  <si>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</si>
  <si>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</si>
  <si>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</si>
  <si>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</si>
  <si>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</si>
  <si>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</si>
  <si>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</si>
  <si>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</si>
  <si>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</si>
  <si>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</si>
  <si>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</si>
  <si>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</si>
  <si>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</si>
  <si>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</si>
  <si>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</si>
  <si>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</si>
  <si>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</si>
  <si>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</si>
  <si>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</si>
  <si>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</si>
  <si>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</si>
  <si>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</si>
  <si>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</si>
  <si>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</si>
  <si>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</si>
  <si>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</si>
  <si>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</si>
  <si>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</si>
  <si>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</si>
  <si>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</si>
  <si>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</si>
  <si>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</si>
  <si>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</si>
  <si>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</si>
  <si>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</si>
  <si>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</si>
  <si>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</si>
  <si>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</si>
  <si>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</si>
  <si>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</si>
  <si>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</si>
  <si>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</si>
  <si>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</si>
  <si>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</si>
  <si>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</si>
  <si>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</si>
  <si>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</si>
  <si>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</si>
  <si>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</si>
  <si>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</si>
  <si>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</si>
  <si>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</si>
  <si>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</si>
  <si>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</si>
  <si>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</si>
  <si>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</si>
  <si>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</si>
  <si>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</si>
  <si>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</si>
  <si>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</si>
  <si>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</si>
  <si>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</si>
  <si>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</si>
  <si>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</si>
  <si>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</si>
  <si>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</si>
  <si>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</si>
  <si>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</si>
  <si>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</si>
  <si>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</si>
  <si>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</si>
  <si>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</si>
  <si>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</si>
  <si>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</si>
  <si>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</si>
  <si>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</si>
  <si>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</si>
  <si>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</si>
  <si>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</si>
  <si>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</si>
  <si>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</si>
  <si>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</si>
  <si>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</si>
  <si>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</si>
  <si>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</si>
  <si>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</si>
  <si>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</si>
  <si>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</si>
  <si>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</si>
  <si>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</si>
  <si>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</si>
  <si>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</si>
  <si>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</si>
  <si>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</si>
  <si>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</si>
  <si>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</si>
  <si>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</si>
  <si>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</si>
  <si>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</si>
  <si>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</si>
  <si>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</si>
  <si>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</si>
  <si>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</si>
  <si>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</si>
  <si>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</si>
  <si>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</si>
  <si>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</si>
  <si>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</si>
  <si>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</si>
  <si>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</si>
  <si>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</si>
  <si>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</si>
  <si>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</si>
  <si>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</si>
  <si>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</si>
  <si>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</si>
  <si>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</si>
  <si>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</si>
  <si>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</si>
  <si>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</si>
  <si>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</si>
  <si>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</si>
  <si>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</si>
  <si>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</si>
  <si>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</si>
  <si>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</si>
  <si>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</si>
  <si>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</si>
  <si>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</si>
  <si>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</si>
  <si>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</si>
  <si>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</si>
  <si>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</si>
  <si>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</si>
  <si>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</si>
  <si>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</si>
  <si>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</si>
  <si>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</si>
  <si>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</si>
  <si>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</si>
  <si>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</si>
  <si>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</si>
  <si>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</si>
  <si>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</si>
  <si>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</si>
  <si>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</si>
  <si>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</si>
  <si>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</si>
  <si>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</si>
  <si>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</si>
  <si>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</si>
  <si>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</si>
  <si>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</si>
  <si>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</si>
  <si>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</si>
  <si>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</si>
  <si>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</si>
  <si>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</si>
  <si>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</si>
  <si>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</si>
  <si>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</si>
  <si>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</si>
  <si>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</si>
  <si>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</si>
  <si>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</si>
  <si>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</si>
  <si>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</si>
  <si>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</si>
  <si>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</si>
  <si>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</si>
  <si>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</si>
  <si>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</si>
  <si>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</si>
  <si>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</si>
  <si>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</si>
  <si>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</si>
  <si>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</si>
  <si>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</si>
  <si>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</si>
  <si>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</si>
  <si>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</si>
  <si>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</si>
  <si>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</si>
  <si>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</si>
  <si>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</si>
  <si>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</si>
  <si>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</si>
  <si>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</si>
  <si>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</si>
  <si>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</si>
  <si>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</si>
  <si>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</si>
  <si>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</si>
  <si>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</si>
  <si>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</si>
  <si>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</si>
  <si>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</si>
  <si>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</si>
  <si>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</si>
  <si>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</si>
  <si>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</si>
  <si>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</si>
  <si>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</si>
  <si>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</si>
  <si>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</si>
  <si>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</si>
  <si>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</si>
  <si>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</si>
  <si>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</si>
  <si>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</si>
  <si>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</si>
  <si>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</si>
  <si>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</si>
  <si>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</si>
  <si>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</si>
  <si>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</si>
  <si>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</si>
  <si>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</si>
  <si>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</si>
  <si>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</si>
  <si>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</si>
  <si>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</si>
  <si>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</si>
  <si>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</si>
  <si>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</si>
  <si>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</si>
  <si>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</si>
  <si>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</si>
  <si>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</si>
  <si>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</si>
  <si>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</si>
  <si>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</si>
  <si>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</si>
  <si>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</si>
  <si>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</si>
  <si>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</si>
  <si>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</si>
  <si>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</si>
  <si>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</si>
  <si>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</si>
  <si>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</si>
  <si>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</si>
  <si>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</si>
  <si>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</si>
  <si>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</si>
  <si>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</si>
  <si>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</si>
  <si>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</si>
  <si>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</si>
  <si>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</si>
  <si>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</si>
  <si>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</si>
  <si>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</si>
  <si>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</si>
  <si>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</si>
  <si>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</si>
  <si>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</si>
  <si>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</si>
  <si>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</si>
  <si>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</si>
  <si>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</si>
  <si>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</si>
  <si>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</si>
  <si>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</si>
  <si>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</si>
  <si>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</si>
  <si>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</si>
  <si>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</si>
  <si>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</si>
  <si>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</si>
  <si>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</si>
  <si>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</si>
  <si>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</si>
  <si>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</si>
  <si>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</si>
  <si>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</si>
  <si>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</si>
  <si>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</si>
  <si>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</si>
  <si>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</si>
  <si>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</si>
  <si>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</si>
  <si>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</si>
  <si>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</si>
  <si>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</si>
  <si>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</si>
  <si>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</si>
  <si>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</si>
  <si>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</si>
  <si>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</si>
  <si>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</si>
  <si>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</si>
  <si>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</si>
  <si>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</si>
  <si>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</si>
  <si>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</si>
  <si>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</si>
  <si>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</si>
  <si>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</si>
  <si>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</si>
  <si>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</si>
  <si>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</si>
  <si>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</si>
  <si>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</si>
  <si>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</si>
  <si>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</si>
  <si>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</si>
  <si>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</si>
  <si>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</si>
  <si>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</si>
  <si>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</si>
  <si>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</si>
  <si>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</si>
  <si>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</si>
  <si>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</si>
  <si>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</si>
  <si>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</si>
  <si>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</si>
  <si>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</si>
  <si>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</si>
  <si>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</si>
  <si>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</si>
  <si>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</si>
  <si>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</si>
  <si>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</si>
  <si>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</si>
  <si>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</si>
  <si>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</si>
  <si>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</si>
  <si>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</si>
  <si>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</si>
  <si>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</si>
  <si>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</si>
  <si>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</si>
  <si>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</si>
  <si>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</si>
  <si>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</si>
  <si>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</si>
  <si>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</si>
  <si>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</si>
  <si>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</si>
  <si>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</si>
  <si>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</si>
  <si>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</si>
  <si>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</si>
  <si>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</si>
  <si>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</si>
  <si>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</si>
  <si>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</si>
  <si>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</si>
  <si>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</si>
  <si>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</si>
  <si>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</si>
  <si>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</si>
  <si>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</si>
  <si>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</si>
  <si>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</si>
  <si>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</si>
  <si>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</si>
  <si>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</si>
  <si>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</si>
  <si>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</si>
  <si>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</si>
  <si>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</si>
  <si>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</si>
  <si>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</si>
  <si>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</si>
  <si>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</si>
  <si>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</si>
  <si>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</si>
  <si>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</si>
  <si>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</si>
  <si>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</si>
  <si>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</si>
  <si>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</si>
  <si>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</si>
  <si>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</si>
  <si>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</si>
  <si>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</si>
  <si>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 xml:space="preserve">Processes and mechanisms promoting social cohesion and conflict prevention, including through dialogue and early warning, institutionalized at national and sub-national levels </t>
  </si>
  <si>
    <t xml:space="preserve">Key institutions promote peacebuilding and reconciliation at the national and subnational levels in line with the PPP </t>
  </si>
  <si>
    <t xml:space="preserve">Provide technical support to clarify and build consensus around a national level institutional framework  , to support a model for meaningful dialogue and conflict early warning and response.  </t>
  </si>
  <si>
    <t>2. Provide technical support for strategic planning for institutions with complementary / overlapping mandates, including to strengthen Terms of References for respective mandates/scope of work, ensuring complementarity with partner institutions.</t>
  </si>
  <si>
    <t xml:space="preserve">Provide exposure / knowledge on the models of infrastructure for dialogue and early warning, including through South-South exchange and technical support to develop and adapt a sustainable model for Sri Lanka. Develop training curricula such as on conflict sensitivity for public sector officials towards institutionalizing dialogue and early warning practices. </t>
  </si>
  <si>
    <t>Document the results and lessons of national and sub-national experience in supporting infrastructures for peacebuilding and reconciliation.</t>
  </si>
  <si>
    <t xml:space="preserve">Local level institutional arrangements to promote Civil society and local authorities pilot and scale up dialogue and early warning mechanisms to address existing and emerging conflicts in targeted locations. </t>
  </si>
  <si>
    <t>Identify civil society organizations/networks, including women’s groups, religious leaders and Co-existence Societies to form platforms to foster a culture of dialogue and engage in the design of a pilot early warning mechanism for emerging conflicts, including around natural disasters</t>
  </si>
  <si>
    <t xml:space="preserve">Identify priority issues that require resolution at the local level, initiate dialogue to bridge the trust deficit and build momentum on peacebuilding. </t>
  </si>
  <si>
    <t>Strengthen capacities of identified civil society organizations/networks with a focus on women’s groups and frontline government officials, through practical trainings and awareness</t>
  </si>
  <si>
    <t>Support to create/strengthen a dialogue facilitator pool at the local level from amidst the identified networks and frontline government officials</t>
  </si>
  <si>
    <t>Support to adapt/design a model and tools which facilitate increased communication at the community level and pilot the early warning model</t>
  </si>
  <si>
    <t>Strengthen local capacities to monitor the overall process and any resulting changes</t>
  </si>
  <si>
    <t>Identify key lessons learnt on the process of adapting the model</t>
  </si>
  <si>
    <t>Education system supports inter-personal and inter-group understanding and interaction among teachers, students, parents and communities</t>
  </si>
  <si>
    <t>Basic and higher education curricula and resource materials are revised and implemented to strengthen the development of competencies related to conflict resolution, civic engagement and conflict prevention</t>
  </si>
  <si>
    <t>Support for the generation and dissemination of research on civic and history education effectiveness and conflict sensitivity, including curriculum and textbook content; teacher capacity development and civic education assessment frameworks</t>
  </si>
  <si>
    <t>Support advocacy, awareness raising and sensitization of education stakeholders on the need for curriculum revisions, corresponding assessment systems and innovative pedagogical approaches to promote critical thinking and inquiry based learning</t>
  </si>
  <si>
    <t>Provide technical assistance to relevant Government stakeholders (NIE; MoE; NCOEs; Examinations Department; MoHE) on curriculum reform, teacher development tools and assessment systems on action oriented, practical, inquiry based and conflict sensitive modalities for civic and history education</t>
  </si>
  <si>
    <t>Support the NIE in piloting of innovative civic and history education tools and approaches in selected Districts</t>
  </si>
  <si>
    <t>Design, develop, test and roll-out a module on Peace Education for universities and TVET institutes</t>
  </si>
  <si>
    <t xml:space="preserve">Principals, teachers and school communities have enhanced capacities to prevent and resolve conflict, and promote civic engagement </t>
  </si>
  <si>
    <t xml:space="preserve">Support research on drivers of violence in schools </t>
  </si>
  <si>
    <t>Promote awareness of School Community members and teachers on the need to protect children from abuse, violence and exploitation</t>
  </si>
  <si>
    <t>Develop teacher development materials for positive disciplining and skills-building to support conflict resolution</t>
  </si>
  <si>
    <t>Develop school community capacities to protect school children from violent attacks</t>
  </si>
  <si>
    <t>Pilot of model approaches and scale up good practices</t>
  </si>
  <si>
    <t xml:space="preserve">Research, monitoring and evaluation inform policies and programmes towards promoting peace through Education </t>
  </si>
  <si>
    <t>Develop frameworks, guidelines and tools based on the 4 R analytical framework to promote conflict-sensitive Education sector planning and policy making</t>
  </si>
  <si>
    <t>Develop a Monitoring and Evaluation framework for Education for Social cohesion</t>
  </si>
  <si>
    <t>Support a national research study on civic education in Sri Lanka</t>
  </si>
  <si>
    <t>Support the revision of the ‘National Policy on Education for Social Cohesion and Peace’ and action plans based on research findings</t>
  </si>
  <si>
    <t>Develop a dissemination strategy and establish a network among similar research initiatives in other countries</t>
  </si>
  <si>
    <t>Conflict-related mental health issues are addressed to reduce inequaliti</t>
  </si>
  <si>
    <t xml:space="preserve">Coordination and coherence among offices within State institutions at central, provincial and district levels in delivering psychosocial services </t>
  </si>
  <si>
    <t>Pilot the establishment of a Provincial Mental Health Action Plan that is built on the National Action Plan to address issues most relevant to the province</t>
  </si>
  <si>
    <t>Establish referral pathways between multiple stakeholders in providing comprehensive psychosocial support to the beneficiaries ensuring the inclusion of vulnerable communities such as FHHs and victims and survivors of gender based and sexual violence</t>
  </si>
  <si>
    <t>Implement the Suicide Prevention Strategy at the district level</t>
  </si>
  <si>
    <t>Research and analysis of primary data inform policies and programmes towards promoting mental health</t>
  </si>
  <si>
    <t>Conduct the National Prevalence Study on Mental Health Disorders as an initial step in assessing the mental health burden of the country through strengthened HR capacity. The study will focus on gender and age disaggregated data to support well informed policy decisions</t>
  </si>
  <si>
    <t>Facilitate comprehensive disaggregated data collection (gender, age, socio economic status), monitoring of trends and evidence based policy development for the</t>
  </si>
  <si>
    <t>Increased capacity at community-level to promote more peaceful approaches to conflict within and among individuals</t>
  </si>
  <si>
    <t>Capacity building of Community Support Organizations to address violence in their communities</t>
  </si>
  <si>
    <t>District based multi stakeholder programmes to address violence related to alcohol and substance abuse</t>
  </si>
  <si>
    <t>UNDP</t>
  </si>
  <si>
    <t>UNICEF</t>
  </si>
  <si>
    <t>WHO</t>
  </si>
  <si>
    <t xml:space="preserve"> </t>
  </si>
  <si>
    <t>Based on the request of the Provinial Departmetns of Education and the positive feedback received from the school communities, UNICEF scaled-up th positive disciplinig programme to 85 school in the Eastern Province.   Some fnds allocated under output 2.1 was used to this timely, but critical area of work promoter violence-free environments in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</si>
</sst>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2"/>
      <color theme="5" tint="-0.249977111117893"/>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9" tint="0.59999389629810485"/>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24">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4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NumberFormat="1" applyFont="1" applyBorder="1" applyAlignment="1" applyProtection="1">
      <alignment horizontal="center" vertical="center" wrapText="1"/>
      <protection locked="0"/>
    </xf>
    <xf numFmtId="44" fontId="6" fillId="3" borderId="3" xfId="1" applyNumberFormat="1" applyFont="1" applyFill="1" applyBorder="1" applyAlignment="1" applyProtection="1">
      <alignment horizontal="center" vertical="center" wrapText="1"/>
      <protection locked="0"/>
    </xf>
    <xf numFmtId="4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2"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2" fillId="2" borderId="13" xfId="1" applyFont="1" applyFill="1" applyBorder="1" applyAlignment="1">
      <alignment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4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44" fontId="2"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44" fontId="2" fillId="2" borderId="3" xfId="0" applyNumberFormat="1" applyFont="1" applyFill="1" applyBorder="1" applyAlignment="1">
      <alignment horizontal="center" wrapText="1"/>
    </xf>
    <xf numFmtId="0" fontId="6" fillId="3" borderId="0" xfId="0" applyFont="1" applyFill="1" applyBorder="1" applyAlignment="1">
      <alignment wrapText="1"/>
    </xf>
    <xf numFmtId="44" fontId="2"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2"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NumberFormat="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2"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3" fillId="2" borderId="28" xfId="0" applyFont="1" applyFill="1" applyBorder="1" applyAlignment="1" applyProtection="1">
      <alignment horizontal="left" vertical="center" wrapText="1"/>
    </xf>
    <xf numFmtId="4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4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44" fontId="2" fillId="2" borderId="3" xfId="1" applyFont="1" applyFill="1" applyBorder="1" applyAlignment="1" applyProtection="1">
      <alignment horizontal="center" vertical="center" wrapText="1"/>
    </xf>
    <xf numFmtId="44" fontId="6" fillId="2" borderId="3"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NumberFormat="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NumberFormat="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4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44" fontId="2" fillId="2" borderId="14"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44" fontId="6" fillId="2" borderId="8" xfId="1" applyFont="1" applyFill="1" applyBorder="1" applyAlignment="1" applyProtection="1">
      <alignment wrapText="1"/>
    </xf>
    <xf numFmtId="44" fontId="6" fillId="2" borderId="54" xfId="1" applyFont="1" applyFill="1" applyBorder="1" applyAlignment="1" applyProtection="1">
      <alignment wrapText="1"/>
    </xf>
    <xf numFmtId="44" fontId="2" fillId="2" borderId="55" xfId="1" applyNumberFormat="1" applyFont="1" applyFill="1" applyBorder="1" applyAlignment="1">
      <alignment wrapText="1"/>
    </xf>
    <xf numFmtId="44" fontId="2" fillId="2" borderId="29" xfId="0" applyNumberFormat="1" applyFont="1" applyFill="1" applyBorder="1" applyAlignment="1">
      <alignment wrapText="1"/>
    </xf>
    <xf numFmtId="44" fontId="2" fillId="2" borderId="3" xfId="1" applyNumberFormat="1" applyFont="1" applyFill="1" applyBorder="1" applyAlignment="1">
      <alignment wrapText="1"/>
    </xf>
    <xf numFmtId="44" fontId="2" fillId="2" borderId="12" xfId="1" applyFont="1" applyFill="1" applyBorder="1" applyAlignment="1" applyProtection="1">
      <alignment wrapText="1"/>
    </xf>
    <xf numFmtId="4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6" fillId="2" borderId="3" xfId="1" applyFont="1" applyFill="1" applyBorder="1" applyAlignment="1" applyProtection="1">
      <alignment horizontal="center"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0" fillId="3" borderId="3" xfId="0" applyFont="1" applyFill="1" applyBorder="1" applyAlignment="1" applyProtection="1">
      <alignment horizontal="center" vertical="center" wrapText="1"/>
      <protection locked="0"/>
    </xf>
    <xf numFmtId="44" fontId="1" fillId="0" borderId="39" xfId="0" applyNumberFormat="1" applyFont="1" applyBorder="1" applyAlignment="1" applyProtection="1">
      <alignment wrapText="1"/>
      <protection locked="0"/>
    </xf>
    <xf numFmtId="9" fontId="22" fillId="0" borderId="3" xfId="2" applyFont="1" applyBorder="1" applyAlignment="1" applyProtection="1">
      <alignment horizontal="center" vertical="center" wrapText="1"/>
      <protection locked="0"/>
    </xf>
    <xf numFmtId="44" fontId="22" fillId="0" borderId="3" xfId="1"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0" fillId="3" borderId="0"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9" fontId="23" fillId="0" borderId="3" xfId="2" applyFont="1" applyBorder="1" applyAlignment="1" applyProtection="1">
      <alignment horizontal="center" vertical="center" wrapText="1"/>
      <protection locked="0"/>
    </xf>
    <xf numFmtId="44" fontId="23" fillId="0" borderId="3" xfId="1" applyFont="1" applyBorder="1" applyAlignment="1" applyProtection="1">
      <alignment horizontal="center" vertical="center" wrapText="1"/>
      <protection locked="0"/>
    </xf>
    <xf numFmtId="44" fontId="2" fillId="0" borderId="0"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wrapText="1"/>
      <protection locked="0"/>
    </xf>
    <xf numFmtId="0" fontId="2" fillId="9" borderId="8" xfId="0" applyFont="1" applyFill="1" applyBorder="1" applyAlignment="1" applyProtection="1">
      <alignment vertical="center" wrapText="1"/>
    </xf>
    <xf numFmtId="44" fontId="2" fillId="9" borderId="3" xfId="1" applyFont="1" applyFill="1" applyBorder="1" applyAlignment="1" applyProtection="1">
      <alignment vertical="center" wrapText="1"/>
    </xf>
    <xf numFmtId="44" fontId="2" fillId="9" borderId="4" xfId="1" applyFont="1" applyFill="1" applyBorder="1" applyAlignment="1" applyProtection="1">
      <alignment vertical="center" wrapText="1"/>
    </xf>
    <xf numFmtId="9" fontId="2" fillId="9" borderId="9" xfId="2" applyFont="1" applyFill="1" applyBorder="1" applyAlignment="1" applyProtection="1">
      <alignment vertical="center" wrapText="1"/>
      <protection locked="0"/>
    </xf>
    <xf numFmtId="9" fontId="10" fillId="9" borderId="0" xfId="1" applyNumberFormat="1" applyFont="1" applyFill="1" applyBorder="1" applyAlignment="1" applyProtection="1">
      <alignment vertical="center" wrapText="1"/>
      <protection locked="0"/>
    </xf>
    <xf numFmtId="0" fontId="2" fillId="9" borderId="35" xfId="0" applyFont="1" applyFill="1" applyBorder="1" applyAlignment="1" applyProtection="1">
      <alignment vertical="center" wrapText="1"/>
    </xf>
    <xf numFmtId="44" fontId="2" fillId="9" borderId="40" xfId="1" applyFont="1" applyFill="1" applyBorder="1" applyAlignment="1" applyProtection="1">
      <alignment vertical="center" wrapText="1"/>
    </xf>
    <xf numFmtId="9" fontId="2" fillId="9" borderId="31" xfId="2" applyFont="1" applyFill="1" applyBorder="1" applyAlignment="1" applyProtection="1">
      <alignment vertical="center" wrapText="1"/>
      <protection locked="0"/>
    </xf>
    <xf numFmtId="9" fontId="10" fillId="9" borderId="0" xfId="1" applyNumberFormat="1" applyFont="1" applyFill="1" applyBorder="1" applyAlignment="1" applyProtection="1">
      <alignment horizontal="right" vertical="center" wrapText="1"/>
      <protection locked="0"/>
    </xf>
    <xf numFmtId="9" fontId="2" fillId="9" borderId="31" xfId="2" applyFont="1" applyFill="1" applyBorder="1" applyAlignment="1" applyProtection="1">
      <alignment horizontal="right" vertical="center" wrapText="1"/>
      <protection locked="0"/>
    </xf>
    <xf numFmtId="44" fontId="2" fillId="9" borderId="0" xfId="1" applyFont="1" applyFill="1" applyBorder="1" applyAlignment="1" applyProtection="1">
      <alignment vertical="center" wrapText="1"/>
    </xf>
    <xf numFmtId="0" fontId="2" fillId="9" borderId="12" xfId="0" applyFont="1" applyFill="1" applyBorder="1" applyAlignment="1" applyProtection="1">
      <alignment vertical="center" wrapText="1"/>
    </xf>
    <xf numFmtId="44" fontId="2" fillId="9" borderId="13" xfId="1" applyFont="1" applyFill="1" applyBorder="1" applyAlignment="1" applyProtection="1">
      <alignment vertical="center" wrapText="1"/>
    </xf>
    <xf numFmtId="9" fontId="2" fillId="9" borderId="14" xfId="2" applyFont="1" applyFill="1" applyBorder="1" applyAlignment="1" applyProtection="1">
      <alignment vertical="center" wrapText="1"/>
    </xf>
    <xf numFmtId="44" fontId="2" fillId="9" borderId="0" xfId="1" applyFont="1" applyFill="1" applyBorder="1" applyAlignment="1">
      <alignment vertical="center" wrapText="1"/>
    </xf>
    <xf numFmtId="44" fontId="2" fillId="9" borderId="9" xfId="2" applyNumberFormat="1" applyFont="1" applyFill="1" applyBorder="1" applyAlignment="1" applyProtection="1">
      <alignment wrapText="1"/>
    </xf>
    <xf numFmtId="44" fontId="2" fillId="9" borderId="0" xfId="2" applyNumberFormat="1" applyFont="1" applyFill="1" applyBorder="1" applyAlignment="1">
      <alignment wrapText="1"/>
    </xf>
    <xf numFmtId="10" fontId="2" fillId="9" borderId="9" xfId="2" applyNumberFormat="1" applyFont="1" applyFill="1" applyBorder="1" applyAlignment="1" applyProtection="1">
      <alignment wrapText="1"/>
    </xf>
    <xf numFmtId="0" fontId="6" fillId="9" borderId="8" xfId="0" applyFont="1" applyFill="1" applyBorder="1" applyAlignment="1" applyProtection="1">
      <alignment vertical="center" wrapText="1"/>
    </xf>
    <xf numFmtId="44" fontId="6" fillId="9" borderId="3" xfId="0" applyNumberFormat="1" applyFont="1" applyFill="1" applyBorder="1" applyAlignment="1" applyProtection="1">
      <alignment vertical="center" wrapText="1"/>
    </xf>
    <xf numFmtId="44" fontId="6" fillId="9" borderId="4" xfId="0" applyNumberFormat="1" applyFont="1" applyFill="1" applyBorder="1" applyAlignment="1" applyProtection="1">
      <alignment vertical="center" wrapText="1"/>
    </xf>
    <xf numFmtId="0" fontId="2" fillId="9" borderId="0" xfId="0" applyFont="1" applyFill="1" applyBorder="1" applyAlignment="1" applyProtection="1">
      <alignment vertical="center" wrapText="1"/>
      <protection locked="0"/>
    </xf>
    <xf numFmtId="0" fontId="6" fillId="9" borderId="0" xfId="0" applyFont="1" applyFill="1" applyBorder="1" applyAlignment="1" applyProtection="1">
      <alignment vertical="center" wrapText="1"/>
      <protection locked="0"/>
    </xf>
    <xf numFmtId="44" fontId="6" fillId="9" borderId="0" xfId="1" applyFont="1" applyFill="1" applyBorder="1" applyAlignment="1" applyProtection="1">
      <alignment vertical="center" wrapText="1"/>
      <protection locked="0"/>
    </xf>
    <xf numFmtId="44" fontId="2" fillId="9" borderId="56" xfId="1" applyFont="1" applyFill="1" applyBorder="1" applyAlignment="1" applyProtection="1">
      <alignment vertical="center" wrapText="1"/>
    </xf>
    <xf numFmtId="0" fontId="1" fillId="9" borderId="0" xfId="0" applyFont="1" applyFill="1" applyBorder="1" applyAlignment="1" applyProtection="1">
      <alignment vertical="center" wrapText="1"/>
      <protection locked="0"/>
    </xf>
    <xf numFmtId="44" fontId="0" fillId="9" borderId="0" xfId="1" applyFont="1" applyFill="1" applyBorder="1" applyAlignment="1">
      <alignment wrapText="1"/>
    </xf>
    <xf numFmtId="0" fontId="0" fillId="9" borderId="0" xfId="0" applyFont="1" applyFill="1" applyBorder="1" applyAlignment="1">
      <alignment wrapText="1"/>
    </xf>
    <xf numFmtId="44" fontId="1" fillId="9" borderId="3" xfId="0" applyNumberFormat="1" applyFont="1" applyFill="1" applyBorder="1" applyAlignment="1" applyProtection="1">
      <alignment vertical="center" wrapText="1"/>
    </xf>
    <xf numFmtId="0" fontId="6"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2" fillId="2" borderId="40" xfId="1" applyFont="1" applyFill="1" applyBorder="1" applyAlignment="1" applyProtection="1">
      <alignment horizontal="center" vertical="center" wrapText="1"/>
    </xf>
    <xf numFmtId="44" fontId="2" fillId="2" borderId="49"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K230"/>
  <sheetViews>
    <sheetView showGridLines="0" showZeros="0" tabSelected="1" topLeftCell="C31" zoomScale="68" zoomScaleNormal="100" workbookViewId="0">
      <selection activeCell="H29" sqref="H29"/>
    </sheetView>
  </sheetViews>
  <sheetFormatPr defaultColWidth="9.1796875" defaultRowHeight="14.5" x14ac:dyDescent="0.35"/>
  <cols>
    <col min="1" max="1" width="9.1796875" style="43"/>
    <col min="2" max="2" width="30.81640625" style="43" customWidth="1"/>
    <col min="3" max="3" width="71.54296875" style="43" customWidth="1"/>
    <col min="4" max="7" width="23.1796875" style="43" customWidth="1"/>
    <col min="8" max="8" width="24.08984375" style="43" customWidth="1"/>
    <col min="9" max="9" width="25.36328125" style="179" customWidth="1"/>
    <col min="10" max="10" width="30.1796875" style="43" customWidth="1"/>
    <col min="11" max="11" width="18.81640625" style="43" customWidth="1"/>
    <col min="12" max="12" width="9.1796875" style="43"/>
    <col min="13" max="13" width="17.81640625" style="43" customWidth="1"/>
    <col min="14" max="14" width="26.453125" style="43" customWidth="1"/>
    <col min="15" max="15" width="22.453125" style="43" customWidth="1"/>
    <col min="16" max="16" width="29.81640625" style="43" customWidth="1"/>
    <col min="17" max="17" width="23.453125" style="43" customWidth="1"/>
    <col min="18" max="18" width="18.453125" style="43" customWidth="1"/>
    <col min="19" max="19" width="17.453125" style="43" customWidth="1"/>
    <col min="20" max="20" width="25.1796875" style="43" customWidth="1"/>
    <col min="21" max="16384" width="9.1796875" style="43"/>
  </cols>
  <sheetData>
    <row r="2" spans="2:11" ht="47.25" customHeight="1" x14ac:dyDescent="1">
      <c r="B2" s="261" t="s">
        <v>546</v>
      </c>
      <c r="C2" s="261"/>
      <c r="D2" s="261"/>
      <c r="E2" s="261"/>
      <c r="F2" s="41"/>
      <c r="G2" s="41"/>
      <c r="H2" s="42"/>
      <c r="I2" s="178"/>
      <c r="J2" s="42"/>
    </row>
    <row r="3" spans="2:11" ht="15.5" x14ac:dyDescent="0.35">
      <c r="B3" s="46"/>
    </row>
    <row r="4" spans="2:11" ht="16" thickBot="1" x14ac:dyDescent="0.4">
      <c r="B4" s="46"/>
    </row>
    <row r="5" spans="2:11" ht="36.75" customHeight="1" x14ac:dyDescent="0.8">
      <c r="B5" s="127" t="s">
        <v>15</v>
      </c>
      <c r="C5" s="128"/>
      <c r="D5" s="128"/>
      <c r="E5" s="128"/>
      <c r="F5" s="128"/>
      <c r="G5" s="128"/>
      <c r="H5" s="129"/>
      <c r="I5" s="180"/>
      <c r="J5" s="130"/>
    </row>
    <row r="6" spans="2:11" ht="175.5" customHeight="1" thickBot="1" x14ac:dyDescent="0.55000000000000004">
      <c r="B6" s="268" t="s">
        <v>569</v>
      </c>
      <c r="C6" s="269"/>
      <c r="D6" s="269"/>
      <c r="E6" s="269"/>
      <c r="F6" s="269"/>
      <c r="G6" s="269"/>
      <c r="H6" s="269"/>
      <c r="I6" s="270"/>
      <c r="J6" s="271"/>
    </row>
    <row r="7" spans="2:11" x14ac:dyDescent="0.35">
      <c r="B7" s="47"/>
    </row>
    <row r="8" spans="2:11" ht="15" thickBot="1" x14ac:dyDescent="0.4"/>
    <row r="9" spans="2:11" ht="27" customHeight="1" thickBot="1" x14ac:dyDescent="0.65">
      <c r="B9" s="262" t="s">
        <v>177</v>
      </c>
      <c r="C9" s="263"/>
      <c r="D9" s="263"/>
      <c r="E9" s="263"/>
      <c r="F9" s="263"/>
      <c r="G9" s="263"/>
      <c r="H9" s="264"/>
      <c r="I9" s="188"/>
    </row>
    <row r="11" spans="2:11" ht="25.5" customHeight="1" x14ac:dyDescent="0.35">
      <c r="D11" s="48"/>
      <c r="E11" s="48"/>
      <c r="F11" s="48"/>
      <c r="G11" s="48"/>
      <c r="H11" s="45"/>
      <c r="I11" s="181"/>
      <c r="J11" s="44"/>
      <c r="K11" s="44"/>
    </row>
    <row r="12" spans="2:11" ht="99.75" customHeight="1" x14ac:dyDescent="0.35">
      <c r="B12" s="55" t="s">
        <v>563</v>
      </c>
      <c r="C12" s="55" t="s">
        <v>564</v>
      </c>
      <c r="D12" s="55" t="s">
        <v>565</v>
      </c>
      <c r="E12" s="55" t="s">
        <v>566</v>
      </c>
      <c r="F12" s="55" t="s">
        <v>567</v>
      </c>
      <c r="G12" s="116" t="s">
        <v>65</v>
      </c>
      <c r="H12" s="55" t="s">
        <v>568</v>
      </c>
      <c r="I12" s="189" t="s">
        <v>573</v>
      </c>
      <c r="J12" s="55" t="s">
        <v>20</v>
      </c>
      <c r="K12" s="54"/>
    </row>
    <row r="13" spans="2:11" ht="18.75" customHeight="1" x14ac:dyDescent="0.35">
      <c r="B13" s="55"/>
      <c r="C13" s="55"/>
      <c r="D13" s="197" t="s">
        <v>623</v>
      </c>
      <c r="E13" s="197" t="s">
        <v>624</v>
      </c>
      <c r="F13" s="197" t="s">
        <v>625</v>
      </c>
      <c r="G13" s="116"/>
      <c r="H13" s="55"/>
      <c r="I13" s="182"/>
      <c r="J13" s="55"/>
      <c r="K13" s="54"/>
    </row>
    <row r="14" spans="2:11" ht="51" customHeight="1" x14ac:dyDescent="0.35">
      <c r="B14" s="114" t="s">
        <v>0</v>
      </c>
      <c r="C14" s="267" t="s">
        <v>579</v>
      </c>
      <c r="D14" s="267"/>
      <c r="E14" s="267"/>
      <c r="F14" s="267"/>
      <c r="G14" s="267"/>
      <c r="H14" s="267"/>
      <c r="I14" s="266"/>
      <c r="J14" s="267"/>
      <c r="K14" s="20"/>
    </row>
    <row r="15" spans="2:11" ht="51" customHeight="1" x14ac:dyDescent="0.35">
      <c r="B15" s="114" t="s">
        <v>1</v>
      </c>
      <c r="C15" s="267" t="s">
        <v>580</v>
      </c>
      <c r="D15" s="267"/>
      <c r="E15" s="267"/>
      <c r="F15" s="267"/>
      <c r="G15" s="267"/>
      <c r="H15" s="267"/>
      <c r="I15" s="266"/>
      <c r="J15" s="267"/>
      <c r="K15" s="57"/>
    </row>
    <row r="16" spans="2:11" ht="48" customHeight="1" x14ac:dyDescent="0.35">
      <c r="B16" s="157" t="s">
        <v>2</v>
      </c>
      <c r="C16" s="19" t="s">
        <v>581</v>
      </c>
      <c r="D16" s="21">
        <v>140186.91588784999</v>
      </c>
      <c r="E16" s="21"/>
      <c r="F16" s="21"/>
      <c r="G16" s="140">
        <f>SUM(D16:F16)</f>
        <v>140186.91588784999</v>
      </c>
      <c r="H16" s="137">
        <v>0.2</v>
      </c>
      <c r="I16" s="183">
        <v>192948</v>
      </c>
      <c r="J16" s="125"/>
      <c r="K16" s="58"/>
    </row>
    <row r="17" spans="1:11" ht="62" x14ac:dyDescent="0.35">
      <c r="B17" s="157" t="s">
        <v>3</v>
      </c>
      <c r="C17" s="19" t="s">
        <v>582</v>
      </c>
      <c r="D17" s="21"/>
      <c r="E17" s="21"/>
      <c r="F17" s="21"/>
      <c r="G17" s="140">
        <f t="shared" ref="G17:G23" si="0">SUM(D17:F17)</f>
        <v>0</v>
      </c>
      <c r="H17" s="137"/>
      <c r="I17" s="183"/>
      <c r="J17" s="125"/>
      <c r="K17" s="58"/>
    </row>
    <row r="18" spans="1:11" ht="77.5" x14ac:dyDescent="0.35">
      <c r="B18" s="157" t="s">
        <v>4</v>
      </c>
      <c r="C18" s="19" t="s">
        <v>583</v>
      </c>
      <c r="D18" s="21"/>
      <c r="E18" s="21"/>
      <c r="F18" s="21"/>
      <c r="G18" s="140">
        <f t="shared" si="0"/>
        <v>0</v>
      </c>
      <c r="H18" s="137"/>
      <c r="I18" s="183"/>
      <c r="J18" s="125"/>
      <c r="K18" s="58"/>
    </row>
    <row r="19" spans="1:11" ht="31" x14ac:dyDescent="0.35">
      <c r="B19" s="157" t="s">
        <v>34</v>
      </c>
      <c r="C19" s="196" t="s">
        <v>584</v>
      </c>
      <c r="D19" s="21"/>
      <c r="E19" s="21"/>
      <c r="F19" s="21"/>
      <c r="G19" s="140">
        <f t="shared" si="0"/>
        <v>0</v>
      </c>
      <c r="H19" s="137"/>
      <c r="I19" s="183"/>
      <c r="J19" s="125"/>
      <c r="K19" s="58"/>
    </row>
    <row r="20" spans="1:11" ht="15.5" x14ac:dyDescent="0.35">
      <c r="B20" s="157" t="s">
        <v>35</v>
      </c>
      <c r="C20" s="19"/>
      <c r="D20" s="21"/>
      <c r="E20" s="21"/>
      <c r="F20" s="21"/>
      <c r="G20" s="140">
        <f t="shared" si="0"/>
        <v>0</v>
      </c>
      <c r="H20" s="137"/>
      <c r="I20" s="183"/>
      <c r="J20" s="125"/>
      <c r="K20" s="58"/>
    </row>
    <row r="21" spans="1:11" ht="15.5" x14ac:dyDescent="0.35">
      <c r="B21" s="157" t="s">
        <v>36</v>
      </c>
      <c r="C21" s="19"/>
      <c r="D21" s="21"/>
      <c r="E21" s="21"/>
      <c r="F21" s="21"/>
      <c r="G21" s="140">
        <f t="shared" si="0"/>
        <v>0</v>
      </c>
      <c r="H21" s="137"/>
      <c r="I21" s="183"/>
      <c r="J21" s="125"/>
      <c r="K21" s="58"/>
    </row>
    <row r="22" spans="1:11" ht="15.5" x14ac:dyDescent="0.35">
      <c r="B22" s="157" t="s">
        <v>37</v>
      </c>
      <c r="C22" s="53"/>
      <c r="D22" s="22"/>
      <c r="E22" s="22"/>
      <c r="F22" s="22"/>
      <c r="G22" s="140">
        <f t="shared" si="0"/>
        <v>0</v>
      </c>
      <c r="H22" s="138"/>
      <c r="I22" s="184"/>
      <c r="J22" s="126"/>
      <c r="K22" s="58"/>
    </row>
    <row r="23" spans="1:11" ht="15.5" x14ac:dyDescent="0.35">
      <c r="A23" s="44"/>
      <c r="B23" s="157" t="s">
        <v>38</v>
      </c>
      <c r="C23" s="53"/>
      <c r="D23" s="22"/>
      <c r="E23" s="22"/>
      <c r="F23" s="22"/>
      <c r="G23" s="140">
        <f t="shared" si="0"/>
        <v>0</v>
      </c>
      <c r="H23" s="138"/>
      <c r="I23" s="184"/>
      <c r="J23" s="126"/>
      <c r="K23" s="45"/>
    </row>
    <row r="24" spans="1:11" ht="15.5" x14ac:dyDescent="0.35">
      <c r="A24" s="44"/>
      <c r="C24" s="114" t="s">
        <v>176</v>
      </c>
      <c r="D24" s="23">
        <f>SUM(D16:D23)</f>
        <v>140186.91588784999</v>
      </c>
      <c r="E24" s="23">
        <f>SUM(E16:E23)</f>
        <v>0</v>
      </c>
      <c r="F24" s="23">
        <f>SUM(F16:F23)</f>
        <v>0</v>
      </c>
      <c r="G24" s="23">
        <f>SUM(G16:G23)</f>
        <v>140186.91588784999</v>
      </c>
      <c r="H24" s="131">
        <f>(H16*G16)+(H17*G17)+(H18*G18)+(H19*G19)+(H20*G20)+(H21*G21)+(H22*G22)+(H23*G23)</f>
        <v>28037.383177569998</v>
      </c>
      <c r="I24" s="131">
        <f>SUM(I16:I23)</f>
        <v>192948</v>
      </c>
      <c r="J24" s="126"/>
      <c r="K24" s="60"/>
    </row>
    <row r="25" spans="1:11" ht="51" customHeight="1" x14ac:dyDescent="0.35">
      <c r="A25" s="44"/>
      <c r="B25" s="114" t="s">
        <v>5</v>
      </c>
      <c r="C25" s="265" t="s">
        <v>585</v>
      </c>
      <c r="D25" s="265"/>
      <c r="E25" s="265"/>
      <c r="F25" s="265"/>
      <c r="G25" s="265"/>
      <c r="H25" s="265"/>
      <c r="I25" s="266"/>
      <c r="J25" s="265"/>
      <c r="K25" s="57"/>
    </row>
    <row r="26" spans="1:11" ht="62" x14ac:dyDescent="0.35">
      <c r="A26" s="44"/>
      <c r="B26" s="157" t="s">
        <v>45</v>
      </c>
      <c r="C26" s="196" t="s">
        <v>586</v>
      </c>
      <c r="D26" s="21">
        <v>420560.75</v>
      </c>
      <c r="E26" s="21"/>
      <c r="F26" s="21"/>
      <c r="G26" s="140">
        <f>SUM(D26:F26)</f>
        <v>420560.75</v>
      </c>
      <c r="H26" s="137">
        <v>0.2</v>
      </c>
      <c r="I26" s="183">
        <v>366852</v>
      </c>
      <c r="J26" s="125"/>
      <c r="K26" s="58"/>
    </row>
    <row r="27" spans="1:11" ht="31" x14ac:dyDescent="0.35">
      <c r="A27" s="44"/>
      <c r="B27" s="157" t="s">
        <v>46</v>
      </c>
      <c r="C27" s="19" t="s">
        <v>587</v>
      </c>
      <c r="D27" s="21"/>
      <c r="E27" s="21"/>
      <c r="F27" s="21"/>
      <c r="G27" s="140">
        <f t="shared" ref="G27:G33" si="1">SUM(D27:F27)</f>
        <v>0</v>
      </c>
      <c r="H27" s="137"/>
      <c r="I27" s="183"/>
      <c r="J27" s="125"/>
      <c r="K27" s="58"/>
    </row>
    <row r="28" spans="1:11" ht="46.5" x14ac:dyDescent="0.35">
      <c r="A28" s="44"/>
      <c r="B28" s="157" t="s">
        <v>39</v>
      </c>
      <c r="C28" s="196" t="s">
        <v>588</v>
      </c>
      <c r="D28" s="21"/>
      <c r="E28" s="21"/>
      <c r="F28" s="21"/>
      <c r="G28" s="140">
        <f t="shared" si="1"/>
        <v>0</v>
      </c>
      <c r="H28" s="137"/>
      <c r="I28" s="183"/>
      <c r="J28" s="125"/>
      <c r="K28" s="58"/>
    </row>
    <row r="29" spans="1:11" ht="31" x14ac:dyDescent="0.35">
      <c r="A29" s="44"/>
      <c r="B29" s="157" t="s">
        <v>40</v>
      </c>
      <c r="C29" s="19" t="s">
        <v>589</v>
      </c>
      <c r="D29" s="21"/>
      <c r="E29" s="21"/>
      <c r="F29" s="21"/>
      <c r="G29" s="140">
        <f t="shared" si="1"/>
        <v>0</v>
      </c>
      <c r="H29" s="137"/>
      <c r="I29" s="183"/>
      <c r="J29" s="125"/>
      <c r="K29" s="58"/>
    </row>
    <row r="30" spans="1:11" ht="31" x14ac:dyDescent="0.35">
      <c r="A30" s="44"/>
      <c r="B30" s="157" t="s">
        <v>41</v>
      </c>
      <c r="C30" s="19" t="s">
        <v>590</v>
      </c>
      <c r="D30" s="21"/>
      <c r="E30" s="21"/>
      <c r="F30" s="21"/>
      <c r="G30" s="140">
        <f t="shared" si="1"/>
        <v>0</v>
      </c>
      <c r="H30" s="137"/>
      <c r="I30" s="183"/>
      <c r="J30" s="125"/>
      <c r="K30" s="58"/>
    </row>
    <row r="31" spans="1:11" ht="15.5" customHeight="1" x14ac:dyDescent="0.35">
      <c r="A31" s="44"/>
      <c r="B31" s="157" t="s">
        <v>42</v>
      </c>
      <c r="C31" s="19" t="s">
        <v>591</v>
      </c>
      <c r="D31" s="21"/>
      <c r="E31" s="21"/>
      <c r="F31" s="21"/>
      <c r="G31" s="140">
        <f t="shared" si="1"/>
        <v>0</v>
      </c>
      <c r="H31" s="137"/>
      <c r="I31" s="183"/>
      <c r="J31" s="125"/>
      <c r="K31" s="58"/>
    </row>
    <row r="32" spans="1:11" ht="15.5" x14ac:dyDescent="0.35">
      <c r="A32" s="44"/>
      <c r="B32" s="157" t="s">
        <v>43</v>
      </c>
      <c r="C32" s="195" t="s">
        <v>592</v>
      </c>
      <c r="D32" s="22"/>
      <c r="E32" s="22"/>
      <c r="F32" s="22"/>
      <c r="G32" s="140">
        <f t="shared" si="1"/>
        <v>0</v>
      </c>
      <c r="H32" s="138"/>
      <c r="I32" s="184"/>
      <c r="J32" s="126"/>
      <c r="K32" s="58"/>
    </row>
    <row r="33" spans="1:11" ht="15.5" x14ac:dyDescent="0.35">
      <c r="A33" s="44"/>
      <c r="B33" s="157" t="s">
        <v>44</v>
      </c>
      <c r="C33" s="53"/>
      <c r="D33" s="22"/>
      <c r="E33" s="22"/>
      <c r="F33" s="22"/>
      <c r="G33" s="140">
        <f t="shared" si="1"/>
        <v>0</v>
      </c>
      <c r="H33" s="138"/>
      <c r="I33" s="184"/>
      <c r="J33" s="126"/>
      <c r="K33" s="58"/>
    </row>
    <row r="34" spans="1:11" ht="15.5" x14ac:dyDescent="0.35">
      <c r="A34" s="44"/>
      <c r="C34" s="114" t="s">
        <v>176</v>
      </c>
      <c r="D34" s="26">
        <f>SUM(D26:D33)</f>
        <v>420560.75</v>
      </c>
      <c r="E34" s="26">
        <f>SUM(E26:E33)</f>
        <v>0</v>
      </c>
      <c r="F34" s="26">
        <f>SUM(F26:F33)</f>
        <v>0</v>
      </c>
      <c r="G34" s="26">
        <f>SUM(G26:G33)</f>
        <v>420560.75</v>
      </c>
      <c r="H34" s="131">
        <f>(H26*G26)+(H27*G27)+(H28*G28)+(H29*G29)+(H30*G30)+(H31*G31)+(H32*G32)+(H33*G33)</f>
        <v>84112.150000000009</v>
      </c>
      <c r="I34" s="131">
        <f>SUM(I26:I33)</f>
        <v>366852</v>
      </c>
      <c r="J34" s="126"/>
      <c r="K34" s="60"/>
    </row>
    <row r="35" spans="1:11" ht="51" hidden="1" customHeight="1" x14ac:dyDescent="0.35">
      <c r="A35" s="44"/>
      <c r="B35" s="114" t="s">
        <v>6</v>
      </c>
      <c r="C35" s="240"/>
      <c r="D35" s="240"/>
      <c r="E35" s="240"/>
      <c r="F35" s="240"/>
      <c r="G35" s="240"/>
      <c r="H35" s="240"/>
      <c r="I35" s="241"/>
      <c r="J35" s="240"/>
      <c r="K35" s="57"/>
    </row>
    <row r="36" spans="1:11" ht="15.5" hidden="1" x14ac:dyDescent="0.35">
      <c r="A36" s="44"/>
      <c r="B36" s="157" t="s">
        <v>47</v>
      </c>
      <c r="C36" s="19"/>
      <c r="D36" s="21"/>
      <c r="E36" s="21"/>
      <c r="F36" s="21"/>
      <c r="G36" s="140">
        <f>SUM(D36:F36)</f>
        <v>0</v>
      </c>
      <c r="H36" s="137"/>
      <c r="I36" s="183"/>
      <c r="J36" s="125"/>
      <c r="K36" s="58"/>
    </row>
    <row r="37" spans="1:11" ht="15.5" hidden="1" x14ac:dyDescent="0.35">
      <c r="A37" s="44"/>
      <c r="B37" s="157" t="s">
        <v>48</v>
      </c>
      <c r="C37" s="19"/>
      <c r="D37" s="21"/>
      <c r="E37" s="21"/>
      <c r="F37" s="21"/>
      <c r="G37" s="140">
        <f t="shared" ref="G37:G43" si="2">SUM(D37:F37)</f>
        <v>0</v>
      </c>
      <c r="H37" s="137"/>
      <c r="I37" s="183"/>
      <c r="J37" s="125"/>
      <c r="K37" s="58"/>
    </row>
    <row r="38" spans="1:11" ht="15.5" hidden="1" x14ac:dyDescent="0.35">
      <c r="A38" s="44"/>
      <c r="B38" s="157" t="s">
        <v>49</v>
      </c>
      <c r="C38" s="19"/>
      <c r="D38" s="21"/>
      <c r="E38" s="21"/>
      <c r="F38" s="21"/>
      <c r="G38" s="140">
        <f t="shared" si="2"/>
        <v>0</v>
      </c>
      <c r="H38" s="137"/>
      <c r="I38" s="183"/>
      <c r="J38" s="125"/>
      <c r="K38" s="58"/>
    </row>
    <row r="39" spans="1:11" ht="15.5" hidden="1" x14ac:dyDescent="0.35">
      <c r="A39" s="44"/>
      <c r="B39" s="157" t="s">
        <v>50</v>
      </c>
      <c r="C39" s="19"/>
      <c r="D39" s="21"/>
      <c r="E39" s="21"/>
      <c r="F39" s="21"/>
      <c r="G39" s="140">
        <f t="shared" si="2"/>
        <v>0</v>
      </c>
      <c r="H39" s="137"/>
      <c r="I39" s="183"/>
      <c r="J39" s="125"/>
      <c r="K39" s="58"/>
    </row>
    <row r="40" spans="1:11" s="44" customFormat="1" ht="15.5" hidden="1" x14ac:dyDescent="0.35">
      <c r="B40" s="157" t="s">
        <v>51</v>
      </c>
      <c r="C40" s="19"/>
      <c r="D40" s="21"/>
      <c r="E40" s="21"/>
      <c r="F40" s="21"/>
      <c r="G40" s="140">
        <f t="shared" si="2"/>
        <v>0</v>
      </c>
      <c r="H40" s="137"/>
      <c r="I40" s="183"/>
      <c r="J40" s="125"/>
      <c r="K40" s="58"/>
    </row>
    <row r="41" spans="1:11" s="44" customFormat="1" ht="15.5" hidden="1" x14ac:dyDescent="0.35">
      <c r="B41" s="157" t="s">
        <v>52</v>
      </c>
      <c r="C41" s="19"/>
      <c r="D41" s="21"/>
      <c r="E41" s="21"/>
      <c r="F41" s="21"/>
      <c r="G41" s="140">
        <f t="shared" si="2"/>
        <v>0</v>
      </c>
      <c r="H41" s="137"/>
      <c r="I41" s="183"/>
      <c r="J41" s="125"/>
      <c r="K41" s="58"/>
    </row>
    <row r="42" spans="1:11" s="44" customFormat="1" ht="15.5" hidden="1" x14ac:dyDescent="0.35">
      <c r="A42" s="43"/>
      <c r="B42" s="157" t="s">
        <v>53</v>
      </c>
      <c r="C42" s="53"/>
      <c r="D42" s="22"/>
      <c r="E42" s="22"/>
      <c r="F42" s="22"/>
      <c r="G42" s="140">
        <f t="shared" si="2"/>
        <v>0</v>
      </c>
      <c r="H42" s="138"/>
      <c r="I42" s="184"/>
      <c r="J42" s="126"/>
      <c r="K42" s="58"/>
    </row>
    <row r="43" spans="1:11" ht="15.5" hidden="1" x14ac:dyDescent="0.35">
      <c r="B43" s="157" t="s">
        <v>54</v>
      </c>
      <c r="C43" s="53"/>
      <c r="D43" s="22"/>
      <c r="E43" s="22"/>
      <c r="F43" s="22"/>
      <c r="G43" s="140">
        <f t="shared" si="2"/>
        <v>0</v>
      </c>
      <c r="H43" s="138"/>
      <c r="I43" s="184"/>
      <c r="J43" s="126"/>
      <c r="K43" s="58"/>
    </row>
    <row r="44" spans="1:11" ht="15.5" hidden="1" x14ac:dyDescent="0.35">
      <c r="C44" s="114" t="s">
        <v>176</v>
      </c>
      <c r="D44" s="26">
        <f>SUM(D36:D43)</f>
        <v>0</v>
      </c>
      <c r="E44" s="26">
        <f>SUM(E36:E43)</f>
        <v>0</v>
      </c>
      <c r="F44" s="26">
        <f>SUM(F36:F43)</f>
        <v>0</v>
      </c>
      <c r="G44" s="26">
        <f>SUM(G36:G43)</f>
        <v>0</v>
      </c>
      <c r="H44" s="131">
        <f>(H36*G36)+(H37*G37)+(H38*G38)+(H39*G39)+(H40*G40)+(H41*G41)+(H42*G42)+(H43*G43)</f>
        <v>0</v>
      </c>
      <c r="I44" s="131">
        <f>SUM(I36:I43)</f>
        <v>0</v>
      </c>
      <c r="J44" s="126"/>
      <c r="K44" s="60"/>
    </row>
    <row r="45" spans="1:11" ht="51" hidden="1" customHeight="1" x14ac:dyDescent="0.35">
      <c r="B45" s="114" t="s">
        <v>55</v>
      </c>
      <c r="C45" s="240"/>
      <c r="D45" s="240"/>
      <c r="E45" s="240"/>
      <c r="F45" s="240"/>
      <c r="G45" s="240"/>
      <c r="H45" s="240"/>
      <c r="I45" s="241"/>
      <c r="J45" s="240"/>
      <c r="K45" s="57"/>
    </row>
    <row r="46" spans="1:11" ht="15.5" hidden="1" x14ac:dyDescent="0.35">
      <c r="B46" s="157" t="s">
        <v>56</v>
      </c>
      <c r="C46" s="19"/>
      <c r="D46" s="21"/>
      <c r="E46" s="21"/>
      <c r="F46" s="21"/>
      <c r="G46" s="140">
        <f>SUM(D46:F46)</f>
        <v>0</v>
      </c>
      <c r="H46" s="137"/>
      <c r="I46" s="183"/>
      <c r="J46" s="125"/>
      <c r="K46" s="58"/>
    </row>
    <row r="47" spans="1:11" ht="15.5" hidden="1" x14ac:dyDescent="0.35">
      <c r="B47" s="157" t="s">
        <v>57</v>
      </c>
      <c r="C47" s="19"/>
      <c r="D47" s="21"/>
      <c r="E47" s="21"/>
      <c r="F47" s="21"/>
      <c r="G47" s="140">
        <f t="shared" ref="G47:G53" si="3">SUM(D47:F47)</f>
        <v>0</v>
      </c>
      <c r="H47" s="137"/>
      <c r="I47" s="183"/>
      <c r="J47" s="125"/>
      <c r="K47" s="58"/>
    </row>
    <row r="48" spans="1:11" ht="15.5" hidden="1" x14ac:dyDescent="0.35">
      <c r="B48" s="157" t="s">
        <v>58</v>
      </c>
      <c r="C48" s="19"/>
      <c r="D48" s="21"/>
      <c r="E48" s="21"/>
      <c r="F48" s="21"/>
      <c r="G48" s="140">
        <f t="shared" si="3"/>
        <v>0</v>
      </c>
      <c r="H48" s="137"/>
      <c r="I48" s="183"/>
      <c r="J48" s="125"/>
      <c r="K48" s="58"/>
    </row>
    <row r="49" spans="1:11" ht="15.5" hidden="1" x14ac:dyDescent="0.35">
      <c r="B49" s="157" t="s">
        <v>59</v>
      </c>
      <c r="C49" s="19"/>
      <c r="D49" s="21"/>
      <c r="E49" s="21"/>
      <c r="F49" s="21"/>
      <c r="G49" s="140">
        <f t="shared" si="3"/>
        <v>0</v>
      </c>
      <c r="H49" s="137"/>
      <c r="I49" s="183"/>
      <c r="J49" s="125"/>
      <c r="K49" s="58"/>
    </row>
    <row r="50" spans="1:11" ht="15.5" hidden="1" x14ac:dyDescent="0.35">
      <c r="B50" s="157" t="s">
        <v>60</v>
      </c>
      <c r="C50" s="19"/>
      <c r="D50" s="21"/>
      <c r="E50" s="21"/>
      <c r="F50" s="21"/>
      <c r="G50" s="140">
        <f t="shared" si="3"/>
        <v>0</v>
      </c>
      <c r="H50" s="137"/>
      <c r="I50" s="183"/>
      <c r="J50" s="125"/>
      <c r="K50" s="58"/>
    </row>
    <row r="51" spans="1:11" ht="15.5" hidden="1" x14ac:dyDescent="0.35">
      <c r="A51" s="44"/>
      <c r="B51" s="157" t="s">
        <v>61</v>
      </c>
      <c r="C51" s="19"/>
      <c r="D51" s="21"/>
      <c r="E51" s="21"/>
      <c r="F51" s="21"/>
      <c r="G51" s="140">
        <f t="shared" si="3"/>
        <v>0</v>
      </c>
      <c r="H51" s="137"/>
      <c r="I51" s="183"/>
      <c r="J51" s="125"/>
      <c r="K51" s="58"/>
    </row>
    <row r="52" spans="1:11" s="44" customFormat="1" ht="15.5" hidden="1" x14ac:dyDescent="0.35">
      <c r="A52" s="43"/>
      <c r="B52" s="157" t="s">
        <v>62</v>
      </c>
      <c r="C52" s="53"/>
      <c r="D52" s="22"/>
      <c r="E52" s="22"/>
      <c r="F52" s="22"/>
      <c r="G52" s="140">
        <f t="shared" si="3"/>
        <v>0</v>
      </c>
      <c r="H52" s="138"/>
      <c r="I52" s="184"/>
      <c r="J52" s="126"/>
      <c r="K52" s="58"/>
    </row>
    <row r="53" spans="1:11" ht="15.5" hidden="1" x14ac:dyDescent="0.35">
      <c r="B53" s="157" t="s">
        <v>63</v>
      </c>
      <c r="C53" s="53"/>
      <c r="D53" s="22"/>
      <c r="E53" s="22"/>
      <c r="F53" s="22"/>
      <c r="G53" s="140">
        <f t="shared" si="3"/>
        <v>0</v>
      </c>
      <c r="H53" s="138"/>
      <c r="I53" s="184"/>
      <c r="J53" s="126"/>
      <c r="K53" s="58"/>
    </row>
    <row r="54" spans="1:11" ht="15.5" hidden="1" x14ac:dyDescent="0.35">
      <c r="C54" s="114" t="s">
        <v>176</v>
      </c>
      <c r="D54" s="23">
        <f>SUM(D46:D53)</f>
        <v>0</v>
      </c>
      <c r="E54" s="23">
        <f>SUM(E46:E53)</f>
        <v>0</v>
      </c>
      <c r="F54" s="23">
        <f>SUM(F46:F53)</f>
        <v>0</v>
      </c>
      <c r="G54" s="23">
        <f>SUM(G46:G53)</f>
        <v>0</v>
      </c>
      <c r="H54" s="131">
        <f>(H46*G46)+(H47*G47)+(H48*G48)+(H49*G49)+(H50*G50)+(H51*G51)+(H52*G52)+(H53*G53)</f>
        <v>0</v>
      </c>
      <c r="I54" s="131">
        <f>SUM(I46:I53)</f>
        <v>0</v>
      </c>
      <c r="J54" s="126"/>
      <c r="K54" s="60"/>
    </row>
    <row r="55" spans="1:11" ht="15.5" x14ac:dyDescent="0.35">
      <c r="B55" s="13"/>
      <c r="C55" s="14"/>
      <c r="D55" s="12"/>
      <c r="E55" s="12"/>
      <c r="F55" s="12"/>
      <c r="G55" s="12"/>
      <c r="H55" s="12"/>
      <c r="I55" s="12"/>
      <c r="J55" s="12"/>
      <c r="K55" s="59"/>
    </row>
    <row r="56" spans="1:11" ht="51" customHeight="1" x14ac:dyDescent="0.35">
      <c r="B56" s="114" t="s">
        <v>7</v>
      </c>
      <c r="C56" s="272" t="s">
        <v>593</v>
      </c>
      <c r="D56" s="272"/>
      <c r="E56" s="272"/>
      <c r="F56" s="272"/>
      <c r="G56" s="272"/>
      <c r="H56" s="272"/>
      <c r="I56" s="266"/>
      <c r="J56" s="272"/>
      <c r="K56" s="20"/>
    </row>
    <row r="57" spans="1:11" ht="51" customHeight="1" x14ac:dyDescent="0.35">
      <c r="B57" s="114" t="s">
        <v>67</v>
      </c>
      <c r="C57" s="265" t="s">
        <v>594</v>
      </c>
      <c r="D57" s="265"/>
      <c r="E57" s="265"/>
      <c r="F57" s="265"/>
      <c r="G57" s="265"/>
      <c r="H57" s="265"/>
      <c r="I57" s="266"/>
      <c r="J57" s="265"/>
      <c r="K57" s="57"/>
    </row>
    <row r="58" spans="1:11" ht="62" x14ac:dyDescent="0.35">
      <c r="B58" s="157" t="s">
        <v>69</v>
      </c>
      <c r="C58" s="19" t="s">
        <v>595</v>
      </c>
      <c r="D58" s="21"/>
      <c r="E58" s="21">
        <v>303740</v>
      </c>
      <c r="F58" s="21"/>
      <c r="G58" s="140">
        <f>SUM(D58:F58)</f>
        <v>303740</v>
      </c>
      <c r="H58" s="206">
        <v>0.2</v>
      </c>
      <c r="I58" s="207">
        <v>228039.37</v>
      </c>
      <c r="J58" s="210"/>
      <c r="K58" s="58"/>
    </row>
    <row r="59" spans="1:11" ht="62" x14ac:dyDescent="0.35">
      <c r="B59" s="157" t="s">
        <v>68</v>
      </c>
      <c r="C59" s="19" t="s">
        <v>596</v>
      </c>
      <c r="D59" s="21"/>
      <c r="E59" s="21"/>
      <c r="F59" s="21"/>
      <c r="G59" s="140">
        <f t="shared" ref="G59:G65" si="4">SUM(D59:F59)</f>
        <v>0</v>
      </c>
      <c r="H59" s="137"/>
      <c r="I59" s="183"/>
      <c r="J59" s="125"/>
      <c r="K59" s="58"/>
    </row>
    <row r="60" spans="1:11" ht="62" x14ac:dyDescent="0.35">
      <c r="B60" s="157" t="s">
        <v>70</v>
      </c>
      <c r="C60" s="19" t="s">
        <v>597</v>
      </c>
      <c r="D60" s="21"/>
      <c r="E60" s="21"/>
      <c r="F60" s="21"/>
      <c r="G60" s="140">
        <f t="shared" si="4"/>
        <v>0</v>
      </c>
      <c r="H60" s="137"/>
      <c r="I60" s="183"/>
      <c r="J60" s="125"/>
      <c r="K60" s="58"/>
    </row>
    <row r="61" spans="1:11" ht="31" x14ac:dyDescent="0.35">
      <c r="B61" s="157" t="s">
        <v>71</v>
      </c>
      <c r="C61" s="19" t="s">
        <v>598</v>
      </c>
      <c r="D61" s="21"/>
      <c r="E61" s="21"/>
      <c r="F61" s="21"/>
      <c r="G61" s="140">
        <f t="shared" si="4"/>
        <v>0</v>
      </c>
      <c r="H61" s="137"/>
      <c r="I61" s="183"/>
      <c r="J61" s="125"/>
      <c r="K61" s="58"/>
    </row>
    <row r="62" spans="1:11" ht="31" x14ac:dyDescent="0.35">
      <c r="B62" s="157" t="s">
        <v>72</v>
      </c>
      <c r="C62" s="19" t="s">
        <v>599</v>
      </c>
      <c r="D62" s="21"/>
      <c r="E62" s="21"/>
      <c r="F62" s="21"/>
      <c r="G62" s="140">
        <f t="shared" si="4"/>
        <v>0</v>
      </c>
      <c r="H62" s="137"/>
      <c r="I62" s="183"/>
      <c r="J62" s="125"/>
      <c r="K62" s="58"/>
    </row>
    <row r="63" spans="1:11" ht="15.5" x14ac:dyDescent="0.35">
      <c r="B63" s="157" t="s">
        <v>73</v>
      </c>
      <c r="C63" s="19"/>
      <c r="D63" s="21"/>
      <c r="E63" s="21"/>
      <c r="F63" s="21"/>
      <c r="G63" s="140">
        <f t="shared" si="4"/>
        <v>0</v>
      </c>
      <c r="H63" s="137"/>
      <c r="I63" s="183"/>
      <c r="J63" s="125"/>
      <c r="K63" s="58"/>
    </row>
    <row r="64" spans="1:11" ht="15.5" x14ac:dyDescent="0.35">
      <c r="A64" s="44"/>
      <c r="B64" s="157" t="s">
        <v>74</v>
      </c>
      <c r="C64" s="53"/>
      <c r="D64" s="22"/>
      <c r="E64" s="22"/>
      <c r="F64" s="22"/>
      <c r="G64" s="140">
        <f t="shared" si="4"/>
        <v>0</v>
      </c>
      <c r="H64" s="138"/>
      <c r="I64" s="184"/>
      <c r="J64" s="126"/>
      <c r="K64" s="58"/>
    </row>
    <row r="65" spans="1:11" s="44" customFormat="1" ht="15.5" x14ac:dyDescent="0.35">
      <c r="B65" s="157" t="s">
        <v>75</v>
      </c>
      <c r="C65" s="53"/>
      <c r="D65" s="22"/>
      <c r="E65" s="22"/>
      <c r="F65" s="22"/>
      <c r="G65" s="140">
        <f t="shared" si="4"/>
        <v>0</v>
      </c>
      <c r="H65" s="138"/>
      <c r="I65" s="184"/>
      <c r="J65" s="126"/>
      <c r="K65" s="58"/>
    </row>
    <row r="66" spans="1:11" s="44" customFormat="1" ht="15.5" x14ac:dyDescent="0.35">
      <c r="A66" s="43"/>
      <c r="B66" s="43"/>
      <c r="C66" s="114" t="s">
        <v>176</v>
      </c>
      <c r="D66" s="23">
        <f>SUM(D58:D65)</f>
        <v>0</v>
      </c>
      <c r="E66" s="23">
        <f>SUM(E58:E65)</f>
        <v>303740</v>
      </c>
      <c r="F66" s="23">
        <f>SUM(F58:F65)</f>
        <v>0</v>
      </c>
      <c r="G66" s="26">
        <f>SUM(G58:G65)</f>
        <v>303740</v>
      </c>
      <c r="H66" s="131">
        <f>(H58*G58)+(H59*G59)+(H60*G60)+(H61*G61)+(H62*G62)+(H63*G63)+(H64*G64)+(H65*G65)</f>
        <v>60748</v>
      </c>
      <c r="I66" s="131">
        <f>SUM(I58:I65)</f>
        <v>228039.37</v>
      </c>
      <c r="J66" s="126"/>
      <c r="K66" s="60"/>
    </row>
    <row r="67" spans="1:11" ht="51" customHeight="1" x14ac:dyDescent="0.35">
      <c r="B67" s="114" t="s">
        <v>76</v>
      </c>
      <c r="C67" s="265" t="s">
        <v>600</v>
      </c>
      <c r="D67" s="265"/>
      <c r="E67" s="265"/>
      <c r="F67" s="265"/>
      <c r="G67" s="265"/>
      <c r="H67" s="265"/>
      <c r="I67" s="266"/>
      <c r="J67" s="265"/>
      <c r="K67" s="57"/>
    </row>
    <row r="68" spans="1:11" ht="186" x14ac:dyDescent="0.35">
      <c r="B68" s="157" t="s">
        <v>77</v>
      </c>
      <c r="C68" s="19" t="s">
        <v>601</v>
      </c>
      <c r="D68" s="21"/>
      <c r="E68" s="21">
        <v>163550</v>
      </c>
      <c r="F68" s="21"/>
      <c r="G68" s="140">
        <f>SUM(D68:F68)</f>
        <v>163550</v>
      </c>
      <c r="H68" s="206">
        <v>0.2</v>
      </c>
      <c r="I68" s="207">
        <v>227725.11</v>
      </c>
      <c r="J68" s="210" t="s">
        <v>627</v>
      </c>
      <c r="K68" s="58"/>
    </row>
    <row r="69" spans="1:11" ht="31" x14ac:dyDescent="0.35">
      <c r="B69" s="157" t="s">
        <v>78</v>
      </c>
      <c r="C69" s="19" t="s">
        <v>602</v>
      </c>
      <c r="D69" s="21"/>
      <c r="E69" s="21"/>
      <c r="F69" s="21"/>
      <c r="G69" s="140">
        <f t="shared" ref="G69:G75" si="5">SUM(D69:F69)</f>
        <v>0</v>
      </c>
      <c r="H69" s="137"/>
      <c r="I69" s="183"/>
      <c r="J69" s="125"/>
      <c r="K69" s="58"/>
    </row>
    <row r="70" spans="1:11" ht="31" x14ac:dyDescent="0.35">
      <c r="B70" s="157" t="s">
        <v>79</v>
      </c>
      <c r="C70" s="19" t="s">
        <v>603</v>
      </c>
      <c r="D70" s="21"/>
      <c r="E70" s="21"/>
      <c r="F70" s="21"/>
      <c r="G70" s="140">
        <f t="shared" si="5"/>
        <v>0</v>
      </c>
      <c r="H70" s="137"/>
      <c r="I70" s="183"/>
      <c r="J70" s="125"/>
      <c r="K70" s="58"/>
    </row>
    <row r="71" spans="1:11" ht="31" x14ac:dyDescent="0.35">
      <c r="B71" s="157" t="s">
        <v>80</v>
      </c>
      <c r="C71" s="19" t="s">
        <v>604</v>
      </c>
      <c r="D71" s="21"/>
      <c r="E71" s="21"/>
      <c r="F71" s="21"/>
      <c r="G71" s="140">
        <f t="shared" si="5"/>
        <v>0</v>
      </c>
      <c r="H71" s="137"/>
      <c r="I71" s="183"/>
      <c r="J71" s="125"/>
      <c r="K71" s="58"/>
    </row>
    <row r="72" spans="1:11" ht="15.5" x14ac:dyDescent="0.35">
      <c r="B72" s="157" t="s">
        <v>81</v>
      </c>
      <c r="C72" s="19" t="s">
        <v>605</v>
      </c>
      <c r="D72" s="21"/>
      <c r="E72" s="21"/>
      <c r="F72" s="21"/>
      <c r="G72" s="140">
        <f t="shared" si="5"/>
        <v>0</v>
      </c>
      <c r="H72" s="137"/>
      <c r="I72" s="183"/>
      <c r="J72" s="125"/>
      <c r="K72" s="58"/>
    </row>
    <row r="73" spans="1:11" ht="15.5" x14ac:dyDescent="0.35">
      <c r="B73" s="157" t="s">
        <v>82</v>
      </c>
      <c r="C73" s="19"/>
      <c r="D73" s="21"/>
      <c r="E73" s="21"/>
      <c r="F73" s="21"/>
      <c r="G73" s="140">
        <f t="shared" si="5"/>
        <v>0</v>
      </c>
      <c r="H73" s="137"/>
      <c r="I73" s="183"/>
      <c r="J73" s="125"/>
      <c r="K73" s="58"/>
    </row>
    <row r="74" spans="1:11" ht="15.5" x14ac:dyDescent="0.35">
      <c r="B74" s="157" t="s">
        <v>83</v>
      </c>
      <c r="C74" s="53"/>
      <c r="D74" s="22"/>
      <c r="E74" s="22"/>
      <c r="F74" s="22"/>
      <c r="G74" s="140">
        <f t="shared" si="5"/>
        <v>0</v>
      </c>
      <c r="H74" s="138"/>
      <c r="I74" s="184"/>
      <c r="J74" s="126"/>
      <c r="K74" s="58"/>
    </row>
    <row r="75" spans="1:11" ht="15.5" x14ac:dyDescent="0.35">
      <c r="B75" s="157" t="s">
        <v>84</v>
      </c>
      <c r="C75" s="53"/>
      <c r="D75" s="22"/>
      <c r="E75" s="22"/>
      <c r="F75" s="22"/>
      <c r="G75" s="140">
        <f t="shared" si="5"/>
        <v>0</v>
      </c>
      <c r="H75" s="138"/>
      <c r="I75" s="184"/>
      <c r="J75" s="126"/>
      <c r="K75" s="58"/>
    </row>
    <row r="76" spans="1:11" ht="15.5" x14ac:dyDescent="0.35">
      <c r="C76" s="114" t="s">
        <v>176</v>
      </c>
      <c r="D76" s="26">
        <f>SUM(D68:D75)</f>
        <v>0</v>
      </c>
      <c r="E76" s="26">
        <f>SUM(E68:E75)</f>
        <v>163550</v>
      </c>
      <c r="F76" s="26">
        <f>SUM(F68:F75)</f>
        <v>0</v>
      </c>
      <c r="G76" s="26">
        <f>SUM(G68:G75)</f>
        <v>163550</v>
      </c>
      <c r="H76" s="131">
        <f>(H68*G68)+(H69*G69)+(H70*G70)+(H71*G71)+(H72*G72)+(H73*G73)+(H74*G74)+(H75*G75)</f>
        <v>32710</v>
      </c>
      <c r="I76" s="186">
        <f>SUM(I68:I75)</f>
        <v>227725.11</v>
      </c>
      <c r="J76" s="126"/>
      <c r="K76" s="60"/>
    </row>
    <row r="77" spans="1:11" ht="51" customHeight="1" x14ac:dyDescent="0.35">
      <c r="B77" s="114" t="s">
        <v>85</v>
      </c>
      <c r="C77" s="265" t="s">
        <v>606</v>
      </c>
      <c r="D77" s="265"/>
      <c r="E77" s="265"/>
      <c r="F77" s="265"/>
      <c r="G77" s="265"/>
      <c r="H77" s="265"/>
      <c r="I77" s="266"/>
      <c r="J77" s="265"/>
      <c r="K77" s="57"/>
    </row>
    <row r="78" spans="1:11" ht="46.5" x14ac:dyDescent="0.35">
      <c r="B78" s="157" t="s">
        <v>86</v>
      </c>
      <c r="C78" s="196" t="s">
        <v>607</v>
      </c>
      <c r="D78" s="21"/>
      <c r="E78" s="21">
        <v>186916</v>
      </c>
      <c r="F78" s="21"/>
      <c r="G78" s="140">
        <f>SUM(D78:F78)</f>
        <v>186916</v>
      </c>
      <c r="H78" s="206">
        <v>0.2</v>
      </c>
      <c r="I78" s="207">
        <v>190010.4</v>
      </c>
      <c r="J78" s="125"/>
      <c r="K78" s="58"/>
    </row>
    <row r="79" spans="1:11" ht="31" x14ac:dyDescent="0.35">
      <c r="B79" s="157" t="s">
        <v>87</v>
      </c>
      <c r="C79" s="19" t="s">
        <v>608</v>
      </c>
      <c r="D79" s="21"/>
      <c r="E79" s="21"/>
      <c r="F79" s="21"/>
      <c r="G79" s="140">
        <f t="shared" ref="G79:G85" si="6">SUM(D79:F79)</f>
        <v>0</v>
      </c>
      <c r="H79" s="137"/>
      <c r="I79" s="183"/>
      <c r="J79" s="125"/>
      <c r="K79" s="58"/>
    </row>
    <row r="80" spans="1:11" ht="15.5" x14ac:dyDescent="0.35">
      <c r="B80" s="157" t="s">
        <v>88</v>
      </c>
      <c r="C80" s="19" t="s">
        <v>609</v>
      </c>
      <c r="D80" s="21"/>
      <c r="E80" s="21"/>
      <c r="F80" s="21"/>
      <c r="G80" s="140">
        <f t="shared" si="6"/>
        <v>0</v>
      </c>
      <c r="H80" s="137"/>
      <c r="I80" s="183"/>
      <c r="J80" s="125"/>
      <c r="K80" s="58"/>
    </row>
    <row r="81" spans="1:11" ht="31" x14ac:dyDescent="0.35">
      <c r="A81" s="44"/>
      <c r="B81" s="157" t="s">
        <v>89</v>
      </c>
      <c r="C81" s="19" t="s">
        <v>610</v>
      </c>
      <c r="D81" s="21"/>
      <c r="E81" s="21"/>
      <c r="F81" s="21"/>
      <c r="G81" s="140">
        <f t="shared" si="6"/>
        <v>0</v>
      </c>
      <c r="H81" s="137"/>
      <c r="I81" s="183"/>
      <c r="J81" s="125"/>
      <c r="K81" s="58"/>
    </row>
    <row r="82" spans="1:11" s="44" customFormat="1" ht="31" x14ac:dyDescent="0.35">
      <c r="A82" s="43"/>
      <c r="B82" s="157" t="s">
        <v>90</v>
      </c>
      <c r="C82" s="19" t="s">
        <v>611</v>
      </c>
      <c r="D82" s="21"/>
      <c r="E82" s="21"/>
      <c r="F82" s="21"/>
      <c r="G82" s="140">
        <f t="shared" si="6"/>
        <v>0</v>
      </c>
      <c r="H82" s="137"/>
      <c r="I82" s="183"/>
      <c r="J82" s="125"/>
      <c r="K82" s="58"/>
    </row>
    <row r="83" spans="1:11" ht="15.5" x14ac:dyDescent="0.35">
      <c r="B83" s="157" t="s">
        <v>91</v>
      </c>
      <c r="C83" s="19"/>
      <c r="D83" s="21"/>
      <c r="E83" s="21"/>
      <c r="F83" s="21"/>
      <c r="G83" s="140">
        <f t="shared" si="6"/>
        <v>0</v>
      </c>
      <c r="H83" s="137"/>
      <c r="I83" s="183"/>
      <c r="J83" s="125"/>
      <c r="K83" s="58"/>
    </row>
    <row r="84" spans="1:11" ht="15.5" x14ac:dyDescent="0.35">
      <c r="B84" s="157" t="s">
        <v>92</v>
      </c>
      <c r="C84" s="53"/>
      <c r="D84" s="22"/>
      <c r="E84" s="22"/>
      <c r="F84" s="22"/>
      <c r="G84" s="140">
        <f t="shared" si="6"/>
        <v>0</v>
      </c>
      <c r="H84" s="138"/>
      <c r="I84" s="184"/>
      <c r="J84" s="126"/>
      <c r="K84" s="58"/>
    </row>
    <row r="85" spans="1:11" ht="15.5" x14ac:dyDescent="0.35">
      <c r="B85" s="157" t="s">
        <v>93</v>
      </c>
      <c r="C85" s="53"/>
      <c r="D85" s="22"/>
      <c r="E85" s="22"/>
      <c r="F85" s="22"/>
      <c r="G85" s="140">
        <f t="shared" si="6"/>
        <v>0</v>
      </c>
      <c r="H85" s="138"/>
      <c r="I85" s="184"/>
      <c r="J85" s="126"/>
      <c r="K85" s="58"/>
    </row>
    <row r="86" spans="1:11" ht="15.5" x14ac:dyDescent="0.35">
      <c r="C86" s="114" t="s">
        <v>176</v>
      </c>
      <c r="D86" s="26">
        <f>SUM(D78:D85)</f>
        <v>0</v>
      </c>
      <c r="E86" s="26">
        <f>SUM(E78:E85)</f>
        <v>186916</v>
      </c>
      <c r="F86" s="26">
        <f>SUM(F78:F85)</f>
        <v>0</v>
      </c>
      <c r="G86" s="26">
        <f>SUM(G78:G85)</f>
        <v>186916</v>
      </c>
      <c r="H86" s="131">
        <f>(H78*G78)+(H79*G79)+(H80*G80)+(H81*G81)+(H82*G82)+(H83*G83)+(H84*G84)+(H85*G85)</f>
        <v>37383.200000000004</v>
      </c>
      <c r="I86" s="186">
        <f>SUM(I78:I85)</f>
        <v>190010.4</v>
      </c>
      <c r="J86" s="126"/>
      <c r="K86" s="60"/>
    </row>
    <row r="87" spans="1:11" ht="51" hidden="1" customHeight="1" x14ac:dyDescent="0.35">
      <c r="B87" s="114" t="s">
        <v>102</v>
      </c>
      <c r="C87" s="240"/>
      <c r="D87" s="240"/>
      <c r="E87" s="240"/>
      <c r="F87" s="240"/>
      <c r="G87" s="240"/>
      <c r="H87" s="240"/>
      <c r="I87" s="241"/>
      <c r="J87" s="240"/>
      <c r="K87" s="57"/>
    </row>
    <row r="88" spans="1:11" ht="15.5" hidden="1" x14ac:dyDescent="0.35">
      <c r="B88" s="157" t="s">
        <v>94</v>
      </c>
      <c r="C88" s="19"/>
      <c r="D88" s="21"/>
      <c r="E88" s="21"/>
      <c r="F88" s="21"/>
      <c r="G88" s="140">
        <f>SUM(D88:F88)</f>
        <v>0</v>
      </c>
      <c r="H88" s="137"/>
      <c r="I88" s="183"/>
      <c r="J88" s="125"/>
      <c r="K88" s="58"/>
    </row>
    <row r="89" spans="1:11" ht="15.5" hidden="1" x14ac:dyDescent="0.35">
      <c r="B89" s="157" t="s">
        <v>95</v>
      </c>
      <c r="C89" s="19"/>
      <c r="D89" s="21"/>
      <c r="E89" s="21"/>
      <c r="F89" s="21"/>
      <c r="G89" s="140">
        <f t="shared" ref="G89:G95" si="7">SUM(D89:F89)</f>
        <v>0</v>
      </c>
      <c r="H89" s="137"/>
      <c r="I89" s="183"/>
      <c r="J89" s="125"/>
      <c r="K89" s="58"/>
    </row>
    <row r="90" spans="1:11" ht="15.5" hidden="1" x14ac:dyDescent="0.35">
      <c r="B90" s="157" t="s">
        <v>96</v>
      </c>
      <c r="C90" s="19"/>
      <c r="D90" s="21"/>
      <c r="E90" s="21"/>
      <c r="F90" s="21"/>
      <c r="G90" s="140">
        <f t="shared" si="7"/>
        <v>0</v>
      </c>
      <c r="H90" s="137"/>
      <c r="I90" s="183"/>
      <c r="J90" s="125"/>
      <c r="K90" s="58"/>
    </row>
    <row r="91" spans="1:11" ht="15.5" hidden="1" x14ac:dyDescent="0.35">
      <c r="B91" s="157" t="s">
        <v>97</v>
      </c>
      <c r="C91" s="19"/>
      <c r="D91" s="21"/>
      <c r="E91" s="21"/>
      <c r="F91" s="21"/>
      <c r="G91" s="140">
        <f t="shared" si="7"/>
        <v>0</v>
      </c>
      <c r="H91" s="137"/>
      <c r="I91" s="183"/>
      <c r="J91" s="125"/>
      <c r="K91" s="58"/>
    </row>
    <row r="92" spans="1:11" ht="15.5" hidden="1" x14ac:dyDescent="0.35">
      <c r="B92" s="157" t="s">
        <v>98</v>
      </c>
      <c r="C92" s="19"/>
      <c r="D92" s="21"/>
      <c r="E92" s="21"/>
      <c r="F92" s="21"/>
      <c r="G92" s="140">
        <f t="shared" si="7"/>
        <v>0</v>
      </c>
      <c r="H92" s="137"/>
      <c r="I92" s="183"/>
      <c r="J92" s="125"/>
      <c r="K92" s="58"/>
    </row>
    <row r="93" spans="1:11" ht="15.5" hidden="1" x14ac:dyDescent="0.35">
      <c r="B93" s="157" t="s">
        <v>99</v>
      </c>
      <c r="C93" s="19"/>
      <c r="D93" s="21"/>
      <c r="E93" s="21"/>
      <c r="F93" s="21"/>
      <c r="G93" s="140">
        <f t="shared" si="7"/>
        <v>0</v>
      </c>
      <c r="H93" s="137"/>
      <c r="I93" s="183"/>
      <c r="J93" s="125"/>
      <c r="K93" s="58"/>
    </row>
    <row r="94" spans="1:11" ht="15.5" hidden="1" x14ac:dyDescent="0.35">
      <c r="B94" s="157" t="s">
        <v>100</v>
      </c>
      <c r="C94" s="53"/>
      <c r="D94" s="22"/>
      <c r="E94" s="22"/>
      <c r="F94" s="22"/>
      <c r="G94" s="140">
        <f t="shared" si="7"/>
        <v>0</v>
      </c>
      <c r="H94" s="138"/>
      <c r="I94" s="184"/>
      <c r="J94" s="126"/>
      <c r="K94" s="58"/>
    </row>
    <row r="95" spans="1:11" ht="15.5" hidden="1" x14ac:dyDescent="0.35">
      <c r="B95" s="157" t="s">
        <v>101</v>
      </c>
      <c r="C95" s="53"/>
      <c r="D95" s="22"/>
      <c r="E95" s="22"/>
      <c r="F95" s="22"/>
      <c r="G95" s="140">
        <f t="shared" si="7"/>
        <v>0</v>
      </c>
      <c r="H95" s="138"/>
      <c r="I95" s="184"/>
      <c r="J95" s="126"/>
      <c r="K95" s="58"/>
    </row>
    <row r="96" spans="1:11" ht="15.5" hidden="1" x14ac:dyDescent="0.35">
      <c r="C96" s="114" t="s">
        <v>176</v>
      </c>
      <c r="D96" s="23">
        <f>SUM(D88:D95)</f>
        <v>0</v>
      </c>
      <c r="E96" s="23">
        <f>SUM(E88:E95)</f>
        <v>0</v>
      </c>
      <c r="F96" s="23">
        <f>SUM(F88:F95)</f>
        <v>0</v>
      </c>
      <c r="G96" s="23">
        <f>SUM(G88:G95)</f>
        <v>0</v>
      </c>
      <c r="H96" s="131">
        <f>(H88*G88)+(H89*G89)+(H90*G90)+(H91*G91)+(H92*G92)+(H93*G93)+(H94*G94)+(H95*G95)</f>
        <v>0</v>
      </c>
      <c r="I96" s="186">
        <f>SUM(I88:I95)</f>
        <v>0</v>
      </c>
      <c r="J96" s="126"/>
      <c r="K96" s="60"/>
    </row>
    <row r="97" spans="2:11" ht="15.5" x14ac:dyDescent="0.35">
      <c r="B97" s="7"/>
      <c r="C97" s="13"/>
      <c r="D97" s="28"/>
      <c r="E97" s="28"/>
      <c r="F97" s="28"/>
      <c r="G97" s="28"/>
      <c r="H97" s="28"/>
      <c r="I97" s="28"/>
      <c r="J97" s="13"/>
      <c r="K97" s="4"/>
    </row>
    <row r="98" spans="2:11" ht="15.5" x14ac:dyDescent="0.35">
      <c r="B98" s="114" t="s">
        <v>103</v>
      </c>
      <c r="C98" s="265" t="s">
        <v>612</v>
      </c>
      <c r="D98" s="265"/>
      <c r="E98" s="265"/>
      <c r="F98" s="265"/>
      <c r="G98" s="265"/>
      <c r="H98" s="265"/>
      <c r="I98" s="266"/>
      <c r="J98" s="265"/>
      <c r="K98" s="20"/>
    </row>
    <row r="99" spans="2:11" ht="15.5" x14ac:dyDescent="0.35">
      <c r="B99" s="114" t="s">
        <v>104</v>
      </c>
      <c r="C99" s="265" t="s">
        <v>613</v>
      </c>
      <c r="D99" s="265"/>
      <c r="E99" s="265"/>
      <c r="F99" s="265"/>
      <c r="G99" s="265"/>
      <c r="H99" s="265"/>
      <c r="I99" s="266"/>
      <c r="J99" s="265"/>
      <c r="K99" s="57"/>
    </row>
    <row r="100" spans="2:11" ht="31" x14ac:dyDescent="0.35">
      <c r="B100" s="157" t="s">
        <v>105</v>
      </c>
      <c r="C100" s="19" t="s">
        <v>614</v>
      </c>
      <c r="D100" s="21"/>
      <c r="E100" s="21"/>
      <c r="F100" s="21">
        <v>59814</v>
      </c>
      <c r="G100" s="140">
        <f>SUM(D100:F100)</f>
        <v>59814</v>
      </c>
      <c r="H100" s="199">
        <v>0.2</v>
      </c>
      <c r="I100" s="200">
        <v>61599.13</v>
      </c>
      <c r="J100" s="125"/>
      <c r="K100" s="58"/>
    </row>
    <row r="101" spans="2:11" ht="62" x14ac:dyDescent="0.35">
      <c r="B101" s="157" t="s">
        <v>106</v>
      </c>
      <c r="C101" s="19" t="s">
        <v>615</v>
      </c>
      <c r="D101" s="21"/>
      <c r="E101" s="21"/>
      <c r="F101" s="21"/>
      <c r="G101" s="140">
        <f t="shared" ref="G101:G107" si="8">SUM(D101:F101)</f>
        <v>0</v>
      </c>
      <c r="H101" s="137"/>
      <c r="I101" s="183"/>
      <c r="J101" s="125"/>
      <c r="K101" s="58"/>
    </row>
    <row r="102" spans="2:11" ht="15.5" x14ac:dyDescent="0.35">
      <c r="B102" s="157" t="s">
        <v>107</v>
      </c>
      <c r="C102" s="19" t="s">
        <v>616</v>
      </c>
      <c r="D102" s="21"/>
      <c r="E102" s="21"/>
      <c r="F102" s="21"/>
      <c r="G102" s="140">
        <f t="shared" si="8"/>
        <v>0</v>
      </c>
      <c r="H102" s="137"/>
      <c r="I102" s="183"/>
      <c r="J102" s="125"/>
      <c r="K102" s="58"/>
    </row>
    <row r="103" spans="2:11" ht="15.5" x14ac:dyDescent="0.35">
      <c r="B103" s="157" t="s">
        <v>108</v>
      </c>
      <c r="C103" s="19"/>
      <c r="D103" s="21"/>
      <c r="E103" s="21"/>
      <c r="F103" s="21"/>
      <c r="G103" s="140">
        <f t="shared" si="8"/>
        <v>0</v>
      </c>
      <c r="H103" s="137"/>
      <c r="I103" s="183"/>
      <c r="J103" s="125"/>
      <c r="K103" s="58"/>
    </row>
    <row r="104" spans="2:11" ht="15.5" x14ac:dyDescent="0.35">
      <c r="B104" s="157" t="s">
        <v>109</v>
      </c>
      <c r="C104" s="19"/>
      <c r="D104" s="21"/>
      <c r="E104" s="21"/>
      <c r="F104" s="21"/>
      <c r="G104" s="140">
        <f t="shared" si="8"/>
        <v>0</v>
      </c>
      <c r="H104" s="137"/>
      <c r="I104" s="183"/>
      <c r="J104" s="125"/>
      <c r="K104" s="58"/>
    </row>
    <row r="105" spans="2:11" ht="15.5" x14ac:dyDescent="0.35">
      <c r="B105" s="157" t="s">
        <v>110</v>
      </c>
      <c r="C105" s="19"/>
      <c r="D105" s="21"/>
      <c r="E105" s="21"/>
      <c r="F105" s="21"/>
      <c r="G105" s="140">
        <f t="shared" si="8"/>
        <v>0</v>
      </c>
      <c r="H105" s="137"/>
      <c r="I105" s="183"/>
      <c r="J105" s="125"/>
      <c r="K105" s="58"/>
    </row>
    <row r="106" spans="2:11" ht="15.5" x14ac:dyDescent="0.35">
      <c r="B106" s="157" t="s">
        <v>111</v>
      </c>
      <c r="C106" s="53"/>
      <c r="D106" s="22"/>
      <c r="E106" s="22"/>
      <c r="F106" s="22"/>
      <c r="G106" s="140">
        <f t="shared" si="8"/>
        <v>0</v>
      </c>
      <c r="H106" s="138"/>
      <c r="I106" s="184"/>
      <c r="J106" s="126"/>
      <c r="K106" s="58"/>
    </row>
    <row r="107" spans="2:11" ht="15.5" x14ac:dyDescent="0.35">
      <c r="B107" s="157" t="s">
        <v>112</v>
      </c>
      <c r="C107" s="53"/>
      <c r="D107" s="22"/>
      <c r="E107" s="22"/>
      <c r="F107" s="22"/>
      <c r="G107" s="140">
        <f t="shared" si="8"/>
        <v>0</v>
      </c>
      <c r="H107" s="138"/>
      <c r="I107" s="184"/>
      <c r="J107" s="126"/>
      <c r="K107" s="58"/>
    </row>
    <row r="108" spans="2:11" ht="15.5" x14ac:dyDescent="0.35">
      <c r="C108" s="114" t="s">
        <v>176</v>
      </c>
      <c r="D108" s="23">
        <f>SUM(D100:D107)</f>
        <v>0</v>
      </c>
      <c r="E108" s="23">
        <f>SUM(E100:E107)</f>
        <v>0</v>
      </c>
      <c r="F108" s="23">
        <f>SUM(F100:F107)</f>
        <v>59814</v>
      </c>
      <c r="G108" s="26">
        <f>SUM(G100:G107)</f>
        <v>59814</v>
      </c>
      <c r="H108" s="131">
        <f>(H100*G100)+(H101*G101)+(H102*G102)+(H103*G103)+(H104*G104)+(H105*G105)+(H106*G106)+(H107*G107)</f>
        <v>11962.800000000001</v>
      </c>
      <c r="I108" s="186">
        <f>SUM(I100:I107)</f>
        <v>61599.13</v>
      </c>
      <c r="J108" s="126"/>
      <c r="K108" s="60"/>
    </row>
    <row r="109" spans="2:11" ht="15.5" x14ac:dyDescent="0.35">
      <c r="B109" s="114" t="s">
        <v>8</v>
      </c>
      <c r="C109" s="265" t="s">
        <v>617</v>
      </c>
      <c r="D109" s="265"/>
      <c r="E109" s="265"/>
      <c r="F109" s="265"/>
      <c r="G109" s="265"/>
      <c r="H109" s="265"/>
      <c r="I109" s="266"/>
      <c r="J109" s="265"/>
      <c r="K109" s="57"/>
    </row>
    <row r="110" spans="2:11" ht="62" x14ac:dyDescent="0.35">
      <c r="B110" s="157" t="s">
        <v>113</v>
      </c>
      <c r="C110" s="19" t="s">
        <v>618</v>
      </c>
      <c r="D110" s="21"/>
      <c r="E110" s="21"/>
      <c r="F110" s="21">
        <v>121495</v>
      </c>
      <c r="G110" s="140">
        <f>SUM(D110:F110)</f>
        <v>121495</v>
      </c>
      <c r="H110" s="199">
        <v>0.2</v>
      </c>
      <c r="I110" s="200">
        <v>119704.87</v>
      </c>
      <c r="J110" s="125"/>
      <c r="K110" s="58"/>
    </row>
    <row r="111" spans="2:11" ht="46.5" x14ac:dyDescent="0.35">
      <c r="B111" s="157" t="s">
        <v>114</v>
      </c>
      <c r="C111" s="19" t="s">
        <v>619</v>
      </c>
      <c r="D111" s="21"/>
      <c r="E111" s="21"/>
      <c r="F111" s="21"/>
      <c r="G111" s="140">
        <f t="shared" ref="G111:G117" si="9">SUM(D111:F111)</f>
        <v>0</v>
      </c>
      <c r="H111" s="137"/>
      <c r="I111" s="183"/>
      <c r="J111" s="125"/>
      <c r="K111" s="58"/>
    </row>
    <row r="112" spans="2:11" ht="15.5" x14ac:dyDescent="0.35">
      <c r="B112" s="157" t="s">
        <v>115</v>
      </c>
      <c r="C112" s="19"/>
      <c r="D112" s="21"/>
      <c r="E112" s="21"/>
      <c r="F112" s="21"/>
      <c r="G112" s="140">
        <f t="shared" si="9"/>
        <v>0</v>
      </c>
      <c r="H112" s="137"/>
      <c r="I112" s="183"/>
      <c r="J112" s="210"/>
      <c r="K112" s="58"/>
    </row>
    <row r="113" spans="2:11" ht="15.5" x14ac:dyDescent="0.35">
      <c r="B113" s="157" t="s">
        <v>116</v>
      </c>
      <c r="C113" s="19"/>
      <c r="D113" s="21"/>
      <c r="E113" s="21"/>
      <c r="F113" s="21"/>
      <c r="G113" s="140">
        <f t="shared" si="9"/>
        <v>0</v>
      </c>
      <c r="H113" s="137"/>
      <c r="I113" s="183"/>
      <c r="J113" s="125"/>
      <c r="K113" s="58"/>
    </row>
    <row r="114" spans="2:11" ht="15.5" x14ac:dyDescent="0.35">
      <c r="B114" s="157" t="s">
        <v>117</v>
      </c>
      <c r="C114" s="19"/>
      <c r="D114" s="21"/>
      <c r="E114" s="21"/>
      <c r="F114" s="21"/>
      <c r="G114" s="140">
        <f t="shared" si="9"/>
        <v>0</v>
      </c>
      <c r="H114" s="137"/>
      <c r="I114" s="183"/>
      <c r="J114" s="125"/>
      <c r="K114" s="58"/>
    </row>
    <row r="115" spans="2:11" ht="15.5" x14ac:dyDescent="0.35">
      <c r="B115" s="157" t="s">
        <v>118</v>
      </c>
      <c r="C115" s="19"/>
      <c r="D115" s="21"/>
      <c r="E115" s="21"/>
      <c r="F115" s="21"/>
      <c r="G115" s="140">
        <f t="shared" si="9"/>
        <v>0</v>
      </c>
      <c r="H115" s="137"/>
      <c r="I115" s="183"/>
      <c r="J115" s="125"/>
      <c r="K115" s="58"/>
    </row>
    <row r="116" spans="2:11" ht="15.5" x14ac:dyDescent="0.35">
      <c r="B116" s="157" t="s">
        <v>119</v>
      </c>
      <c r="C116" s="53"/>
      <c r="D116" s="22"/>
      <c r="E116" s="22"/>
      <c r="F116" s="22"/>
      <c r="G116" s="140">
        <f t="shared" si="9"/>
        <v>0</v>
      </c>
      <c r="H116" s="138"/>
      <c r="I116" s="184"/>
      <c r="J116" s="126"/>
      <c r="K116" s="58"/>
    </row>
    <row r="117" spans="2:11" ht="15.5" x14ac:dyDescent="0.35">
      <c r="B117" s="157" t="s">
        <v>120</v>
      </c>
      <c r="C117" s="53"/>
      <c r="D117" s="22"/>
      <c r="E117" s="22"/>
      <c r="F117" s="22"/>
      <c r="G117" s="140">
        <f t="shared" si="9"/>
        <v>0</v>
      </c>
      <c r="H117" s="138"/>
      <c r="I117" s="184"/>
      <c r="J117" s="126"/>
      <c r="K117" s="58"/>
    </row>
    <row r="118" spans="2:11" ht="15.5" x14ac:dyDescent="0.35">
      <c r="C118" s="114" t="s">
        <v>176</v>
      </c>
      <c r="D118" s="26">
        <f>SUM(D110:D117)</f>
        <v>0</v>
      </c>
      <c r="E118" s="26">
        <f>SUM(E110:E117)</f>
        <v>0</v>
      </c>
      <c r="F118" s="26">
        <f>SUM(F110:F117)</f>
        <v>121495</v>
      </c>
      <c r="G118" s="26">
        <f>SUM(G110:G117)</f>
        <v>121495</v>
      </c>
      <c r="H118" s="131">
        <f>(H110*G110)+(H111*G111)+(H112*G112)+(H113*G113)+(H114*G114)+(H115*G115)+(H116*G116)+(H117*G117)</f>
        <v>24299</v>
      </c>
      <c r="I118" s="186">
        <f>SUM(I110:I117)</f>
        <v>119704.87</v>
      </c>
      <c r="J118" s="126"/>
      <c r="K118" s="60"/>
    </row>
    <row r="119" spans="2:11" ht="15.5" x14ac:dyDescent="0.35">
      <c r="B119" s="114" t="s">
        <v>121</v>
      </c>
      <c r="C119" s="273" t="s">
        <v>620</v>
      </c>
      <c r="D119" s="240"/>
      <c r="E119" s="240"/>
      <c r="F119" s="240"/>
      <c r="G119" s="240"/>
      <c r="H119" s="240"/>
      <c r="I119" s="241"/>
      <c r="J119" s="240"/>
      <c r="K119" s="57"/>
    </row>
    <row r="120" spans="2:11" ht="31" x14ac:dyDescent="0.35">
      <c r="B120" s="157" t="s">
        <v>122</v>
      </c>
      <c r="C120" s="19" t="s">
        <v>621</v>
      </c>
      <c r="D120" s="21"/>
      <c r="E120" s="21"/>
      <c r="F120" s="21">
        <v>99065</v>
      </c>
      <c r="G120" s="140">
        <f>SUM(D120:F120)</f>
        <v>99065</v>
      </c>
      <c r="H120" s="199">
        <v>0.2</v>
      </c>
      <c r="I120" s="200">
        <v>99070</v>
      </c>
      <c r="J120" s="125"/>
      <c r="K120" s="58"/>
    </row>
    <row r="121" spans="2:11" ht="31" x14ac:dyDescent="0.35">
      <c r="B121" s="157" t="s">
        <v>123</v>
      </c>
      <c r="C121" s="19" t="s">
        <v>622</v>
      </c>
      <c r="D121" s="21"/>
      <c r="E121" s="21"/>
      <c r="F121" s="21"/>
      <c r="G121" s="140">
        <f t="shared" ref="G121:G127" si="10">SUM(D121:F121)</f>
        <v>0</v>
      </c>
      <c r="H121" s="137"/>
      <c r="I121" s="183"/>
      <c r="J121" s="125"/>
      <c r="K121" s="58"/>
    </row>
    <row r="122" spans="2:11" ht="15.5" x14ac:dyDescent="0.35">
      <c r="B122" s="157" t="s">
        <v>124</v>
      </c>
      <c r="C122" s="19"/>
      <c r="D122" s="21"/>
      <c r="E122" s="21"/>
      <c r="F122" s="21"/>
      <c r="G122" s="140">
        <f t="shared" si="10"/>
        <v>0</v>
      </c>
      <c r="H122" s="137"/>
      <c r="I122" s="183"/>
      <c r="J122" s="125"/>
      <c r="K122" s="58"/>
    </row>
    <row r="123" spans="2:11" ht="15.5" x14ac:dyDescent="0.35">
      <c r="B123" s="157" t="s">
        <v>125</v>
      </c>
      <c r="C123" s="19"/>
      <c r="D123" s="21"/>
      <c r="E123" s="21"/>
      <c r="F123" s="21"/>
      <c r="G123" s="140">
        <f t="shared" si="10"/>
        <v>0</v>
      </c>
      <c r="H123" s="137"/>
      <c r="I123" s="183"/>
      <c r="J123" s="125"/>
      <c r="K123" s="58"/>
    </row>
    <row r="124" spans="2:11" ht="15.5" x14ac:dyDescent="0.35">
      <c r="B124" s="157" t="s">
        <v>126</v>
      </c>
      <c r="C124" s="19"/>
      <c r="D124" s="21"/>
      <c r="E124" s="21"/>
      <c r="F124" s="21"/>
      <c r="G124" s="140">
        <f t="shared" si="10"/>
        <v>0</v>
      </c>
      <c r="H124" s="137"/>
      <c r="I124" s="183"/>
      <c r="J124" s="125"/>
      <c r="K124" s="58"/>
    </row>
    <row r="125" spans="2:11" ht="15.5" x14ac:dyDescent="0.35">
      <c r="B125" s="157" t="s">
        <v>127</v>
      </c>
      <c r="C125" s="19"/>
      <c r="D125" s="21"/>
      <c r="E125" s="21"/>
      <c r="F125" s="21"/>
      <c r="G125" s="140">
        <f t="shared" si="10"/>
        <v>0</v>
      </c>
      <c r="H125" s="137"/>
      <c r="I125" s="183"/>
      <c r="J125" s="125"/>
      <c r="K125" s="58"/>
    </row>
    <row r="126" spans="2:11" ht="15.5" x14ac:dyDescent="0.35">
      <c r="B126" s="157" t="s">
        <v>128</v>
      </c>
      <c r="C126" s="53"/>
      <c r="D126" s="22"/>
      <c r="E126" s="22"/>
      <c r="F126" s="22"/>
      <c r="G126" s="140">
        <f t="shared" si="10"/>
        <v>0</v>
      </c>
      <c r="H126" s="138"/>
      <c r="I126" s="184"/>
      <c r="J126" s="126"/>
      <c r="K126" s="58"/>
    </row>
    <row r="127" spans="2:11" ht="15.5" x14ac:dyDescent="0.35">
      <c r="B127" s="157" t="s">
        <v>129</v>
      </c>
      <c r="C127" s="53"/>
      <c r="D127" s="22"/>
      <c r="E127" s="22"/>
      <c r="F127" s="22"/>
      <c r="G127" s="140">
        <f t="shared" si="10"/>
        <v>0</v>
      </c>
      <c r="H127" s="138"/>
      <c r="I127" s="184"/>
      <c r="J127" s="126"/>
      <c r="K127" s="58"/>
    </row>
    <row r="128" spans="2:11" ht="15.5" x14ac:dyDescent="0.35">
      <c r="C128" s="114" t="s">
        <v>176</v>
      </c>
      <c r="D128" s="26">
        <f>SUM(D120:D127)</f>
        <v>0</v>
      </c>
      <c r="E128" s="26">
        <f>SUM(E120:E127)</f>
        <v>0</v>
      </c>
      <c r="F128" s="26">
        <f>SUM(F120:F127)</f>
        <v>99065</v>
      </c>
      <c r="G128" s="26">
        <f>SUM(G120:G127)</f>
        <v>99065</v>
      </c>
      <c r="H128" s="131">
        <f>(H120*G120)+(H121*G121)+(H122*G122)+(H123*G123)+(H124*G124)+(H125*G125)+(H126*G126)+(H127*G127)</f>
        <v>19813</v>
      </c>
      <c r="I128" s="186">
        <f>SUM(I120:I127)</f>
        <v>99070</v>
      </c>
      <c r="J128" s="126"/>
      <c r="K128" s="60"/>
    </row>
    <row r="129" spans="2:11" ht="15.5" hidden="1" x14ac:dyDescent="0.35">
      <c r="B129" s="114" t="s">
        <v>130</v>
      </c>
      <c r="C129" s="240"/>
      <c r="D129" s="240"/>
      <c r="E129" s="240"/>
      <c r="F129" s="240"/>
      <c r="G129" s="240"/>
      <c r="H129" s="240"/>
      <c r="I129" s="241"/>
      <c r="J129" s="240"/>
      <c r="K129" s="57"/>
    </row>
    <row r="130" spans="2:11" ht="15.5" hidden="1" x14ac:dyDescent="0.35">
      <c r="B130" s="157" t="s">
        <v>131</v>
      </c>
      <c r="C130" s="19"/>
      <c r="D130" s="21"/>
      <c r="E130" s="21"/>
      <c r="F130" s="21"/>
      <c r="G130" s="140">
        <f>SUM(D130:F130)</f>
        <v>0</v>
      </c>
      <c r="H130" s="137"/>
      <c r="I130" s="183"/>
      <c r="J130" s="125"/>
      <c r="K130" s="58"/>
    </row>
    <row r="131" spans="2:11" ht="15.5" hidden="1" x14ac:dyDescent="0.35">
      <c r="B131" s="157" t="s">
        <v>132</v>
      </c>
      <c r="C131" s="19"/>
      <c r="D131" s="21"/>
      <c r="E131" s="21"/>
      <c r="F131" s="21"/>
      <c r="G131" s="140">
        <f t="shared" ref="G131:G137" si="11">SUM(D131:F131)</f>
        <v>0</v>
      </c>
      <c r="H131" s="137"/>
      <c r="I131" s="183"/>
      <c r="J131" s="125"/>
      <c r="K131" s="58"/>
    </row>
    <row r="132" spans="2:11" ht="15.5" hidden="1" x14ac:dyDescent="0.35">
      <c r="B132" s="157" t="s">
        <v>133</v>
      </c>
      <c r="C132" s="19"/>
      <c r="D132" s="21"/>
      <c r="E132" s="21"/>
      <c r="F132" s="21"/>
      <c r="G132" s="140">
        <f t="shared" si="11"/>
        <v>0</v>
      </c>
      <c r="H132" s="137"/>
      <c r="I132" s="183"/>
      <c r="J132" s="125"/>
      <c r="K132" s="58"/>
    </row>
    <row r="133" spans="2:11" ht="15.5" hidden="1" x14ac:dyDescent="0.35">
      <c r="B133" s="157" t="s">
        <v>134</v>
      </c>
      <c r="C133" s="19"/>
      <c r="D133" s="21"/>
      <c r="E133" s="21"/>
      <c r="F133" s="21"/>
      <c r="G133" s="140">
        <f t="shared" si="11"/>
        <v>0</v>
      </c>
      <c r="H133" s="137"/>
      <c r="I133" s="183"/>
      <c r="J133" s="125"/>
      <c r="K133" s="58"/>
    </row>
    <row r="134" spans="2:11" ht="15.5" hidden="1" x14ac:dyDescent="0.35">
      <c r="B134" s="157" t="s">
        <v>135</v>
      </c>
      <c r="C134" s="19"/>
      <c r="D134" s="21"/>
      <c r="E134" s="21"/>
      <c r="F134" s="21"/>
      <c r="G134" s="140">
        <f t="shared" si="11"/>
        <v>0</v>
      </c>
      <c r="H134" s="137"/>
      <c r="I134" s="183"/>
      <c r="J134" s="125"/>
      <c r="K134" s="58"/>
    </row>
    <row r="135" spans="2:11" ht="15.5" hidden="1" x14ac:dyDescent="0.35">
      <c r="B135" s="157" t="s">
        <v>136</v>
      </c>
      <c r="C135" s="19"/>
      <c r="D135" s="21"/>
      <c r="E135" s="21"/>
      <c r="F135" s="21"/>
      <c r="G135" s="140">
        <f t="shared" si="11"/>
        <v>0</v>
      </c>
      <c r="H135" s="137"/>
      <c r="I135" s="183"/>
      <c r="J135" s="125"/>
      <c r="K135" s="58"/>
    </row>
    <row r="136" spans="2:11" ht="15.5" hidden="1" x14ac:dyDescent="0.35">
      <c r="B136" s="157" t="s">
        <v>137</v>
      </c>
      <c r="C136" s="53"/>
      <c r="D136" s="22"/>
      <c r="E136" s="22"/>
      <c r="F136" s="22"/>
      <c r="G136" s="140">
        <f t="shared" si="11"/>
        <v>0</v>
      </c>
      <c r="H136" s="138"/>
      <c r="I136" s="184"/>
      <c r="J136" s="126"/>
      <c r="K136" s="58"/>
    </row>
    <row r="137" spans="2:11" ht="15.5" hidden="1" x14ac:dyDescent="0.35">
      <c r="B137" s="157" t="s">
        <v>138</v>
      </c>
      <c r="C137" s="53"/>
      <c r="D137" s="22"/>
      <c r="E137" s="22"/>
      <c r="F137" s="22"/>
      <c r="G137" s="140">
        <f t="shared" si="11"/>
        <v>0</v>
      </c>
      <c r="H137" s="138"/>
      <c r="I137" s="184"/>
      <c r="J137" s="126"/>
      <c r="K137" s="58"/>
    </row>
    <row r="138" spans="2:11" ht="15.5" hidden="1" x14ac:dyDescent="0.35">
      <c r="C138" s="114" t="s">
        <v>176</v>
      </c>
      <c r="D138" s="23">
        <f>SUM(D130:D137)</f>
        <v>0</v>
      </c>
      <c r="E138" s="23">
        <f>SUM(E130:E137)</f>
        <v>0</v>
      </c>
      <c r="F138" s="23">
        <f>SUM(F130:F137)</f>
        <v>0</v>
      </c>
      <c r="G138" s="23">
        <f>SUM(G130:G137)</f>
        <v>0</v>
      </c>
      <c r="H138" s="131">
        <f>(H130*G130)+(H131*G131)+(H132*G132)+(H133*G133)+(H134*G134)+(H135*G135)+(H136*G136)+(H137*G137)</f>
        <v>0</v>
      </c>
      <c r="I138" s="186">
        <f>SUM(I130:I137)</f>
        <v>0</v>
      </c>
      <c r="J138" s="126"/>
      <c r="K138" s="60"/>
    </row>
    <row r="139" spans="2:11" ht="15.5" hidden="1" x14ac:dyDescent="0.35">
      <c r="B139" s="7"/>
      <c r="C139" s="13"/>
      <c r="D139" s="28"/>
      <c r="E139" s="28"/>
      <c r="F139" s="28"/>
      <c r="G139" s="28"/>
      <c r="H139" s="28"/>
      <c r="I139" s="28"/>
      <c r="J139" s="86"/>
      <c r="K139" s="4"/>
    </row>
    <row r="140" spans="2:11" ht="15.5" hidden="1" x14ac:dyDescent="0.35">
      <c r="B140" s="114" t="s">
        <v>139</v>
      </c>
      <c r="C140" s="265"/>
      <c r="D140" s="265"/>
      <c r="E140" s="265"/>
      <c r="F140" s="265"/>
      <c r="G140" s="265"/>
      <c r="H140" s="265"/>
      <c r="I140" s="266"/>
      <c r="J140" s="265"/>
      <c r="K140" s="20"/>
    </row>
    <row r="141" spans="2:11" ht="15.5" hidden="1" x14ac:dyDescent="0.35">
      <c r="B141" s="114" t="s">
        <v>140</v>
      </c>
      <c r="C141" s="240"/>
      <c r="D141" s="240"/>
      <c r="E141" s="240"/>
      <c r="F141" s="240"/>
      <c r="G141" s="240"/>
      <c r="H141" s="240"/>
      <c r="I141" s="241"/>
      <c r="J141" s="240"/>
      <c r="K141" s="57"/>
    </row>
    <row r="142" spans="2:11" ht="15.5" hidden="1" x14ac:dyDescent="0.35">
      <c r="B142" s="157" t="s">
        <v>141</v>
      </c>
      <c r="C142" s="19"/>
      <c r="D142" s="21"/>
      <c r="E142" s="21"/>
      <c r="F142" s="21"/>
      <c r="G142" s="140">
        <f>SUM(D142:F142)</f>
        <v>0</v>
      </c>
      <c r="H142" s="137"/>
      <c r="I142" s="183"/>
      <c r="J142" s="125"/>
      <c r="K142" s="58"/>
    </row>
    <row r="143" spans="2:11" ht="15.5" hidden="1" x14ac:dyDescent="0.35">
      <c r="B143" s="157" t="s">
        <v>142</v>
      </c>
      <c r="C143" s="19"/>
      <c r="D143" s="21"/>
      <c r="E143" s="21"/>
      <c r="F143" s="21"/>
      <c r="G143" s="140">
        <f t="shared" ref="G143:G149" si="12">SUM(D143:F143)</f>
        <v>0</v>
      </c>
      <c r="H143" s="137"/>
      <c r="I143" s="183"/>
      <c r="J143" s="125"/>
      <c r="K143" s="58"/>
    </row>
    <row r="144" spans="2:11" ht="15.5" hidden="1" x14ac:dyDescent="0.35">
      <c r="B144" s="157" t="s">
        <v>143</v>
      </c>
      <c r="C144" s="19"/>
      <c r="D144" s="21"/>
      <c r="E144" s="21"/>
      <c r="F144" s="21"/>
      <c r="G144" s="140">
        <f t="shared" si="12"/>
        <v>0</v>
      </c>
      <c r="H144" s="137"/>
      <c r="I144" s="183"/>
      <c r="J144" s="125"/>
      <c r="K144" s="58"/>
    </row>
    <row r="145" spans="2:11" ht="15.5" hidden="1" x14ac:dyDescent="0.35">
      <c r="B145" s="157" t="s">
        <v>144</v>
      </c>
      <c r="C145" s="19"/>
      <c r="D145" s="21"/>
      <c r="E145" s="21"/>
      <c r="F145" s="21"/>
      <c r="G145" s="140">
        <f t="shared" si="12"/>
        <v>0</v>
      </c>
      <c r="H145" s="137"/>
      <c r="I145" s="183"/>
      <c r="J145" s="125"/>
      <c r="K145" s="58"/>
    </row>
    <row r="146" spans="2:11" ht="15.5" hidden="1" x14ac:dyDescent="0.35">
      <c r="B146" s="157" t="s">
        <v>145</v>
      </c>
      <c r="C146" s="19"/>
      <c r="D146" s="21"/>
      <c r="E146" s="21"/>
      <c r="F146" s="21"/>
      <c r="G146" s="140">
        <f t="shared" si="12"/>
        <v>0</v>
      </c>
      <c r="H146" s="137"/>
      <c r="I146" s="183"/>
      <c r="J146" s="125"/>
      <c r="K146" s="58"/>
    </row>
    <row r="147" spans="2:11" ht="15.5" hidden="1" x14ac:dyDescent="0.35">
      <c r="B147" s="157" t="s">
        <v>146</v>
      </c>
      <c r="C147" s="19"/>
      <c r="D147" s="21"/>
      <c r="E147" s="21"/>
      <c r="F147" s="21"/>
      <c r="G147" s="140">
        <f t="shared" si="12"/>
        <v>0</v>
      </c>
      <c r="H147" s="137"/>
      <c r="I147" s="183"/>
      <c r="J147" s="125"/>
      <c r="K147" s="58"/>
    </row>
    <row r="148" spans="2:11" ht="15.5" hidden="1" x14ac:dyDescent="0.35">
      <c r="B148" s="157" t="s">
        <v>147</v>
      </c>
      <c r="C148" s="53"/>
      <c r="D148" s="22"/>
      <c r="E148" s="22"/>
      <c r="F148" s="22"/>
      <c r="G148" s="140">
        <f t="shared" si="12"/>
        <v>0</v>
      </c>
      <c r="H148" s="138"/>
      <c r="I148" s="184"/>
      <c r="J148" s="126"/>
      <c r="K148" s="58"/>
    </row>
    <row r="149" spans="2:11" ht="15.5" hidden="1" x14ac:dyDescent="0.35">
      <c r="B149" s="157" t="s">
        <v>148</v>
      </c>
      <c r="C149" s="53"/>
      <c r="D149" s="22"/>
      <c r="E149" s="22"/>
      <c r="F149" s="22"/>
      <c r="G149" s="140">
        <f t="shared" si="12"/>
        <v>0</v>
      </c>
      <c r="H149" s="138"/>
      <c r="I149" s="184"/>
      <c r="J149" s="126"/>
      <c r="K149" s="58"/>
    </row>
    <row r="150" spans="2:11" ht="15.5" hidden="1" x14ac:dyDescent="0.35">
      <c r="C150" s="114" t="s">
        <v>176</v>
      </c>
      <c r="D150" s="23">
        <f>SUM(D142:D149)</f>
        <v>0</v>
      </c>
      <c r="E150" s="23">
        <f>SUM(E142:E149)</f>
        <v>0</v>
      </c>
      <c r="F150" s="23">
        <f>SUM(F142:F149)</f>
        <v>0</v>
      </c>
      <c r="G150" s="26">
        <f>SUM(G142:G149)</f>
        <v>0</v>
      </c>
      <c r="H150" s="131">
        <f>(H142*G142)+(H143*G143)+(H144*G144)+(H145*G145)+(H146*G146)+(H147*G147)+(H148*G148)+(H149*G149)</f>
        <v>0</v>
      </c>
      <c r="I150" s="186">
        <f>SUM(I142:I149)</f>
        <v>0</v>
      </c>
      <c r="J150" s="126"/>
      <c r="K150" s="60"/>
    </row>
    <row r="151" spans="2:11" ht="15.5" hidden="1" x14ac:dyDescent="0.35">
      <c r="B151" s="114" t="s">
        <v>149</v>
      </c>
      <c r="C151" s="240"/>
      <c r="D151" s="240"/>
      <c r="E151" s="240"/>
      <c r="F151" s="240"/>
      <c r="G151" s="240"/>
      <c r="H151" s="240"/>
      <c r="I151" s="241"/>
      <c r="J151" s="240"/>
      <c r="K151" s="57"/>
    </row>
    <row r="152" spans="2:11" ht="15.5" hidden="1" x14ac:dyDescent="0.35">
      <c r="B152" s="157" t="s">
        <v>150</v>
      </c>
      <c r="C152" s="19"/>
      <c r="D152" s="21"/>
      <c r="E152" s="21"/>
      <c r="F152" s="21"/>
      <c r="G152" s="140">
        <f>SUM(D152:F152)</f>
        <v>0</v>
      </c>
      <c r="H152" s="137"/>
      <c r="I152" s="183"/>
      <c r="J152" s="125"/>
      <c r="K152" s="58"/>
    </row>
    <row r="153" spans="2:11" ht="15.5" hidden="1" x14ac:dyDescent="0.35">
      <c r="B153" s="157" t="s">
        <v>151</v>
      </c>
      <c r="C153" s="19"/>
      <c r="D153" s="21"/>
      <c r="E153" s="21"/>
      <c r="F153" s="21"/>
      <c r="G153" s="140">
        <f t="shared" ref="G153:G159" si="13">SUM(D153:F153)</f>
        <v>0</v>
      </c>
      <c r="H153" s="137"/>
      <c r="I153" s="183"/>
      <c r="J153" s="125"/>
      <c r="K153" s="58"/>
    </row>
    <row r="154" spans="2:11" ht="15.5" hidden="1" x14ac:dyDescent="0.35">
      <c r="B154" s="157" t="s">
        <v>152</v>
      </c>
      <c r="C154" s="19"/>
      <c r="D154" s="21"/>
      <c r="E154" s="21"/>
      <c r="F154" s="21"/>
      <c r="G154" s="140">
        <f t="shared" si="13"/>
        <v>0</v>
      </c>
      <c r="H154" s="137"/>
      <c r="I154" s="183"/>
      <c r="J154" s="125"/>
      <c r="K154" s="58"/>
    </row>
    <row r="155" spans="2:11" ht="15.5" hidden="1" x14ac:dyDescent="0.35">
      <c r="B155" s="157" t="s">
        <v>153</v>
      </c>
      <c r="C155" s="19"/>
      <c r="D155" s="21"/>
      <c r="E155" s="21"/>
      <c r="F155" s="21"/>
      <c r="G155" s="140">
        <f t="shared" si="13"/>
        <v>0</v>
      </c>
      <c r="H155" s="137"/>
      <c r="I155" s="183"/>
      <c r="J155" s="125"/>
      <c r="K155" s="58"/>
    </row>
    <row r="156" spans="2:11" ht="15.5" hidden="1" x14ac:dyDescent="0.35">
      <c r="B156" s="157" t="s">
        <v>154</v>
      </c>
      <c r="C156" s="19"/>
      <c r="D156" s="21"/>
      <c r="E156" s="21"/>
      <c r="F156" s="21"/>
      <c r="G156" s="140">
        <f t="shared" si="13"/>
        <v>0</v>
      </c>
      <c r="H156" s="137"/>
      <c r="I156" s="183"/>
      <c r="J156" s="125"/>
      <c r="K156" s="58"/>
    </row>
    <row r="157" spans="2:11" ht="15.5" hidden="1" x14ac:dyDescent="0.35">
      <c r="B157" s="157" t="s">
        <v>155</v>
      </c>
      <c r="C157" s="19"/>
      <c r="D157" s="21"/>
      <c r="E157" s="21"/>
      <c r="F157" s="21"/>
      <c r="G157" s="140">
        <f t="shared" si="13"/>
        <v>0</v>
      </c>
      <c r="H157" s="137"/>
      <c r="I157" s="183"/>
      <c r="J157" s="125"/>
      <c r="K157" s="58"/>
    </row>
    <row r="158" spans="2:11" ht="15.5" hidden="1" x14ac:dyDescent="0.35">
      <c r="B158" s="157" t="s">
        <v>156</v>
      </c>
      <c r="C158" s="53"/>
      <c r="D158" s="22"/>
      <c r="E158" s="22"/>
      <c r="F158" s="22"/>
      <c r="G158" s="140">
        <f t="shared" si="13"/>
        <v>0</v>
      </c>
      <c r="H158" s="138"/>
      <c r="I158" s="184"/>
      <c r="J158" s="126"/>
      <c r="K158" s="58"/>
    </row>
    <row r="159" spans="2:11" ht="15.5" hidden="1" x14ac:dyDescent="0.35">
      <c r="B159" s="157" t="s">
        <v>157</v>
      </c>
      <c r="C159" s="53"/>
      <c r="D159" s="22"/>
      <c r="E159" s="22"/>
      <c r="F159" s="22"/>
      <c r="G159" s="140">
        <f t="shared" si="13"/>
        <v>0</v>
      </c>
      <c r="H159" s="138"/>
      <c r="I159" s="184"/>
      <c r="J159" s="126"/>
      <c r="K159" s="58"/>
    </row>
    <row r="160" spans="2:11" ht="15.5" hidden="1" x14ac:dyDescent="0.35">
      <c r="C160" s="114" t="s">
        <v>176</v>
      </c>
      <c r="D160" s="26">
        <f>SUM(D152:D159)</f>
        <v>0</v>
      </c>
      <c r="E160" s="26">
        <f>SUM(E152:E159)</f>
        <v>0</v>
      </c>
      <c r="F160" s="26">
        <f>SUM(F152:F159)</f>
        <v>0</v>
      </c>
      <c r="G160" s="26">
        <f>SUM(G152:G159)</f>
        <v>0</v>
      </c>
      <c r="H160" s="131">
        <f>(H152*G152)+(H153*G153)+(H154*G154)+(H155*G155)+(H156*G156)+(H157*G157)+(H158*G158)+(H159*G159)</f>
        <v>0</v>
      </c>
      <c r="I160" s="186">
        <f>SUM(I152:I159)</f>
        <v>0</v>
      </c>
      <c r="J160" s="126"/>
      <c r="K160" s="60"/>
    </row>
    <row r="161" spans="2:11" ht="15.5" hidden="1" x14ac:dyDescent="0.35">
      <c r="B161" s="114" t="s">
        <v>158</v>
      </c>
      <c r="C161" s="240"/>
      <c r="D161" s="240"/>
      <c r="E161" s="240"/>
      <c r="F161" s="240"/>
      <c r="G161" s="240"/>
      <c r="H161" s="240"/>
      <c r="I161" s="241"/>
      <c r="J161" s="240"/>
      <c r="K161" s="57"/>
    </row>
    <row r="162" spans="2:11" ht="15.5" hidden="1" x14ac:dyDescent="0.35">
      <c r="B162" s="157" t="s">
        <v>159</v>
      </c>
      <c r="C162" s="19"/>
      <c r="D162" s="21"/>
      <c r="E162" s="21"/>
      <c r="F162" s="21"/>
      <c r="G162" s="140">
        <f>SUM(D162:F162)</f>
        <v>0</v>
      </c>
      <c r="H162" s="137"/>
      <c r="I162" s="183"/>
      <c r="J162" s="125"/>
      <c r="K162" s="58"/>
    </row>
    <row r="163" spans="2:11" ht="15.5" hidden="1" x14ac:dyDescent="0.35">
      <c r="B163" s="157" t="s">
        <v>160</v>
      </c>
      <c r="C163" s="19"/>
      <c r="D163" s="21"/>
      <c r="E163" s="21"/>
      <c r="F163" s="21"/>
      <c r="G163" s="140">
        <f t="shared" ref="G163:G169" si="14">SUM(D163:F163)</f>
        <v>0</v>
      </c>
      <c r="H163" s="137"/>
      <c r="I163" s="183"/>
      <c r="J163" s="125"/>
      <c r="K163" s="58"/>
    </row>
    <row r="164" spans="2:11" ht="15.5" hidden="1" x14ac:dyDescent="0.35">
      <c r="B164" s="157" t="s">
        <v>161</v>
      </c>
      <c r="C164" s="19"/>
      <c r="D164" s="21"/>
      <c r="E164" s="21"/>
      <c r="F164" s="21"/>
      <c r="G164" s="140">
        <f t="shared" si="14"/>
        <v>0</v>
      </c>
      <c r="H164" s="137"/>
      <c r="I164" s="183"/>
      <c r="J164" s="125"/>
      <c r="K164" s="58"/>
    </row>
    <row r="165" spans="2:11" ht="15.5" hidden="1" x14ac:dyDescent="0.35">
      <c r="B165" s="157" t="s">
        <v>162</v>
      </c>
      <c r="C165" s="19"/>
      <c r="D165" s="21"/>
      <c r="E165" s="21"/>
      <c r="F165" s="21"/>
      <c r="G165" s="140">
        <f t="shared" si="14"/>
        <v>0</v>
      </c>
      <c r="H165" s="137"/>
      <c r="I165" s="194"/>
      <c r="J165" s="125"/>
      <c r="K165" s="58"/>
    </row>
    <row r="166" spans="2:11" ht="15.5" hidden="1" x14ac:dyDescent="0.35">
      <c r="B166" s="157" t="s">
        <v>163</v>
      </c>
      <c r="C166" s="19"/>
      <c r="D166" s="21"/>
      <c r="E166" s="21"/>
      <c r="F166" s="21"/>
      <c r="G166" s="140">
        <f t="shared" si="14"/>
        <v>0</v>
      </c>
      <c r="H166" s="137"/>
      <c r="I166" s="183"/>
      <c r="J166" s="125"/>
      <c r="K166" s="58"/>
    </row>
    <row r="167" spans="2:11" ht="15.5" hidden="1" x14ac:dyDescent="0.35">
      <c r="B167" s="157" t="s">
        <v>164</v>
      </c>
      <c r="C167" s="19"/>
      <c r="D167" s="21"/>
      <c r="E167" s="21"/>
      <c r="F167" s="21"/>
      <c r="G167" s="140">
        <f t="shared" si="14"/>
        <v>0</v>
      </c>
      <c r="H167" s="137"/>
      <c r="I167" s="183"/>
      <c r="J167" s="125"/>
      <c r="K167" s="58"/>
    </row>
    <row r="168" spans="2:11" ht="15.5" hidden="1" x14ac:dyDescent="0.35">
      <c r="B168" s="157" t="s">
        <v>165</v>
      </c>
      <c r="C168" s="53"/>
      <c r="D168" s="22"/>
      <c r="E168" s="22"/>
      <c r="F168" s="22"/>
      <c r="G168" s="140">
        <f t="shared" si="14"/>
        <v>0</v>
      </c>
      <c r="H168" s="138"/>
      <c r="I168" s="184"/>
      <c r="J168" s="126"/>
      <c r="K168" s="58"/>
    </row>
    <row r="169" spans="2:11" ht="15.5" hidden="1" x14ac:dyDescent="0.35">
      <c r="B169" s="157" t="s">
        <v>166</v>
      </c>
      <c r="C169" s="53"/>
      <c r="D169" s="22"/>
      <c r="E169" s="22"/>
      <c r="F169" s="22"/>
      <c r="G169" s="140">
        <f t="shared" si="14"/>
        <v>0</v>
      </c>
      <c r="H169" s="138"/>
      <c r="I169" s="184"/>
      <c r="J169" s="126"/>
      <c r="K169" s="58"/>
    </row>
    <row r="170" spans="2:11" ht="15.5" hidden="1" x14ac:dyDescent="0.35">
      <c r="C170" s="114" t="s">
        <v>176</v>
      </c>
      <c r="D170" s="26">
        <f>SUM(D162:D169)</f>
        <v>0</v>
      </c>
      <c r="E170" s="26">
        <f>SUM(E162:E169)</f>
        <v>0</v>
      </c>
      <c r="F170" s="26">
        <f>SUM(F162:F169)</f>
        <v>0</v>
      </c>
      <c r="G170" s="26">
        <f>SUM(G162:G169)</f>
        <v>0</v>
      </c>
      <c r="H170" s="131">
        <f>(H162*G162)+(H163*G163)+(H164*G164)+(H165*G165)+(H166*G166)+(H167*G167)+(H168*G168)+(H169*G169)</f>
        <v>0</v>
      </c>
      <c r="I170" s="186">
        <f>SUM(I162:I169)</f>
        <v>0</v>
      </c>
      <c r="J170" s="126"/>
      <c r="K170" s="60"/>
    </row>
    <row r="171" spans="2:11" ht="15.5" hidden="1" x14ac:dyDescent="0.35">
      <c r="B171" s="114" t="s">
        <v>167</v>
      </c>
      <c r="C171" s="240"/>
      <c r="D171" s="240"/>
      <c r="E171" s="240"/>
      <c r="F171" s="240"/>
      <c r="G171" s="240"/>
      <c r="H171" s="240"/>
      <c r="I171" s="241"/>
      <c r="J171" s="240"/>
      <c r="K171" s="57"/>
    </row>
    <row r="172" spans="2:11" ht="15.5" hidden="1" x14ac:dyDescent="0.35">
      <c r="B172" s="157" t="s">
        <v>168</v>
      </c>
      <c r="C172" s="19"/>
      <c r="D172" s="21"/>
      <c r="E172" s="21"/>
      <c r="F172" s="21"/>
      <c r="G172" s="140">
        <f>SUM(D172:F172)</f>
        <v>0</v>
      </c>
      <c r="H172" s="137"/>
      <c r="I172" s="183"/>
      <c r="J172" s="125"/>
      <c r="K172" s="58"/>
    </row>
    <row r="173" spans="2:11" ht="15.5" hidden="1" x14ac:dyDescent="0.35">
      <c r="B173" s="157" t="s">
        <v>169</v>
      </c>
      <c r="C173" s="19"/>
      <c r="D173" s="21"/>
      <c r="E173" s="21"/>
      <c r="F173" s="21"/>
      <c r="G173" s="140">
        <f t="shared" ref="G173:G179" si="15">SUM(D173:F173)</f>
        <v>0</v>
      </c>
      <c r="H173" s="137"/>
      <c r="I173" s="183"/>
      <c r="J173" s="125"/>
      <c r="K173" s="58"/>
    </row>
    <row r="174" spans="2:11" ht="15.5" hidden="1" x14ac:dyDescent="0.35">
      <c r="B174" s="157" t="s">
        <v>170</v>
      </c>
      <c r="C174" s="19"/>
      <c r="D174" s="21"/>
      <c r="E174" s="21"/>
      <c r="F174" s="21"/>
      <c r="G174" s="140">
        <f t="shared" si="15"/>
        <v>0</v>
      </c>
      <c r="H174" s="137"/>
      <c r="I174" s="183"/>
      <c r="J174" s="125"/>
      <c r="K174" s="58"/>
    </row>
    <row r="175" spans="2:11" ht="15.5" hidden="1" x14ac:dyDescent="0.35">
      <c r="B175" s="157" t="s">
        <v>171</v>
      </c>
      <c r="C175" s="19"/>
      <c r="D175" s="21"/>
      <c r="E175" s="21"/>
      <c r="F175" s="21"/>
      <c r="G175" s="140">
        <f t="shared" si="15"/>
        <v>0</v>
      </c>
      <c r="H175" s="137"/>
      <c r="I175" s="183"/>
      <c r="J175" s="125"/>
      <c r="K175" s="58"/>
    </row>
    <row r="176" spans="2:11" ht="15.5" hidden="1" x14ac:dyDescent="0.35">
      <c r="B176" s="157" t="s">
        <v>172</v>
      </c>
      <c r="C176" s="19"/>
      <c r="D176" s="21"/>
      <c r="E176" s="21"/>
      <c r="F176" s="21"/>
      <c r="G176" s="140">
        <f>SUM(D176:F176)</f>
        <v>0</v>
      </c>
      <c r="H176" s="137"/>
      <c r="I176" s="183"/>
      <c r="J176" s="125"/>
      <c r="K176" s="58"/>
    </row>
    <row r="177" spans="2:11" ht="15.5" hidden="1" x14ac:dyDescent="0.35">
      <c r="B177" s="157" t="s">
        <v>173</v>
      </c>
      <c r="C177" s="19"/>
      <c r="D177" s="21"/>
      <c r="E177" s="21"/>
      <c r="F177" s="21"/>
      <c r="G177" s="140">
        <f t="shared" si="15"/>
        <v>0</v>
      </c>
      <c r="H177" s="137"/>
      <c r="I177" s="183"/>
      <c r="J177" s="125"/>
      <c r="K177" s="58"/>
    </row>
    <row r="178" spans="2:11" ht="15.5" hidden="1" x14ac:dyDescent="0.35">
      <c r="B178" s="157" t="s">
        <v>174</v>
      </c>
      <c r="C178" s="53"/>
      <c r="D178" s="22"/>
      <c r="E178" s="22"/>
      <c r="F178" s="22"/>
      <c r="G178" s="140">
        <f t="shared" si="15"/>
        <v>0</v>
      </c>
      <c r="H178" s="138"/>
      <c r="I178" s="184"/>
      <c r="J178" s="126"/>
      <c r="K178" s="58"/>
    </row>
    <row r="179" spans="2:11" ht="15.5" hidden="1" x14ac:dyDescent="0.35">
      <c r="B179" s="157" t="s">
        <v>175</v>
      </c>
      <c r="C179" s="53"/>
      <c r="D179" s="22"/>
      <c r="E179" s="22"/>
      <c r="F179" s="22"/>
      <c r="G179" s="140">
        <f t="shared" si="15"/>
        <v>0</v>
      </c>
      <c r="H179" s="138"/>
      <c r="I179" s="184"/>
      <c r="J179" s="126"/>
      <c r="K179" s="58"/>
    </row>
    <row r="180" spans="2:11" ht="15.5" hidden="1" x14ac:dyDescent="0.35">
      <c r="C180" s="114" t="s">
        <v>176</v>
      </c>
      <c r="D180" s="23">
        <f>SUM(D172:D179)</f>
        <v>0</v>
      </c>
      <c r="E180" s="23">
        <f>SUM(E172:E179)</f>
        <v>0</v>
      </c>
      <c r="F180" s="23">
        <f>SUM(F172:F179)</f>
        <v>0</v>
      </c>
      <c r="G180" s="23">
        <f>SUM(G172:G179)</f>
        <v>0</v>
      </c>
      <c r="H180" s="131">
        <f>(H172*G172)+(H173*G173)+(H174*G174)+(H175*G175)+(H176*G176)+(H177*G177)+(H178*G178)+(H179*G179)</f>
        <v>0</v>
      </c>
      <c r="I180" s="186">
        <f>SUM(I172:I179)</f>
        <v>0</v>
      </c>
      <c r="J180" s="126"/>
      <c r="K180" s="60"/>
    </row>
    <row r="181" spans="2:11" ht="15.5" hidden="1" x14ac:dyDescent="0.35">
      <c r="B181" s="7"/>
      <c r="C181" s="13"/>
      <c r="D181" s="28"/>
      <c r="E181" s="28"/>
      <c r="F181" s="28"/>
      <c r="G181" s="28"/>
      <c r="H181" s="28"/>
      <c r="I181" s="28"/>
      <c r="J181" s="13"/>
      <c r="K181" s="4"/>
    </row>
    <row r="182" spans="2:11" ht="15.5" hidden="1" x14ac:dyDescent="0.35">
      <c r="B182" s="7"/>
      <c r="C182" s="13"/>
      <c r="D182" s="28"/>
      <c r="E182" s="28"/>
      <c r="F182" s="28"/>
      <c r="G182" s="28"/>
      <c r="H182" s="28"/>
      <c r="I182" s="28"/>
      <c r="J182" s="13"/>
      <c r="K182" s="4"/>
    </row>
    <row r="183" spans="2:11" ht="15.5" x14ac:dyDescent="0.35">
      <c r="B183" s="114" t="s">
        <v>553</v>
      </c>
      <c r="C183" s="18"/>
      <c r="D183" s="36"/>
      <c r="E183" s="36"/>
      <c r="F183" s="36"/>
      <c r="G183" s="132">
        <f>SUM(D183:F183)</f>
        <v>0</v>
      </c>
      <c r="H183" s="139"/>
      <c r="I183" s="36"/>
      <c r="J183" s="133"/>
      <c r="K183" s="60"/>
    </row>
    <row r="184" spans="2:11" ht="15.5" x14ac:dyDescent="0.35">
      <c r="B184" s="114" t="s">
        <v>551</v>
      </c>
      <c r="C184" s="18"/>
      <c r="D184" s="36"/>
      <c r="E184" s="36"/>
      <c r="F184" s="36"/>
      <c r="G184" s="132">
        <f>SUM(D184:F184)</f>
        <v>0</v>
      </c>
      <c r="H184" s="139"/>
      <c r="I184" s="36"/>
      <c r="J184" s="133"/>
      <c r="K184" s="60"/>
    </row>
    <row r="185" spans="2:11" ht="15.5" x14ac:dyDescent="0.35">
      <c r="B185" s="114" t="s">
        <v>554</v>
      </c>
      <c r="C185" s="134"/>
      <c r="D185" s="36"/>
      <c r="E185" s="36"/>
      <c r="F185" s="36"/>
      <c r="G185" s="132">
        <f>SUM(D185:F185)</f>
        <v>0</v>
      </c>
      <c r="H185" s="139"/>
      <c r="I185" s="36"/>
      <c r="J185" s="133"/>
      <c r="K185" s="60"/>
    </row>
    <row r="186" spans="2:11" ht="31" x14ac:dyDescent="0.35">
      <c r="B186" s="135" t="s">
        <v>558</v>
      </c>
      <c r="C186" s="18"/>
      <c r="D186" s="36">
        <v>0</v>
      </c>
      <c r="E186" s="36">
        <v>0</v>
      </c>
      <c r="F186" s="36">
        <v>0</v>
      </c>
      <c r="G186" s="132">
        <f>SUM(D186:F186)</f>
        <v>0</v>
      </c>
      <c r="H186" s="139"/>
      <c r="I186" s="36">
        <v>0</v>
      </c>
      <c r="J186" s="133"/>
      <c r="K186" s="60"/>
    </row>
    <row r="187" spans="2:11" ht="15.5" x14ac:dyDescent="0.35">
      <c r="B187" s="7"/>
      <c r="C187" s="136" t="s">
        <v>552</v>
      </c>
      <c r="D187" s="141">
        <f>SUM(D183:D186)</f>
        <v>0</v>
      </c>
      <c r="E187" s="141">
        <f>SUM(E183:E186)</f>
        <v>0</v>
      </c>
      <c r="F187" s="141">
        <f>SUM(F183:F186)</f>
        <v>0</v>
      </c>
      <c r="G187" s="141">
        <f>SUM(G183:G186)</f>
        <v>0</v>
      </c>
      <c r="H187" s="131">
        <f>(H183*G183)+(H184*G184)+(H185*G185)+(H186*G186)</f>
        <v>0</v>
      </c>
      <c r="I187" s="186">
        <f>SUM(I183:I186)</f>
        <v>0</v>
      </c>
      <c r="J187" s="18"/>
      <c r="K187" s="16"/>
    </row>
    <row r="188" spans="2:11" ht="16" thickBot="1" x14ac:dyDescent="0.4">
      <c r="B188" s="7"/>
      <c r="C188" s="13"/>
      <c r="D188" s="28"/>
      <c r="E188" s="28"/>
      <c r="F188" s="28"/>
      <c r="G188" s="28"/>
      <c r="H188" s="28"/>
      <c r="I188" s="28"/>
      <c r="J188" s="13"/>
      <c r="K188" s="16"/>
    </row>
    <row r="189" spans="2:11" ht="15.5" hidden="1" x14ac:dyDescent="0.35">
      <c r="B189" s="7"/>
      <c r="C189" s="13"/>
      <c r="D189" s="28"/>
      <c r="E189" s="28"/>
      <c r="F189" s="28"/>
      <c r="G189" s="28"/>
      <c r="H189" s="28"/>
      <c r="I189" s="28"/>
      <c r="J189" s="13"/>
      <c r="K189" s="16"/>
    </row>
    <row r="190" spans="2:11" ht="15.5" hidden="1" x14ac:dyDescent="0.35">
      <c r="B190" s="7"/>
      <c r="C190" s="13"/>
      <c r="D190" s="28"/>
      <c r="E190" s="28"/>
      <c r="F190" s="28"/>
      <c r="G190" s="28"/>
      <c r="H190" s="28"/>
      <c r="I190" s="28"/>
      <c r="J190" s="13"/>
      <c r="K190" s="16"/>
    </row>
    <row r="191" spans="2:11" ht="15.5" hidden="1" x14ac:dyDescent="0.35">
      <c r="B191" s="7"/>
      <c r="C191" s="13"/>
      <c r="D191" s="28"/>
      <c r="E191" s="28"/>
      <c r="F191" s="28"/>
      <c r="G191" s="28"/>
      <c r="H191" s="28"/>
      <c r="I191" s="28"/>
      <c r="J191" s="13"/>
      <c r="K191" s="16"/>
    </row>
    <row r="192" spans="2:11" ht="15.5" hidden="1" x14ac:dyDescent="0.35">
      <c r="B192" s="7"/>
      <c r="C192" s="13"/>
      <c r="D192" s="28"/>
      <c r="E192" s="28"/>
      <c r="F192" s="28"/>
      <c r="G192" s="28"/>
      <c r="H192" s="28"/>
      <c r="I192" s="28"/>
      <c r="J192" s="13"/>
      <c r="K192" s="16"/>
    </row>
    <row r="193" spans="2:11" ht="15.5" hidden="1" x14ac:dyDescent="0.35">
      <c r="B193" s="7"/>
      <c r="C193" s="13"/>
      <c r="D193" s="28"/>
      <c r="E193" s="28"/>
      <c r="F193" s="28"/>
      <c r="G193" s="28"/>
      <c r="H193" s="28"/>
      <c r="I193" s="28"/>
      <c r="J193" s="13"/>
      <c r="K193" s="16"/>
    </row>
    <row r="194" spans="2:11" ht="16" hidden="1" thickBot="1" x14ac:dyDescent="0.4">
      <c r="B194" s="7"/>
      <c r="C194" s="13"/>
      <c r="D194" s="28"/>
      <c r="E194" s="28"/>
      <c r="F194" s="28"/>
      <c r="G194" s="28"/>
      <c r="H194" s="28"/>
      <c r="I194" s="28"/>
      <c r="J194" s="13"/>
      <c r="K194" s="16"/>
    </row>
    <row r="195" spans="2:11" ht="15.5" x14ac:dyDescent="0.35">
      <c r="B195" s="7"/>
      <c r="C195" s="259" t="s">
        <v>19</v>
      </c>
      <c r="D195" s="260"/>
      <c r="E195" s="260"/>
      <c r="F195" s="260"/>
      <c r="G195" s="260"/>
      <c r="H195" s="208"/>
      <c r="I195" s="208"/>
      <c r="J195" s="205" t="s">
        <v>626</v>
      </c>
    </row>
    <row r="196" spans="2:11" ht="31" x14ac:dyDescent="0.35">
      <c r="B196" s="7"/>
      <c r="C196" s="249"/>
      <c r="D196" s="131" t="s">
        <v>548</v>
      </c>
      <c r="E196" s="131" t="s">
        <v>549</v>
      </c>
      <c r="F196" s="131" t="s">
        <v>550</v>
      </c>
      <c r="G196" s="251" t="s">
        <v>65</v>
      </c>
      <c r="H196" s="209"/>
      <c r="I196" s="209"/>
      <c r="J196" s="205" t="s">
        <v>626</v>
      </c>
    </row>
    <row r="197" spans="2:11" ht="15.5" x14ac:dyDescent="0.35">
      <c r="B197" s="7"/>
      <c r="C197" s="250"/>
      <c r="D197" s="121" t="str">
        <f>D13</f>
        <v>UNDP</v>
      </c>
      <c r="E197" s="121" t="str">
        <f>E13</f>
        <v>UNICEF</v>
      </c>
      <c r="F197" s="121" t="str">
        <f>F13</f>
        <v>WHO</v>
      </c>
      <c r="G197" s="252"/>
      <c r="H197" s="4"/>
      <c r="I197" s="4"/>
      <c r="J197" s="205" t="s">
        <v>626</v>
      </c>
    </row>
    <row r="198" spans="2:11" ht="15.5" x14ac:dyDescent="0.35">
      <c r="B198" s="29"/>
      <c r="C198" s="229" t="s">
        <v>64</v>
      </c>
      <c r="D198" s="230">
        <f>SUM(D24,D34,D44,D54,D66,D76,D86,D96,D108,D118,D128,D138,D150,D160,D170,D180,D183,D184,D185,D186)</f>
        <v>560747.66588784999</v>
      </c>
      <c r="E198" s="239">
        <f>SUM(E24,E34,E44,E54,E66,E76,E86,E96,E108,E118,E128,E138,E150,E160,E170,E180,E183,E184,E185,E186)</f>
        <v>654206</v>
      </c>
      <c r="F198" s="230">
        <f>SUM(F24,F34,F44,F54,F66,F76,F86,F96,F108,F118,F128,F138,F150,F160,F170,F180,F183,F184,F185,F186)</f>
        <v>280374</v>
      </c>
      <c r="G198" s="231">
        <f>SUM(D198:F198)</f>
        <v>1495327.6658878499</v>
      </c>
      <c r="H198" s="232"/>
      <c r="I198" s="232"/>
      <c r="J198" s="2"/>
    </row>
    <row r="199" spans="2:11" ht="15.5" x14ac:dyDescent="0.35">
      <c r="B199" s="5"/>
      <c r="C199" s="229" t="s">
        <v>9</v>
      </c>
      <c r="D199" s="230">
        <f>D198*0.07</f>
        <v>39252.336612149506</v>
      </c>
      <c r="E199" s="230">
        <f>E198*0.07</f>
        <v>45794.420000000006</v>
      </c>
      <c r="F199" s="230">
        <f>F198*0.07</f>
        <v>19626.18</v>
      </c>
      <c r="G199" s="231">
        <f>G198*0.07</f>
        <v>104672.9366121495</v>
      </c>
      <c r="H199" s="233"/>
      <c r="I199" s="234"/>
      <c r="J199" s="2"/>
    </row>
    <row r="200" spans="2:11" ht="16" thickBot="1" x14ac:dyDescent="0.4">
      <c r="B200" s="5"/>
      <c r="C200" s="222" t="s">
        <v>65</v>
      </c>
      <c r="D200" s="223">
        <f>SUM(D198:D199)</f>
        <v>600000.00249999948</v>
      </c>
      <c r="E200" s="223">
        <f>SUM(E198:E199)</f>
        <v>700000.42</v>
      </c>
      <c r="F200" s="223">
        <f>SUM(F198:F199)</f>
        <v>300000.18</v>
      </c>
      <c r="G200" s="235">
        <f>SUM(G198:G199)</f>
        <v>1600000.6024999993</v>
      </c>
      <c r="H200" s="236" t="s">
        <v>626</v>
      </c>
      <c r="I200" s="237"/>
      <c r="J200" s="2"/>
    </row>
    <row r="201" spans="2:11" ht="15.5" x14ac:dyDescent="0.35">
      <c r="B201" s="5"/>
      <c r="C201" s="238"/>
      <c r="D201" s="238"/>
      <c r="E201" s="238"/>
      <c r="F201" s="238"/>
      <c r="G201" s="238"/>
      <c r="H201" s="238"/>
      <c r="I201" s="225"/>
      <c r="J201" s="4"/>
      <c r="K201" s="2"/>
    </row>
    <row r="202" spans="2:11" s="44" customFormat="1" ht="16" thickBot="1" x14ac:dyDescent="0.4">
      <c r="B202" s="13"/>
      <c r="C202" s="38"/>
      <c r="D202" s="39"/>
      <c r="E202" s="39"/>
      <c r="F202" s="39"/>
      <c r="G202" s="39"/>
      <c r="H202" s="39"/>
      <c r="I202" s="187"/>
      <c r="J202" s="16"/>
      <c r="K202" s="17"/>
    </row>
    <row r="203" spans="2:11" ht="15.5" x14ac:dyDescent="0.35">
      <c r="B203" s="2"/>
      <c r="C203" s="243" t="s">
        <v>29</v>
      </c>
      <c r="D203" s="244"/>
      <c r="E203" s="245"/>
      <c r="F203" s="245"/>
      <c r="G203" s="245"/>
      <c r="H203" s="246"/>
      <c r="I203" s="187"/>
      <c r="J203" s="2"/>
      <c r="K203" s="45"/>
    </row>
    <row r="204" spans="2:11" ht="31" x14ac:dyDescent="0.35">
      <c r="B204" s="2"/>
      <c r="C204" s="115"/>
      <c r="D204" s="116" t="s">
        <v>548</v>
      </c>
      <c r="E204" s="116" t="s">
        <v>549</v>
      </c>
      <c r="F204" s="116" t="s">
        <v>550</v>
      </c>
      <c r="G204" s="253" t="s">
        <v>65</v>
      </c>
      <c r="H204" s="255" t="s">
        <v>31</v>
      </c>
      <c r="I204" s="187"/>
      <c r="J204" s="2"/>
      <c r="K204" s="45"/>
    </row>
    <row r="205" spans="2:11" ht="15.5" x14ac:dyDescent="0.35">
      <c r="B205" s="2"/>
      <c r="C205" s="115"/>
      <c r="D205" s="116" t="str">
        <f>D13</f>
        <v>UNDP</v>
      </c>
      <c r="E205" s="116" t="str">
        <f>E13</f>
        <v>UNICEF</v>
      </c>
      <c r="F205" s="116" t="str">
        <f>F13</f>
        <v>WHO</v>
      </c>
      <c r="G205" s="254"/>
      <c r="H205" s="256"/>
      <c r="I205" s="204" t="s">
        <v>626</v>
      </c>
      <c r="J205" s="2"/>
      <c r="K205" s="45"/>
    </row>
    <row r="206" spans="2:11" ht="15.5" x14ac:dyDescent="0.35">
      <c r="B206" s="2"/>
      <c r="C206" s="211" t="s">
        <v>30</v>
      </c>
      <c r="D206" s="212">
        <f>$D$200*H206</f>
        <v>420000.00174999959</v>
      </c>
      <c r="E206" s="213">
        <f>$E$200*H206</f>
        <v>490000.29399999999</v>
      </c>
      <c r="F206" s="213">
        <f>$F$200*H206</f>
        <v>210000.12599999999</v>
      </c>
      <c r="G206" s="213">
        <f>SUM(D206:F206)</f>
        <v>1120000.4217499995</v>
      </c>
      <c r="H206" s="214">
        <v>0.7</v>
      </c>
      <c r="I206" s="215" t="s">
        <v>626</v>
      </c>
      <c r="J206" s="2"/>
      <c r="K206" s="45"/>
    </row>
    <row r="207" spans="2:11" ht="15.5" x14ac:dyDescent="0.35">
      <c r="B207" s="242"/>
      <c r="C207" s="216" t="s">
        <v>32</v>
      </c>
      <c r="D207" s="212">
        <f>$D$200*H207</f>
        <v>180000.00074999983</v>
      </c>
      <c r="E207" s="213">
        <f>$E$200*H207</f>
        <v>210000.12600000002</v>
      </c>
      <c r="F207" s="213">
        <f>$F$200*H207</f>
        <v>90000.053999999989</v>
      </c>
      <c r="G207" s="217">
        <f>SUM(D207:F207)</f>
        <v>480000.18074999982</v>
      </c>
      <c r="H207" s="218">
        <v>0.3</v>
      </c>
      <c r="I207" s="219" t="s">
        <v>626</v>
      </c>
      <c r="J207" s="45"/>
      <c r="K207" s="45"/>
    </row>
    <row r="208" spans="2:11" ht="15.5" x14ac:dyDescent="0.35">
      <c r="B208" s="242"/>
      <c r="C208" s="216" t="s">
        <v>562</v>
      </c>
      <c r="D208" s="212">
        <f>$D$200*H208</f>
        <v>0</v>
      </c>
      <c r="E208" s="213">
        <f>$E$200*H208</f>
        <v>0</v>
      </c>
      <c r="F208" s="213">
        <f>$F$200*H208</f>
        <v>0</v>
      </c>
      <c r="G208" s="217">
        <f>SUM(D208:F208)</f>
        <v>0</v>
      </c>
      <c r="H208" s="220">
        <v>0</v>
      </c>
      <c r="I208" s="221"/>
      <c r="J208" s="45"/>
      <c r="K208" s="45"/>
    </row>
    <row r="209" spans="1:11" ht="16" thickBot="1" x14ac:dyDescent="0.4">
      <c r="B209" s="242"/>
      <c r="C209" s="222" t="s">
        <v>557</v>
      </c>
      <c r="D209" s="223">
        <f>SUM(D206:D208)</f>
        <v>600000.00249999948</v>
      </c>
      <c r="E209" s="223">
        <f>SUM(E206:E208)</f>
        <v>700000.42</v>
      </c>
      <c r="F209" s="223">
        <f>SUM(F206:F208)</f>
        <v>300000.18</v>
      </c>
      <c r="G209" s="223">
        <f>SUM(G206:G208)</f>
        <v>1600000.6024999993</v>
      </c>
      <c r="H209" s="224">
        <f>SUM(H206:H208)</f>
        <v>1</v>
      </c>
      <c r="I209" s="225"/>
      <c r="J209" s="45"/>
      <c r="K209" s="45"/>
    </row>
    <row r="210" spans="1:11" ht="16" thickBot="1" x14ac:dyDescent="0.4">
      <c r="B210" s="242"/>
      <c r="C210" s="3"/>
      <c r="D210" s="8"/>
      <c r="E210" s="8"/>
      <c r="F210" s="8"/>
      <c r="G210" s="8"/>
      <c r="H210" s="8"/>
      <c r="I210" s="185"/>
      <c r="J210" s="45"/>
      <c r="K210" s="45"/>
    </row>
    <row r="211" spans="1:11" ht="15.5" x14ac:dyDescent="0.35">
      <c r="B211" s="242"/>
      <c r="C211" s="117" t="s">
        <v>574</v>
      </c>
      <c r="D211" s="118">
        <f>SUM(H24,H34,H44,H54,H66,H76,H86,H96,H108,H118,H128,H138,H150,H160,H170,H180,H187)*1.07</f>
        <v>320000.1204999999</v>
      </c>
      <c r="E211" s="39"/>
      <c r="F211" s="39"/>
      <c r="G211" s="39"/>
      <c r="H211" s="190" t="s">
        <v>576</v>
      </c>
      <c r="I211" s="191">
        <f>SUM(I187,I180,I170,I160,I150,I138,I128,I118,I108,I96,I86,I76,I66,I54,I44,I34,I24)</f>
        <v>1485948.88</v>
      </c>
      <c r="J211" s="45"/>
      <c r="K211" s="45"/>
    </row>
    <row r="212" spans="1:11" ht="16" thickBot="1" x14ac:dyDescent="0.4">
      <c r="B212" s="242"/>
      <c r="C212" s="119" t="s">
        <v>16</v>
      </c>
      <c r="D212" s="177">
        <f>D211/G200</f>
        <v>0.2</v>
      </c>
      <c r="E212" s="50"/>
      <c r="F212" s="50"/>
      <c r="G212" s="50"/>
      <c r="H212" s="192" t="s">
        <v>577</v>
      </c>
      <c r="I212" s="193">
        <f>I211/G198</f>
        <v>0.99372793929932313</v>
      </c>
      <c r="J212" s="45"/>
      <c r="K212" s="45"/>
    </row>
    <row r="213" spans="1:11" x14ac:dyDescent="0.35">
      <c r="B213" s="242"/>
      <c r="C213" s="257"/>
      <c r="D213" s="258"/>
      <c r="E213" s="51"/>
      <c r="F213" s="51"/>
      <c r="G213" s="51"/>
      <c r="J213" s="45"/>
      <c r="K213" s="45"/>
    </row>
    <row r="214" spans="1:11" ht="15.5" x14ac:dyDescent="0.35">
      <c r="B214" s="242"/>
      <c r="C214" s="119" t="s">
        <v>575</v>
      </c>
      <c r="D214" s="226">
        <f>SUM(D185:F186)*1.07</f>
        <v>0</v>
      </c>
      <c r="E214" s="227"/>
      <c r="F214" s="52"/>
      <c r="G214" s="52"/>
      <c r="J214" s="45"/>
      <c r="K214" s="45"/>
    </row>
    <row r="215" spans="1:11" ht="15.5" x14ac:dyDescent="0.35">
      <c r="B215" s="242"/>
      <c r="C215" s="119" t="s">
        <v>17</v>
      </c>
      <c r="D215" s="228">
        <f>D214/G200</f>
        <v>0</v>
      </c>
      <c r="E215" s="227"/>
      <c r="F215" s="52"/>
      <c r="G215" s="52"/>
      <c r="I215" s="181"/>
      <c r="J215" s="45"/>
      <c r="K215" s="45"/>
    </row>
    <row r="216" spans="1:11" ht="32" customHeight="1" thickBot="1" x14ac:dyDescent="0.4">
      <c r="B216" s="242"/>
      <c r="C216" s="247" t="s">
        <v>571</v>
      </c>
      <c r="D216" s="248"/>
      <c r="E216" s="40"/>
      <c r="F216" s="40"/>
      <c r="G216" s="40"/>
      <c r="H216" s="45"/>
      <c r="J216" s="45"/>
      <c r="K216" s="45"/>
    </row>
    <row r="217" spans="1:11" x14ac:dyDescent="0.35">
      <c r="B217" s="242"/>
      <c r="K217" s="44"/>
    </row>
    <row r="218" spans="1:11" x14ac:dyDescent="0.35">
      <c r="B218" s="242"/>
      <c r="J218" s="45"/>
    </row>
    <row r="219" spans="1:11" ht="21.75" customHeight="1" x14ac:dyDescent="0.35">
      <c r="B219" s="242"/>
      <c r="J219" s="45"/>
    </row>
    <row r="220" spans="1:11" ht="21.75" customHeight="1" x14ac:dyDescent="0.35">
      <c r="A220" s="45"/>
      <c r="B220" s="242"/>
    </row>
    <row r="221" spans="1:11" s="45" customFormat="1" ht="23.25" customHeight="1" x14ac:dyDescent="0.35">
      <c r="A221" s="43"/>
      <c r="B221" s="242"/>
      <c r="C221" s="43"/>
      <c r="D221" s="43"/>
      <c r="E221" s="43"/>
      <c r="F221" s="43"/>
      <c r="G221" s="43"/>
      <c r="H221" s="43"/>
      <c r="I221" s="179"/>
      <c r="J221" s="43"/>
      <c r="K221" s="43"/>
    </row>
    <row r="222" spans="1:11" ht="23.25" customHeight="1" x14ac:dyDescent="0.35"/>
    <row r="223" spans="1:11" ht="21.75" customHeight="1" x14ac:dyDescent="0.35"/>
    <row r="224" spans="1:11" ht="16.5" customHeight="1" x14ac:dyDescent="0.35"/>
    <row r="225" ht="29.25" customHeight="1" x14ac:dyDescent="0.35"/>
    <row r="226" ht="24.75" customHeight="1" x14ac:dyDescent="0.35"/>
    <row r="227" ht="33" customHeight="1" x14ac:dyDescent="0.35"/>
    <row r="229" ht="15" customHeight="1" x14ac:dyDescent="0.35"/>
    <row r="230" ht="25.5" customHeight="1" x14ac:dyDescent="0.35"/>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B6:J6"/>
    <mergeCell ref="C56:J56"/>
    <mergeCell ref="C57:J57"/>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 I208">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topLeftCell="B1" zoomScale="86" zoomScaleNormal="60" workbookViewId="0">
      <selection activeCell="G24" sqref="G24"/>
    </sheetView>
  </sheetViews>
  <sheetFormatPr defaultColWidth="9.1796875" defaultRowHeight="15.5" x14ac:dyDescent="0.35"/>
  <cols>
    <col min="1" max="1" width="4.453125" style="63" customWidth="1"/>
    <col min="2" max="2" width="3.1796875" style="63" customWidth="1"/>
    <col min="3" max="3" width="51.453125" style="63" customWidth="1"/>
    <col min="4" max="4" width="34.1796875" style="65" customWidth="1"/>
    <col min="5" max="5" width="35" style="65" customWidth="1"/>
    <col min="6" max="6" width="34" style="65" customWidth="1"/>
    <col min="7" max="7" width="25.81640625" style="63" customWidth="1"/>
    <col min="8" max="8" width="21.453125" style="63" customWidth="1"/>
    <col min="9" max="9" width="16.81640625" style="63" customWidth="1"/>
    <col min="10" max="10" width="19.453125" style="63" customWidth="1"/>
    <col min="11" max="11" width="19" style="63" customWidth="1"/>
    <col min="12" max="12" width="26" style="63" customWidth="1"/>
    <col min="13" max="13" width="21.1796875" style="63" customWidth="1"/>
    <col min="14" max="14" width="7" style="67" customWidth="1"/>
    <col min="15" max="15" width="24.1796875" style="63" customWidth="1"/>
    <col min="16" max="16" width="26.453125" style="63" customWidth="1"/>
    <col min="17" max="17" width="30.1796875" style="63" customWidth="1"/>
    <col min="18" max="18" width="33" style="63" customWidth="1"/>
    <col min="19" max="20" width="22.81640625" style="63" customWidth="1"/>
    <col min="21" max="21" width="23.453125" style="63" customWidth="1"/>
    <col min="22" max="22" width="32.1796875" style="63" customWidth="1"/>
    <col min="23" max="23" width="9.1796875" style="63"/>
    <col min="24" max="24" width="17.81640625" style="63" customWidth="1"/>
    <col min="25" max="25" width="26.453125" style="63" customWidth="1"/>
    <col min="26" max="26" width="22.453125" style="63" customWidth="1"/>
    <col min="27" max="27" width="29.81640625" style="63" customWidth="1"/>
    <col min="28" max="28" width="23.453125" style="63" customWidth="1"/>
    <col min="29" max="29" width="18.453125" style="63" customWidth="1"/>
    <col min="30" max="30" width="17.453125" style="63" customWidth="1"/>
    <col min="31" max="31" width="25.1796875" style="63" customWidth="1"/>
    <col min="32" max="16384" width="9.1796875" style="63"/>
  </cols>
  <sheetData>
    <row r="1" spans="2:14" ht="24" customHeight="1" x14ac:dyDescent="0.35">
      <c r="L1" s="25"/>
      <c r="M1" s="6"/>
      <c r="N1" s="63"/>
    </row>
    <row r="2" spans="2:14" ht="46" x14ac:dyDescent="1">
      <c r="C2" s="261" t="s">
        <v>546</v>
      </c>
      <c r="D2" s="261"/>
      <c r="E2" s="261"/>
      <c r="F2" s="261"/>
      <c r="G2" s="41"/>
      <c r="H2" s="42"/>
      <c r="I2" s="42"/>
      <c r="L2" s="25"/>
      <c r="M2" s="6"/>
      <c r="N2" s="63"/>
    </row>
    <row r="3" spans="2:14" ht="24" customHeight="1" x14ac:dyDescent="0.35">
      <c r="C3" s="46"/>
      <c r="D3" s="43"/>
      <c r="E3" s="43"/>
      <c r="F3" s="43"/>
      <c r="G3" s="43"/>
      <c r="H3" s="43"/>
      <c r="I3" s="43"/>
      <c r="L3" s="25"/>
      <c r="M3" s="6"/>
      <c r="N3" s="63"/>
    </row>
    <row r="4" spans="2:14" ht="24" customHeight="1" thickBot="1" x14ac:dyDescent="0.4">
      <c r="C4" s="46"/>
      <c r="D4" s="43"/>
      <c r="E4" s="43"/>
      <c r="F4" s="43"/>
      <c r="G4" s="43"/>
      <c r="H4" s="43"/>
      <c r="I4" s="43"/>
      <c r="L4" s="25"/>
      <c r="M4" s="6"/>
      <c r="N4" s="63"/>
    </row>
    <row r="5" spans="2:14" ht="30" customHeight="1" x14ac:dyDescent="0.8">
      <c r="C5" s="293" t="s">
        <v>15</v>
      </c>
      <c r="D5" s="294"/>
      <c r="E5" s="294"/>
      <c r="F5" s="294"/>
      <c r="G5" s="295"/>
      <c r="J5" s="25"/>
      <c r="K5" s="6"/>
      <c r="N5" s="63"/>
    </row>
    <row r="6" spans="2:14" ht="24" customHeight="1" x14ac:dyDescent="0.35">
      <c r="C6" s="279" t="s">
        <v>547</v>
      </c>
      <c r="D6" s="280"/>
      <c r="E6" s="280"/>
      <c r="F6" s="280"/>
      <c r="G6" s="281"/>
      <c r="J6" s="25"/>
      <c r="K6" s="6"/>
      <c r="N6" s="63"/>
    </row>
    <row r="7" spans="2:14" ht="24" customHeight="1" x14ac:dyDescent="0.35">
      <c r="C7" s="279"/>
      <c r="D7" s="280"/>
      <c r="E7" s="280"/>
      <c r="F7" s="280"/>
      <c r="G7" s="281"/>
      <c r="J7" s="25"/>
      <c r="K7" s="6"/>
      <c r="N7" s="63"/>
    </row>
    <row r="8" spans="2:14" ht="24" customHeight="1" thickBot="1" x14ac:dyDescent="0.4">
      <c r="C8" s="282"/>
      <c r="D8" s="283"/>
      <c r="E8" s="283"/>
      <c r="F8" s="283"/>
      <c r="G8" s="284"/>
      <c r="J8" s="25"/>
      <c r="K8" s="6"/>
      <c r="N8" s="63"/>
    </row>
    <row r="9" spans="2:14" ht="24" customHeight="1" thickBot="1" x14ac:dyDescent="0.4">
      <c r="C9" s="56"/>
      <c r="D9" s="56"/>
      <c r="E9" s="56"/>
      <c r="F9" s="56"/>
      <c r="L9" s="25"/>
      <c r="M9" s="6"/>
      <c r="N9" s="63"/>
    </row>
    <row r="10" spans="2:14" ht="24" customHeight="1" thickBot="1" x14ac:dyDescent="0.4">
      <c r="C10" s="288" t="s">
        <v>178</v>
      </c>
      <c r="D10" s="289"/>
      <c r="E10" s="289"/>
      <c r="F10" s="290"/>
      <c r="L10" s="25"/>
      <c r="M10" s="6"/>
      <c r="N10" s="63"/>
    </row>
    <row r="11" spans="2:14" ht="24" customHeight="1" x14ac:dyDescent="0.35">
      <c r="C11" s="56"/>
      <c r="D11" s="56"/>
      <c r="E11" s="56"/>
      <c r="F11" s="56"/>
      <c r="L11" s="25"/>
      <c r="M11" s="6"/>
      <c r="N11" s="63"/>
    </row>
    <row r="12" spans="2:14" ht="24" customHeight="1" x14ac:dyDescent="0.35">
      <c r="C12" s="56"/>
      <c r="D12" s="120" t="s">
        <v>33</v>
      </c>
      <c r="E12" s="120" t="s">
        <v>179</v>
      </c>
      <c r="F12" s="120" t="s">
        <v>180</v>
      </c>
      <c r="G12" s="291" t="s">
        <v>65</v>
      </c>
      <c r="L12" s="25"/>
      <c r="M12" s="6"/>
      <c r="N12" s="63"/>
    </row>
    <row r="13" spans="2:14" ht="24" customHeight="1" x14ac:dyDescent="0.35">
      <c r="C13" s="56"/>
      <c r="D13" s="121" t="str">
        <f>'1) Budget Table'!D13</f>
        <v>UNDP</v>
      </c>
      <c r="E13" s="121" t="str">
        <f>'1) Budget Table'!E13</f>
        <v>UNICEF</v>
      </c>
      <c r="F13" s="121" t="str">
        <f>'1) Budget Table'!F13</f>
        <v>WHO</v>
      </c>
      <c r="G13" s="292"/>
      <c r="L13" s="25"/>
      <c r="M13" s="6"/>
      <c r="N13" s="63"/>
    </row>
    <row r="14" spans="2:14" ht="24" customHeight="1" x14ac:dyDescent="0.35">
      <c r="B14" s="274" t="s">
        <v>189</v>
      </c>
      <c r="C14" s="275"/>
      <c r="D14" s="275"/>
      <c r="E14" s="275"/>
      <c r="F14" s="275"/>
      <c r="G14" s="276"/>
      <c r="L14" s="25"/>
      <c r="M14" s="6"/>
      <c r="N14" s="63"/>
    </row>
    <row r="15" spans="2:14" ht="22.5" customHeight="1" x14ac:dyDescent="0.35">
      <c r="C15" s="274" t="s">
        <v>186</v>
      </c>
      <c r="D15" s="275"/>
      <c r="E15" s="275"/>
      <c r="F15" s="275"/>
      <c r="G15" s="276"/>
      <c r="L15" s="25"/>
      <c r="M15" s="6"/>
      <c r="N15" s="63"/>
    </row>
    <row r="16" spans="2:14" ht="24.75" customHeight="1" thickBot="1" x14ac:dyDescent="0.4">
      <c r="C16" s="75" t="s">
        <v>185</v>
      </c>
      <c r="D16" s="76">
        <f>'1) Budget Table'!D24</f>
        <v>140186.91588784999</v>
      </c>
      <c r="E16" s="76">
        <f>'1) Budget Table'!E24</f>
        <v>0</v>
      </c>
      <c r="F16" s="76">
        <f>'1) Budget Table'!F24</f>
        <v>0</v>
      </c>
      <c r="G16" s="77">
        <f>SUM(D16:F16)</f>
        <v>140186.91588784999</v>
      </c>
      <c r="L16" s="25"/>
      <c r="M16" s="6"/>
      <c r="N16" s="63"/>
    </row>
    <row r="17" spans="3:14" ht="21.75" customHeight="1" x14ac:dyDescent="0.35">
      <c r="C17" s="73" t="s">
        <v>10</v>
      </c>
      <c r="D17" s="198">
        <v>63400</v>
      </c>
      <c r="E17" s="112"/>
      <c r="F17" s="112"/>
      <c r="G17" s="74">
        <f t="shared" ref="G17:G24" si="0">SUM(D17:F17)</f>
        <v>63400</v>
      </c>
      <c r="N17" s="63"/>
    </row>
    <row r="18" spans="3:14" x14ac:dyDescent="0.35">
      <c r="C18" s="61" t="s">
        <v>11</v>
      </c>
      <c r="D18" s="113"/>
      <c r="E18" s="22"/>
      <c r="F18" s="22"/>
      <c r="G18" s="72">
        <f t="shared" si="0"/>
        <v>0</v>
      </c>
      <c r="N18" s="63"/>
    </row>
    <row r="19" spans="3:14" ht="15.75" customHeight="1" x14ac:dyDescent="0.35">
      <c r="C19" s="61" t="s">
        <v>12</v>
      </c>
      <c r="D19" s="113"/>
      <c r="E19" s="113"/>
      <c r="F19" s="113"/>
      <c r="G19" s="72">
        <f t="shared" si="0"/>
        <v>0</v>
      </c>
      <c r="N19" s="63"/>
    </row>
    <row r="20" spans="3:14" x14ac:dyDescent="0.35">
      <c r="C20" s="62" t="s">
        <v>13</v>
      </c>
      <c r="D20" s="113">
        <v>30000</v>
      </c>
      <c r="E20" s="113"/>
      <c r="F20" s="113"/>
      <c r="G20" s="72">
        <f t="shared" si="0"/>
        <v>30000</v>
      </c>
      <c r="N20" s="63"/>
    </row>
    <row r="21" spans="3:14" x14ac:dyDescent="0.35">
      <c r="C21" s="61" t="s">
        <v>18</v>
      </c>
      <c r="D21" s="113">
        <v>22400</v>
      </c>
      <c r="E21" s="113"/>
      <c r="F21" s="113"/>
      <c r="G21" s="72">
        <f t="shared" si="0"/>
        <v>22400</v>
      </c>
      <c r="N21" s="63"/>
    </row>
    <row r="22" spans="3:14" ht="21.75" customHeight="1" x14ac:dyDescent="0.35">
      <c r="C22" s="61" t="s">
        <v>14</v>
      </c>
      <c r="D22" s="113">
        <v>11000</v>
      </c>
      <c r="E22" s="113"/>
      <c r="F22" s="113"/>
      <c r="G22" s="72">
        <f t="shared" si="0"/>
        <v>11000</v>
      </c>
      <c r="N22" s="63"/>
    </row>
    <row r="23" spans="3:14" ht="21.75" customHeight="1" x14ac:dyDescent="0.35">
      <c r="C23" s="61" t="s">
        <v>184</v>
      </c>
      <c r="D23" s="113">
        <v>13386.92</v>
      </c>
      <c r="E23" s="113"/>
      <c r="F23" s="113"/>
      <c r="G23" s="72">
        <f t="shared" si="0"/>
        <v>13386.92</v>
      </c>
      <c r="N23" s="63"/>
    </row>
    <row r="24" spans="3:14" ht="15.75" customHeight="1" x14ac:dyDescent="0.35">
      <c r="C24" s="66" t="s">
        <v>187</v>
      </c>
      <c r="D24" s="78">
        <f>SUM(D17:D23)</f>
        <v>140186.92000000001</v>
      </c>
      <c r="E24" s="78">
        <f>SUM(E17:E23)</f>
        <v>0</v>
      </c>
      <c r="F24" s="78">
        <f>SUM(F17:F23)</f>
        <v>0</v>
      </c>
      <c r="G24" s="142">
        <f t="shared" si="0"/>
        <v>140186.92000000001</v>
      </c>
      <c r="N24" s="63"/>
    </row>
    <row r="25" spans="3:14" s="65" customFormat="1" x14ac:dyDescent="0.35">
      <c r="C25" s="82"/>
      <c r="D25" s="83"/>
      <c r="E25" s="83"/>
      <c r="F25" s="83"/>
      <c r="G25" s="143"/>
    </row>
    <row r="26" spans="3:14" x14ac:dyDescent="0.35">
      <c r="C26" s="274" t="s">
        <v>190</v>
      </c>
      <c r="D26" s="275"/>
      <c r="E26" s="275"/>
      <c r="F26" s="275"/>
      <c r="G26" s="276"/>
      <c r="N26" s="63"/>
    </row>
    <row r="27" spans="3:14" ht="27" customHeight="1" thickBot="1" x14ac:dyDescent="0.4">
      <c r="C27" s="75" t="s">
        <v>185</v>
      </c>
      <c r="D27" s="76">
        <f>'1) Budget Table'!D34</f>
        <v>420560.75</v>
      </c>
      <c r="E27" s="76">
        <f>'1) Budget Table'!E34</f>
        <v>0</v>
      </c>
      <c r="F27" s="76">
        <f>'1) Budget Table'!F34</f>
        <v>0</v>
      </c>
      <c r="G27" s="77">
        <f t="shared" ref="G27:G35" si="1">SUM(D27:F27)</f>
        <v>420560.75</v>
      </c>
      <c r="N27" s="63"/>
    </row>
    <row r="28" spans="3:14" x14ac:dyDescent="0.35">
      <c r="C28" s="73" t="s">
        <v>10</v>
      </c>
      <c r="D28" s="111">
        <v>6600</v>
      </c>
      <c r="E28" s="112"/>
      <c r="F28" s="112"/>
      <c r="G28" s="74">
        <f t="shared" si="1"/>
        <v>6600</v>
      </c>
      <c r="N28" s="63"/>
    </row>
    <row r="29" spans="3:14" x14ac:dyDescent="0.35">
      <c r="C29" s="61" t="s">
        <v>11</v>
      </c>
      <c r="D29" s="113"/>
      <c r="E29" s="22"/>
      <c r="F29" s="22"/>
      <c r="G29" s="72">
        <f t="shared" si="1"/>
        <v>0</v>
      </c>
      <c r="N29" s="63"/>
    </row>
    <row r="30" spans="3:14" ht="31" x14ac:dyDescent="0.35">
      <c r="C30" s="61" t="s">
        <v>12</v>
      </c>
      <c r="D30" s="113"/>
      <c r="E30" s="113"/>
      <c r="F30" s="113"/>
      <c r="G30" s="72">
        <f t="shared" si="1"/>
        <v>0</v>
      </c>
      <c r="N30" s="63"/>
    </row>
    <row r="31" spans="3:14" x14ac:dyDescent="0.35">
      <c r="C31" s="62" t="s">
        <v>13</v>
      </c>
      <c r="D31" s="113">
        <v>200000</v>
      </c>
      <c r="E31" s="113"/>
      <c r="F31" s="113"/>
      <c r="G31" s="72">
        <f t="shared" si="1"/>
        <v>200000</v>
      </c>
      <c r="N31" s="63"/>
    </row>
    <row r="32" spans="3:14" x14ac:dyDescent="0.35">
      <c r="C32" s="61" t="s">
        <v>18</v>
      </c>
      <c r="D32" s="113">
        <v>22400</v>
      </c>
      <c r="E32" s="113"/>
      <c r="F32" s="113"/>
      <c r="G32" s="72">
        <f t="shared" si="1"/>
        <v>22400</v>
      </c>
      <c r="N32" s="63"/>
    </row>
    <row r="33" spans="3:14" x14ac:dyDescent="0.35">
      <c r="C33" s="61" t="s">
        <v>14</v>
      </c>
      <c r="D33" s="113">
        <v>150000</v>
      </c>
      <c r="E33" s="113"/>
      <c r="F33" s="113"/>
      <c r="G33" s="72">
        <f t="shared" si="1"/>
        <v>150000</v>
      </c>
      <c r="N33" s="63"/>
    </row>
    <row r="34" spans="3:14" x14ac:dyDescent="0.35">
      <c r="C34" s="61" t="s">
        <v>184</v>
      </c>
      <c r="D34" s="113">
        <v>41560.74</v>
      </c>
      <c r="E34" s="113"/>
      <c r="F34" s="113"/>
      <c r="G34" s="72">
        <f t="shared" si="1"/>
        <v>41560.74</v>
      </c>
      <c r="N34" s="63"/>
    </row>
    <row r="35" spans="3:14" x14ac:dyDescent="0.35">
      <c r="C35" s="66" t="s">
        <v>187</v>
      </c>
      <c r="D35" s="78">
        <f>SUM(D28:D34)</f>
        <v>420560.74</v>
      </c>
      <c r="E35" s="78">
        <f>SUM(E28:E34)</f>
        <v>0</v>
      </c>
      <c r="F35" s="78">
        <f>SUM(F28:F34)</f>
        <v>0</v>
      </c>
      <c r="G35" s="72">
        <f t="shared" si="1"/>
        <v>420560.74</v>
      </c>
      <c r="N35" s="63"/>
    </row>
    <row r="36" spans="3:14" s="65" customFormat="1" x14ac:dyDescent="0.35">
      <c r="C36" s="82"/>
      <c r="D36" s="83"/>
      <c r="E36" s="83"/>
      <c r="F36" s="83"/>
      <c r="G36" s="84"/>
    </row>
    <row r="37" spans="3:14" x14ac:dyDescent="0.35">
      <c r="C37" s="274" t="s">
        <v>191</v>
      </c>
      <c r="D37" s="275"/>
      <c r="E37" s="275"/>
      <c r="F37" s="275"/>
      <c r="G37" s="276"/>
      <c r="N37" s="63"/>
    </row>
    <row r="38" spans="3:14" ht="21.75" customHeight="1" thickBot="1" x14ac:dyDescent="0.4">
      <c r="C38" s="75" t="s">
        <v>185</v>
      </c>
      <c r="D38" s="76">
        <f>'1) Budget Table'!D44</f>
        <v>0</v>
      </c>
      <c r="E38" s="76">
        <f>'1) Budget Table'!E44</f>
        <v>0</v>
      </c>
      <c r="F38" s="76">
        <f>'1) Budget Table'!F44</f>
        <v>0</v>
      </c>
      <c r="G38" s="77">
        <f t="shared" ref="G38:G46" si="2">SUM(D38:F38)</f>
        <v>0</v>
      </c>
      <c r="N38" s="63"/>
    </row>
    <row r="39" spans="3:14" x14ac:dyDescent="0.35">
      <c r="C39" s="73" t="s">
        <v>10</v>
      </c>
      <c r="D39" s="111"/>
      <c r="E39" s="112"/>
      <c r="F39" s="112"/>
      <c r="G39" s="74">
        <f t="shared" si="2"/>
        <v>0</v>
      </c>
      <c r="N39" s="63"/>
    </row>
    <row r="40" spans="3:14" s="65" customFormat="1" ht="15.75" customHeight="1" x14ac:dyDescent="0.35">
      <c r="C40" s="61" t="s">
        <v>11</v>
      </c>
      <c r="D40" s="113"/>
      <c r="E40" s="22"/>
      <c r="F40" s="22"/>
      <c r="G40" s="72">
        <f t="shared" si="2"/>
        <v>0</v>
      </c>
    </row>
    <row r="41" spans="3:14" s="65" customFormat="1" ht="31" x14ac:dyDescent="0.35">
      <c r="C41" s="61" t="s">
        <v>12</v>
      </c>
      <c r="D41" s="113"/>
      <c r="E41" s="113"/>
      <c r="F41" s="113"/>
      <c r="G41" s="72">
        <f t="shared" si="2"/>
        <v>0</v>
      </c>
    </row>
    <row r="42" spans="3:14" s="65" customFormat="1" x14ac:dyDescent="0.35">
      <c r="C42" s="62" t="s">
        <v>13</v>
      </c>
      <c r="D42" s="113">
        <v>0</v>
      </c>
      <c r="E42" s="113"/>
      <c r="F42" s="113"/>
      <c r="G42" s="72">
        <f t="shared" si="2"/>
        <v>0</v>
      </c>
    </row>
    <row r="43" spans="3:14" x14ac:dyDescent="0.35">
      <c r="C43" s="61" t="s">
        <v>18</v>
      </c>
      <c r="D43" s="113">
        <v>0</v>
      </c>
      <c r="E43" s="113"/>
      <c r="F43" s="113"/>
      <c r="G43" s="72">
        <f t="shared" si="2"/>
        <v>0</v>
      </c>
      <c r="N43" s="63"/>
    </row>
    <row r="44" spans="3:14" x14ac:dyDescent="0.35">
      <c r="C44" s="61" t="s">
        <v>14</v>
      </c>
      <c r="D44" s="113"/>
      <c r="E44" s="113"/>
      <c r="F44" s="113"/>
      <c r="G44" s="72">
        <f t="shared" si="2"/>
        <v>0</v>
      </c>
      <c r="N44" s="63"/>
    </row>
    <row r="45" spans="3:14" x14ac:dyDescent="0.35">
      <c r="C45" s="61" t="s">
        <v>184</v>
      </c>
      <c r="D45" s="113"/>
      <c r="E45" s="113"/>
      <c r="F45" s="113"/>
      <c r="G45" s="72">
        <f t="shared" si="2"/>
        <v>0</v>
      </c>
      <c r="N45" s="63"/>
    </row>
    <row r="46" spans="3:14" x14ac:dyDescent="0.35">
      <c r="C46" s="66" t="s">
        <v>187</v>
      </c>
      <c r="D46" s="78">
        <f>SUM(D39:D45)</f>
        <v>0</v>
      </c>
      <c r="E46" s="78">
        <f>SUM(E39:E45)</f>
        <v>0</v>
      </c>
      <c r="F46" s="78">
        <f>SUM(F39:F45)</f>
        <v>0</v>
      </c>
      <c r="G46" s="72">
        <f t="shared" si="2"/>
        <v>0</v>
      </c>
      <c r="N46" s="63"/>
    </row>
    <row r="47" spans="3:14" x14ac:dyDescent="0.35">
      <c r="C47" s="274" t="s">
        <v>192</v>
      </c>
      <c r="D47" s="275"/>
      <c r="E47" s="275"/>
      <c r="F47" s="275"/>
      <c r="G47" s="276"/>
      <c r="N47" s="63"/>
    </row>
    <row r="48" spans="3:14" s="65" customFormat="1" x14ac:dyDescent="0.35">
      <c r="C48" s="79"/>
      <c r="D48" s="80"/>
      <c r="E48" s="80"/>
      <c r="F48" s="80"/>
      <c r="G48" s="81"/>
    </row>
    <row r="49" spans="2:14" ht="20.25" customHeight="1" thickBot="1" x14ac:dyDescent="0.4">
      <c r="C49" s="75" t="s">
        <v>185</v>
      </c>
      <c r="D49" s="76">
        <f>'1) Budget Table'!D54</f>
        <v>0</v>
      </c>
      <c r="E49" s="76">
        <f>'1) Budget Table'!E54</f>
        <v>0</v>
      </c>
      <c r="F49" s="76">
        <f>'1) Budget Table'!F54</f>
        <v>0</v>
      </c>
      <c r="G49" s="77">
        <f t="shared" ref="G49:G57" si="3">SUM(D49:F49)</f>
        <v>0</v>
      </c>
      <c r="N49" s="63"/>
    </row>
    <row r="50" spans="2:14" x14ac:dyDescent="0.35">
      <c r="C50" s="73" t="s">
        <v>10</v>
      </c>
      <c r="D50" s="111"/>
      <c r="E50" s="112"/>
      <c r="F50" s="112"/>
      <c r="G50" s="74">
        <f t="shared" si="3"/>
        <v>0</v>
      </c>
      <c r="N50" s="63"/>
    </row>
    <row r="51" spans="2:14" ht="15.75" customHeight="1" x14ac:dyDescent="0.35">
      <c r="C51" s="61" t="s">
        <v>11</v>
      </c>
      <c r="D51" s="113"/>
      <c r="E51" s="22"/>
      <c r="F51" s="22"/>
      <c r="G51" s="72">
        <f t="shared" si="3"/>
        <v>0</v>
      </c>
      <c r="N51" s="63"/>
    </row>
    <row r="52" spans="2:14" ht="32.25" customHeight="1" x14ac:dyDescent="0.35">
      <c r="C52" s="61" t="s">
        <v>12</v>
      </c>
      <c r="D52" s="113"/>
      <c r="E52" s="113"/>
      <c r="F52" s="113"/>
      <c r="G52" s="72">
        <f t="shared" si="3"/>
        <v>0</v>
      </c>
      <c r="N52" s="63"/>
    </row>
    <row r="53" spans="2:14" s="65" customFormat="1" x14ac:dyDescent="0.35">
      <c r="C53" s="62" t="s">
        <v>13</v>
      </c>
      <c r="D53" s="113"/>
      <c r="E53" s="113"/>
      <c r="F53" s="113"/>
      <c r="G53" s="72">
        <f t="shared" si="3"/>
        <v>0</v>
      </c>
    </row>
    <row r="54" spans="2:14" x14ac:dyDescent="0.35">
      <c r="C54" s="61" t="s">
        <v>18</v>
      </c>
      <c r="D54" s="113"/>
      <c r="E54" s="113"/>
      <c r="F54" s="113"/>
      <c r="G54" s="72">
        <f t="shared" si="3"/>
        <v>0</v>
      </c>
      <c r="N54" s="63"/>
    </row>
    <row r="55" spans="2:14" x14ac:dyDescent="0.35">
      <c r="C55" s="61" t="s">
        <v>14</v>
      </c>
      <c r="D55" s="113"/>
      <c r="E55" s="113"/>
      <c r="F55" s="113"/>
      <c r="G55" s="72">
        <f t="shared" si="3"/>
        <v>0</v>
      </c>
      <c r="N55" s="63"/>
    </row>
    <row r="56" spans="2:14" x14ac:dyDescent="0.35">
      <c r="C56" s="61" t="s">
        <v>184</v>
      </c>
      <c r="D56" s="113"/>
      <c r="E56" s="113"/>
      <c r="F56" s="113"/>
      <c r="G56" s="72">
        <f t="shared" si="3"/>
        <v>0</v>
      </c>
      <c r="N56" s="63"/>
    </row>
    <row r="57" spans="2:14" ht="21" customHeight="1" x14ac:dyDescent="0.35">
      <c r="C57" s="66" t="s">
        <v>187</v>
      </c>
      <c r="D57" s="78">
        <f>SUM(D50:D56)</f>
        <v>0</v>
      </c>
      <c r="E57" s="78">
        <f>SUM(E50:E56)</f>
        <v>0</v>
      </c>
      <c r="F57" s="78">
        <f>SUM(F50:F56)</f>
        <v>0</v>
      </c>
      <c r="G57" s="72">
        <f t="shared" si="3"/>
        <v>0</v>
      </c>
      <c r="N57" s="63"/>
    </row>
    <row r="58" spans="2:14" s="65" customFormat="1" ht="22.5" customHeight="1" x14ac:dyDescent="0.35">
      <c r="C58" s="85"/>
      <c r="D58" s="83"/>
      <c r="E58" s="83"/>
      <c r="F58" s="83"/>
      <c r="G58" s="84"/>
    </row>
    <row r="59" spans="2:14" x14ac:dyDescent="0.35">
      <c r="B59" s="274" t="s">
        <v>193</v>
      </c>
      <c r="C59" s="275"/>
      <c r="D59" s="275"/>
      <c r="E59" s="275"/>
      <c r="F59" s="275"/>
      <c r="G59" s="276"/>
      <c r="N59" s="63"/>
    </row>
    <row r="60" spans="2:14" x14ac:dyDescent="0.35">
      <c r="C60" s="274" t="s">
        <v>194</v>
      </c>
      <c r="D60" s="275"/>
      <c r="E60" s="275"/>
      <c r="F60" s="275"/>
      <c r="G60" s="276"/>
      <c r="N60" s="63"/>
    </row>
    <row r="61" spans="2:14" ht="24" customHeight="1" thickBot="1" x14ac:dyDescent="0.4">
      <c r="C61" s="75" t="s">
        <v>185</v>
      </c>
      <c r="D61" s="76">
        <f>'1) Budget Table'!D66</f>
        <v>0</v>
      </c>
      <c r="E61" s="76">
        <f>'1) Budget Table'!E66</f>
        <v>303740</v>
      </c>
      <c r="F61" s="76">
        <f>'1) Budget Table'!F66</f>
        <v>0</v>
      </c>
      <c r="G61" s="77">
        <f>SUM(D61:F61)</f>
        <v>303740</v>
      </c>
      <c r="N61" s="63"/>
    </row>
    <row r="62" spans="2:14" ht="15.75" customHeight="1" x14ac:dyDescent="0.35">
      <c r="C62" s="73" t="s">
        <v>10</v>
      </c>
      <c r="D62" s="111"/>
      <c r="E62" s="112">
        <f>303740/654206*105000</f>
        <v>48750.240749855548</v>
      </c>
      <c r="F62" s="112"/>
      <c r="G62" s="74">
        <f t="shared" ref="G62:G69" si="4">SUM(D62:F62)</f>
        <v>48750.240749855548</v>
      </c>
      <c r="N62" s="63"/>
    </row>
    <row r="63" spans="2:14" ht="15.75" customHeight="1" x14ac:dyDescent="0.35">
      <c r="C63" s="61" t="s">
        <v>11</v>
      </c>
      <c r="D63" s="113"/>
      <c r="E63" s="22">
        <v>34100</v>
      </c>
      <c r="F63" s="22"/>
      <c r="G63" s="72">
        <f t="shared" si="4"/>
        <v>34100</v>
      </c>
      <c r="N63" s="63"/>
    </row>
    <row r="64" spans="2:14" ht="15.75" customHeight="1" x14ac:dyDescent="0.35">
      <c r="C64" s="61" t="s">
        <v>12</v>
      </c>
      <c r="D64" s="113"/>
      <c r="E64" s="113"/>
      <c r="F64" s="113"/>
      <c r="G64" s="72">
        <f t="shared" si="4"/>
        <v>0</v>
      </c>
      <c r="N64" s="63"/>
    </row>
    <row r="65" spans="2:14" ht="18.75" customHeight="1" x14ac:dyDescent="0.35">
      <c r="C65" s="62" t="s">
        <v>13</v>
      </c>
      <c r="D65" s="113"/>
      <c r="E65" s="113">
        <v>39000</v>
      </c>
      <c r="F65" s="113"/>
      <c r="G65" s="72">
        <f t="shared" si="4"/>
        <v>39000</v>
      </c>
      <c r="N65" s="63"/>
    </row>
    <row r="66" spans="2:14" x14ac:dyDescent="0.35">
      <c r="C66" s="61" t="s">
        <v>18</v>
      </c>
      <c r="D66" s="113"/>
      <c r="E66" s="113">
        <f>303740/654206*16977</f>
        <v>7882.2174972409302</v>
      </c>
      <c r="F66" s="113"/>
      <c r="G66" s="72">
        <f t="shared" si="4"/>
        <v>7882.2174972409302</v>
      </c>
      <c r="N66" s="63"/>
    </row>
    <row r="67" spans="2:14" s="65" customFormat="1" ht="21.75" customHeight="1" x14ac:dyDescent="0.35">
      <c r="B67" s="63"/>
      <c r="C67" s="61" t="s">
        <v>14</v>
      </c>
      <c r="D67" s="113"/>
      <c r="E67" s="113">
        <v>154356.54999999999</v>
      </c>
      <c r="F67" s="113"/>
      <c r="G67" s="72">
        <f t="shared" si="4"/>
        <v>154356.54999999999</v>
      </c>
    </row>
    <row r="68" spans="2:14" s="65" customFormat="1" x14ac:dyDescent="0.35">
      <c r="B68" s="63"/>
      <c r="C68" s="61" t="s">
        <v>184</v>
      </c>
      <c r="D68" s="113"/>
      <c r="E68" s="113">
        <f>303740/654206*42325</f>
        <v>19650.989902263202</v>
      </c>
      <c r="F68" s="113"/>
      <c r="G68" s="72">
        <f t="shared" si="4"/>
        <v>19650.989902263202</v>
      </c>
    </row>
    <row r="69" spans="2:14" x14ac:dyDescent="0.35">
      <c r="C69" s="66" t="s">
        <v>187</v>
      </c>
      <c r="D69" s="78">
        <f>SUM(D62:D68)</f>
        <v>0</v>
      </c>
      <c r="E69" s="78">
        <f>SUM(E62:E68)</f>
        <v>303739.99814935966</v>
      </c>
      <c r="F69" s="78">
        <f>SUM(F62:F68)</f>
        <v>0</v>
      </c>
      <c r="G69" s="72">
        <f t="shared" si="4"/>
        <v>303739.99814935966</v>
      </c>
      <c r="N69" s="63"/>
    </row>
    <row r="70" spans="2:14" s="65" customFormat="1" x14ac:dyDescent="0.35">
      <c r="C70" s="82"/>
      <c r="D70" s="83"/>
      <c r="E70" s="83"/>
      <c r="F70" s="83"/>
      <c r="G70" s="84"/>
    </row>
    <row r="71" spans="2:14" x14ac:dyDescent="0.35">
      <c r="B71" s="65"/>
      <c r="C71" s="274" t="s">
        <v>76</v>
      </c>
      <c r="D71" s="275"/>
      <c r="E71" s="275"/>
      <c r="F71" s="275"/>
      <c r="G71" s="276"/>
      <c r="N71" s="63"/>
    </row>
    <row r="72" spans="2:14" ht="21.75" customHeight="1" thickBot="1" x14ac:dyDescent="0.4">
      <c r="C72" s="75" t="s">
        <v>185</v>
      </c>
      <c r="D72" s="76">
        <f>'1) Budget Table'!D76</f>
        <v>0</v>
      </c>
      <c r="E72" s="76">
        <f>'1) Budget Table'!E76</f>
        <v>163550</v>
      </c>
      <c r="F72" s="76">
        <f>'1) Budget Table'!F76</f>
        <v>0</v>
      </c>
      <c r="G72" s="77">
        <f t="shared" ref="G72:G80" si="5">SUM(D72:F72)</f>
        <v>163550</v>
      </c>
      <c r="N72" s="63"/>
    </row>
    <row r="73" spans="2:14" ht="15.75" customHeight="1" x14ac:dyDescent="0.35">
      <c r="C73" s="73" t="s">
        <v>10</v>
      </c>
      <c r="D73" s="111"/>
      <c r="E73" s="112">
        <f>163550/654206*105000</f>
        <v>26249.759250144449</v>
      </c>
      <c r="F73" s="112"/>
      <c r="G73" s="74">
        <f t="shared" si="5"/>
        <v>26249.759250144449</v>
      </c>
      <c r="N73" s="63"/>
    </row>
    <row r="74" spans="2:14" ht="15.75" customHeight="1" x14ac:dyDescent="0.35">
      <c r="C74" s="61" t="s">
        <v>11</v>
      </c>
      <c r="D74" s="113"/>
      <c r="E74" s="22">
        <v>0</v>
      </c>
      <c r="F74" s="22"/>
      <c r="G74" s="72">
        <f t="shared" si="5"/>
        <v>0</v>
      </c>
      <c r="N74" s="63"/>
    </row>
    <row r="75" spans="2:14" ht="15.75" customHeight="1" x14ac:dyDescent="0.35">
      <c r="C75" s="61" t="s">
        <v>12</v>
      </c>
      <c r="D75" s="113"/>
      <c r="E75" s="113"/>
      <c r="F75" s="113"/>
      <c r="G75" s="72">
        <f t="shared" si="5"/>
        <v>0</v>
      </c>
      <c r="N75" s="63"/>
    </row>
    <row r="76" spans="2:14" x14ac:dyDescent="0.35">
      <c r="C76" s="62" t="s">
        <v>13</v>
      </c>
      <c r="D76" s="113"/>
      <c r="E76" s="113">
        <v>0</v>
      </c>
      <c r="F76" s="113"/>
      <c r="G76" s="72">
        <f t="shared" si="5"/>
        <v>0</v>
      </c>
      <c r="N76" s="63"/>
    </row>
    <row r="77" spans="2:14" x14ac:dyDescent="0.35">
      <c r="C77" s="61" t="s">
        <v>18</v>
      </c>
      <c r="D77" s="113"/>
      <c r="E77" s="113">
        <f>163550/654206*16977</f>
        <v>4244.2110741876413</v>
      </c>
      <c r="F77" s="113"/>
      <c r="G77" s="72">
        <f t="shared" si="5"/>
        <v>4244.2110741876413</v>
      </c>
      <c r="N77" s="63"/>
    </row>
    <row r="78" spans="2:14" x14ac:dyDescent="0.35">
      <c r="C78" s="61" t="s">
        <v>14</v>
      </c>
      <c r="D78" s="113"/>
      <c r="E78" s="113">
        <v>122474.88</v>
      </c>
      <c r="F78" s="113"/>
      <c r="G78" s="72">
        <f t="shared" si="5"/>
        <v>122474.88</v>
      </c>
      <c r="N78" s="63"/>
    </row>
    <row r="79" spans="2:14" x14ac:dyDescent="0.35">
      <c r="C79" s="61" t="s">
        <v>184</v>
      </c>
      <c r="D79" s="113"/>
      <c r="E79" s="113">
        <f>163550/654206*42325</f>
        <v>10581.152954879655</v>
      </c>
      <c r="F79" s="113"/>
      <c r="G79" s="72">
        <f t="shared" si="5"/>
        <v>10581.152954879655</v>
      </c>
      <c r="N79" s="63"/>
    </row>
    <row r="80" spans="2:14" x14ac:dyDescent="0.35">
      <c r="C80" s="66" t="s">
        <v>187</v>
      </c>
      <c r="D80" s="78">
        <f>SUM(D73:D79)</f>
        <v>0</v>
      </c>
      <c r="E80" s="78">
        <f>SUM(E73:E79)</f>
        <v>163550.00327921176</v>
      </c>
      <c r="F80" s="78">
        <f>SUM(F73:F79)</f>
        <v>0</v>
      </c>
      <c r="G80" s="72">
        <f t="shared" si="5"/>
        <v>163550.00327921176</v>
      </c>
      <c r="N80" s="63"/>
    </row>
    <row r="81" spans="2:14" s="65" customFormat="1" x14ac:dyDescent="0.35">
      <c r="C81" s="82"/>
      <c r="D81" s="83"/>
      <c r="E81" s="83"/>
      <c r="F81" s="83"/>
      <c r="G81" s="84"/>
    </row>
    <row r="82" spans="2:14" x14ac:dyDescent="0.35">
      <c r="C82" s="274" t="s">
        <v>85</v>
      </c>
      <c r="D82" s="275"/>
      <c r="E82" s="275"/>
      <c r="F82" s="275"/>
      <c r="G82" s="276"/>
      <c r="N82" s="63"/>
    </row>
    <row r="83" spans="2:14" ht="21.75" customHeight="1" thickBot="1" x14ac:dyDescent="0.4">
      <c r="B83" s="65"/>
      <c r="C83" s="75" t="s">
        <v>185</v>
      </c>
      <c r="D83" s="76">
        <f>'1) Budget Table'!D86</f>
        <v>0</v>
      </c>
      <c r="E83" s="76">
        <f>'1) Budget Table'!E86</f>
        <v>186916</v>
      </c>
      <c r="F83" s="76">
        <f>'1) Budget Table'!F86</f>
        <v>0</v>
      </c>
      <c r="G83" s="77">
        <f t="shared" ref="G83:G91" si="6">SUM(D83:F83)</f>
        <v>186916</v>
      </c>
      <c r="N83" s="63"/>
    </row>
    <row r="84" spans="2:14" ht="18" customHeight="1" x14ac:dyDescent="0.35">
      <c r="C84" s="73" t="s">
        <v>10</v>
      </c>
      <c r="D84" s="111"/>
      <c r="E84" s="112">
        <f>186916/654206*105000</f>
        <v>30000</v>
      </c>
      <c r="F84" s="112"/>
      <c r="G84" s="74">
        <f t="shared" si="6"/>
        <v>30000</v>
      </c>
      <c r="N84" s="63"/>
    </row>
    <row r="85" spans="2:14" ht="15.75" customHeight="1" x14ac:dyDescent="0.35">
      <c r="C85" s="61" t="s">
        <v>11</v>
      </c>
      <c r="D85" s="113"/>
      <c r="E85" s="22">
        <v>0</v>
      </c>
      <c r="F85" s="22"/>
      <c r="G85" s="72">
        <f t="shared" si="6"/>
        <v>0</v>
      </c>
      <c r="N85" s="63"/>
    </row>
    <row r="86" spans="2:14" s="65" customFormat="1" ht="15.75" customHeight="1" x14ac:dyDescent="0.35">
      <c r="B86" s="63"/>
      <c r="C86" s="61" t="s">
        <v>12</v>
      </c>
      <c r="D86" s="113"/>
      <c r="E86" s="113"/>
      <c r="F86" s="113"/>
      <c r="G86" s="72">
        <f t="shared" si="6"/>
        <v>0</v>
      </c>
    </row>
    <row r="87" spans="2:14" x14ac:dyDescent="0.35">
      <c r="B87" s="65"/>
      <c r="C87" s="62" t="s">
        <v>13</v>
      </c>
      <c r="D87" s="113"/>
      <c r="E87" s="113">
        <v>48500</v>
      </c>
      <c r="F87" s="113"/>
      <c r="G87" s="72">
        <f t="shared" si="6"/>
        <v>48500</v>
      </c>
      <c r="N87" s="63"/>
    </row>
    <row r="88" spans="2:14" x14ac:dyDescent="0.35">
      <c r="B88" s="65"/>
      <c r="C88" s="61" t="s">
        <v>18</v>
      </c>
      <c r="D88" s="113"/>
      <c r="E88" s="113">
        <f>186916/654206*16977</f>
        <v>4850.5714285714284</v>
      </c>
      <c r="F88" s="113"/>
      <c r="G88" s="72">
        <f t="shared" si="6"/>
        <v>4850.5714285714284</v>
      </c>
      <c r="N88" s="63"/>
    </row>
    <row r="89" spans="2:14" x14ac:dyDescent="0.35">
      <c r="B89" s="65"/>
      <c r="C89" s="61" t="s">
        <v>14</v>
      </c>
      <c r="D89" s="113"/>
      <c r="E89" s="113">
        <v>91472.57</v>
      </c>
      <c r="F89" s="113"/>
      <c r="G89" s="72">
        <f t="shared" si="6"/>
        <v>91472.57</v>
      </c>
      <c r="N89" s="63"/>
    </row>
    <row r="90" spans="2:14" x14ac:dyDescent="0.35">
      <c r="C90" s="61" t="s">
        <v>184</v>
      </c>
      <c r="D90" s="113"/>
      <c r="E90" s="113">
        <f>186916/654206*42325</f>
        <v>12092.857142857141</v>
      </c>
      <c r="F90" s="113"/>
      <c r="G90" s="72">
        <f t="shared" si="6"/>
        <v>12092.857142857141</v>
      </c>
      <c r="N90" s="63"/>
    </row>
    <row r="91" spans="2:14" x14ac:dyDescent="0.35">
      <c r="C91" s="66" t="s">
        <v>187</v>
      </c>
      <c r="D91" s="78">
        <f>SUM(D84:D90)</f>
        <v>0</v>
      </c>
      <c r="E91" s="78">
        <f>SUM(E84:E90)</f>
        <v>186915.99857142856</v>
      </c>
      <c r="F91" s="78">
        <f>SUM(F84:F90)</f>
        <v>0</v>
      </c>
      <c r="G91" s="72">
        <f t="shared" si="6"/>
        <v>186915.99857142856</v>
      </c>
      <c r="N91" s="63"/>
    </row>
    <row r="92" spans="2:14" s="65" customFormat="1" x14ac:dyDescent="0.35">
      <c r="C92" s="82"/>
      <c r="D92" s="83"/>
      <c r="E92" s="83"/>
      <c r="F92" s="83"/>
      <c r="G92" s="84"/>
    </row>
    <row r="93" spans="2:14" x14ac:dyDescent="0.35">
      <c r="C93" s="274" t="s">
        <v>102</v>
      </c>
      <c r="D93" s="275"/>
      <c r="E93" s="275"/>
      <c r="F93" s="275"/>
      <c r="G93" s="276"/>
      <c r="N93" s="63"/>
    </row>
    <row r="94" spans="2:14" ht="21.75" customHeight="1" thickBot="1" x14ac:dyDescent="0.4">
      <c r="C94" s="75" t="s">
        <v>185</v>
      </c>
      <c r="D94" s="76">
        <f>'1) Budget Table'!D96</f>
        <v>0</v>
      </c>
      <c r="E94" s="76">
        <f>'1) Budget Table'!E96</f>
        <v>0</v>
      </c>
      <c r="F94" s="76">
        <f>'1) Budget Table'!F96</f>
        <v>0</v>
      </c>
      <c r="G94" s="77">
        <f t="shared" ref="G94:G102" si="7">SUM(D94:F94)</f>
        <v>0</v>
      </c>
      <c r="N94" s="63"/>
    </row>
    <row r="95" spans="2:14" ht="15.75" customHeight="1" x14ac:dyDescent="0.35">
      <c r="C95" s="73" t="s">
        <v>10</v>
      </c>
      <c r="D95" s="111"/>
      <c r="E95" s="112"/>
      <c r="F95" s="112"/>
      <c r="G95" s="74">
        <f t="shared" si="7"/>
        <v>0</v>
      </c>
      <c r="N95" s="63"/>
    </row>
    <row r="96" spans="2:14" ht="15.75" customHeight="1" x14ac:dyDescent="0.35">
      <c r="B96" s="65"/>
      <c r="C96" s="61" t="s">
        <v>11</v>
      </c>
      <c r="D96" s="113"/>
      <c r="E96" s="22"/>
      <c r="F96" s="22"/>
      <c r="G96" s="72">
        <f t="shared" si="7"/>
        <v>0</v>
      </c>
      <c r="N96" s="63"/>
    </row>
    <row r="97" spans="2:14" ht="15.75" customHeight="1" x14ac:dyDescent="0.35">
      <c r="C97" s="61" t="s">
        <v>12</v>
      </c>
      <c r="D97" s="113"/>
      <c r="E97" s="113"/>
      <c r="F97" s="113"/>
      <c r="G97" s="72">
        <f t="shared" si="7"/>
        <v>0</v>
      </c>
      <c r="N97" s="63"/>
    </row>
    <row r="98" spans="2:14" x14ac:dyDescent="0.35">
      <c r="C98" s="62" t="s">
        <v>13</v>
      </c>
      <c r="D98" s="113"/>
      <c r="E98" s="113"/>
      <c r="F98" s="113"/>
      <c r="G98" s="72">
        <f t="shared" si="7"/>
        <v>0</v>
      </c>
      <c r="N98" s="63"/>
    </row>
    <row r="99" spans="2:14" x14ac:dyDescent="0.35">
      <c r="C99" s="61" t="s">
        <v>18</v>
      </c>
      <c r="D99" s="113"/>
      <c r="E99" s="113"/>
      <c r="F99" s="113"/>
      <c r="G99" s="72">
        <f t="shared" si="7"/>
        <v>0</v>
      </c>
      <c r="N99" s="63"/>
    </row>
    <row r="100" spans="2:14" ht="25.5" customHeight="1" x14ac:dyDescent="0.35">
      <c r="C100" s="61" t="s">
        <v>14</v>
      </c>
      <c r="D100" s="113"/>
      <c r="E100" s="113"/>
      <c r="F100" s="113"/>
      <c r="G100" s="72">
        <f t="shared" si="7"/>
        <v>0</v>
      </c>
      <c r="N100" s="63"/>
    </row>
    <row r="101" spans="2:14" x14ac:dyDescent="0.35">
      <c r="B101" s="65"/>
      <c r="C101" s="61" t="s">
        <v>184</v>
      </c>
      <c r="D101" s="113"/>
      <c r="E101" s="113"/>
      <c r="F101" s="113"/>
      <c r="G101" s="72">
        <f t="shared" si="7"/>
        <v>0</v>
      </c>
      <c r="N101" s="63"/>
    </row>
    <row r="102" spans="2:14" ht="15.75" customHeight="1" x14ac:dyDescent="0.35">
      <c r="C102" s="66" t="s">
        <v>187</v>
      </c>
      <c r="D102" s="78">
        <f>SUM(D95:D101)</f>
        <v>0</v>
      </c>
      <c r="E102" s="78">
        <f>SUM(E95:E101)</f>
        <v>0</v>
      </c>
      <c r="F102" s="78">
        <f>SUM(F95:F101)</f>
        <v>0</v>
      </c>
      <c r="G102" s="72">
        <f t="shared" si="7"/>
        <v>0</v>
      </c>
      <c r="N102" s="63"/>
    </row>
    <row r="103" spans="2:14" ht="25.5" customHeight="1" x14ac:dyDescent="0.35">
      <c r="D103" s="67"/>
      <c r="E103" s="67"/>
      <c r="F103" s="67"/>
      <c r="G103" s="67"/>
      <c r="N103" s="63"/>
    </row>
    <row r="104" spans="2:14" x14ac:dyDescent="0.35">
      <c r="B104" s="274" t="s">
        <v>195</v>
      </c>
      <c r="C104" s="275"/>
      <c r="D104" s="275"/>
      <c r="E104" s="275"/>
      <c r="F104" s="275"/>
      <c r="G104" s="276"/>
      <c r="N104" s="63"/>
    </row>
    <row r="105" spans="2:14" x14ac:dyDescent="0.35">
      <c r="C105" s="274" t="s">
        <v>104</v>
      </c>
      <c r="D105" s="275"/>
      <c r="E105" s="275"/>
      <c r="F105" s="275"/>
      <c r="G105" s="276"/>
      <c r="N105" s="63"/>
    </row>
    <row r="106" spans="2:14" ht="22.5" customHeight="1" thickBot="1" x14ac:dyDescent="0.4">
      <c r="C106" s="75" t="s">
        <v>185</v>
      </c>
      <c r="D106" s="76">
        <f>'1) Budget Table'!D108</f>
        <v>0</v>
      </c>
      <c r="E106" s="76">
        <f>'1) Budget Table'!E108</f>
        <v>0</v>
      </c>
      <c r="F106" s="76">
        <f>'1) Budget Table'!F108</f>
        <v>59814</v>
      </c>
      <c r="G106" s="77">
        <f>SUM(D106:F106)</f>
        <v>59814</v>
      </c>
      <c r="N106" s="63"/>
    </row>
    <row r="107" spans="2:14" x14ac:dyDescent="0.35">
      <c r="C107" s="73" t="s">
        <v>10</v>
      </c>
      <c r="D107" s="111"/>
      <c r="E107" s="112"/>
      <c r="F107" s="112">
        <v>15000</v>
      </c>
      <c r="G107" s="74">
        <f t="shared" ref="G107:G114" si="8">SUM(D107:F107)</f>
        <v>15000</v>
      </c>
      <c r="N107" s="63"/>
    </row>
    <row r="108" spans="2:14" x14ac:dyDescent="0.35">
      <c r="C108" s="61" t="s">
        <v>11</v>
      </c>
      <c r="D108" s="113"/>
      <c r="E108" s="22"/>
      <c r="F108" s="201">
        <v>5000</v>
      </c>
      <c r="G108" s="72">
        <f t="shared" si="8"/>
        <v>5000</v>
      </c>
      <c r="N108" s="63"/>
    </row>
    <row r="109" spans="2:14" ht="15.75" customHeight="1" x14ac:dyDescent="0.35">
      <c r="C109" s="61" t="s">
        <v>12</v>
      </c>
      <c r="D109" s="113"/>
      <c r="E109" s="113"/>
      <c r="F109" s="113">
        <v>3000</v>
      </c>
      <c r="G109" s="72">
        <f t="shared" si="8"/>
        <v>3000</v>
      </c>
      <c r="N109" s="63"/>
    </row>
    <row r="110" spans="2:14" x14ac:dyDescent="0.35">
      <c r="C110" s="62" t="s">
        <v>13</v>
      </c>
      <c r="D110" s="113"/>
      <c r="E110" s="113"/>
      <c r="F110" s="113">
        <v>28814</v>
      </c>
      <c r="G110" s="72">
        <f t="shared" si="8"/>
        <v>28814</v>
      </c>
      <c r="N110" s="63"/>
    </row>
    <row r="111" spans="2:14" x14ac:dyDescent="0.35">
      <c r="C111" s="61" t="s">
        <v>18</v>
      </c>
      <c r="D111" s="113"/>
      <c r="E111" s="113"/>
      <c r="F111" s="113">
        <v>5000</v>
      </c>
      <c r="G111" s="72">
        <f t="shared" si="8"/>
        <v>5000</v>
      </c>
      <c r="N111" s="63"/>
    </row>
    <row r="112" spans="2:14" x14ac:dyDescent="0.35">
      <c r="C112" s="61" t="s">
        <v>14</v>
      </c>
      <c r="D112" s="113"/>
      <c r="E112" s="113"/>
      <c r="F112" s="113"/>
      <c r="G112" s="72">
        <f t="shared" si="8"/>
        <v>0</v>
      </c>
      <c r="N112" s="63"/>
    </row>
    <row r="113" spans="3:14" x14ac:dyDescent="0.35">
      <c r="C113" s="61" t="s">
        <v>184</v>
      </c>
      <c r="D113" s="113"/>
      <c r="E113" s="113"/>
      <c r="F113" s="113">
        <v>3000</v>
      </c>
      <c r="G113" s="72">
        <f t="shared" si="8"/>
        <v>3000</v>
      </c>
      <c r="N113" s="63"/>
    </row>
    <row r="114" spans="3:14" x14ac:dyDescent="0.35">
      <c r="C114" s="66" t="s">
        <v>187</v>
      </c>
      <c r="D114" s="78">
        <f>SUM(D107:D113)</f>
        <v>0</v>
      </c>
      <c r="E114" s="78">
        <f>SUM(E107:E113)</f>
        <v>0</v>
      </c>
      <c r="F114" s="78">
        <f>SUM(F107:F113)</f>
        <v>59814</v>
      </c>
      <c r="G114" s="72">
        <f t="shared" si="8"/>
        <v>59814</v>
      </c>
      <c r="N114" s="63"/>
    </row>
    <row r="115" spans="3:14" s="65" customFormat="1" x14ac:dyDescent="0.35">
      <c r="C115" s="82"/>
      <c r="D115" s="83"/>
      <c r="E115" s="83"/>
      <c r="F115" s="83"/>
      <c r="G115" s="84"/>
    </row>
    <row r="116" spans="3:14" ht="15.75" customHeight="1" x14ac:dyDescent="0.35">
      <c r="C116" s="274" t="s">
        <v>196</v>
      </c>
      <c r="D116" s="275"/>
      <c r="E116" s="275"/>
      <c r="F116" s="275"/>
      <c r="G116" s="276"/>
      <c r="N116" s="63"/>
    </row>
    <row r="117" spans="3:14" ht="21.75" customHeight="1" thickBot="1" x14ac:dyDescent="0.4">
      <c r="C117" s="75" t="s">
        <v>185</v>
      </c>
      <c r="D117" s="76">
        <f>'1) Budget Table'!D118</f>
        <v>0</v>
      </c>
      <c r="E117" s="76">
        <f>'1) Budget Table'!E118</f>
        <v>0</v>
      </c>
      <c r="F117" s="76">
        <f>'1) Budget Table'!F118</f>
        <v>121495</v>
      </c>
      <c r="G117" s="77">
        <f t="shared" ref="G117:G125" si="9">SUM(D117:F117)</f>
        <v>121495</v>
      </c>
      <c r="N117" s="63"/>
    </row>
    <row r="118" spans="3:14" x14ac:dyDescent="0.35">
      <c r="C118" s="73" t="s">
        <v>10</v>
      </c>
      <c r="D118" s="111"/>
      <c r="E118" s="112"/>
      <c r="F118" s="112">
        <v>15000</v>
      </c>
      <c r="G118" s="74">
        <f t="shared" si="9"/>
        <v>15000</v>
      </c>
      <c r="N118" s="63"/>
    </row>
    <row r="119" spans="3:14" x14ac:dyDescent="0.35">
      <c r="C119" s="61" t="s">
        <v>11</v>
      </c>
      <c r="D119" s="113"/>
      <c r="E119" s="22"/>
      <c r="F119" s="22">
        <v>10000</v>
      </c>
      <c r="G119" s="72">
        <f t="shared" si="9"/>
        <v>10000</v>
      </c>
      <c r="N119" s="63"/>
    </row>
    <row r="120" spans="3:14" ht="31" x14ac:dyDescent="0.35">
      <c r="C120" s="61" t="s">
        <v>12</v>
      </c>
      <c r="D120" s="113"/>
      <c r="E120" s="113"/>
      <c r="F120" s="113">
        <v>10000</v>
      </c>
      <c r="G120" s="72">
        <f t="shared" si="9"/>
        <v>10000</v>
      </c>
      <c r="N120" s="63"/>
    </row>
    <row r="121" spans="3:14" x14ac:dyDescent="0.35">
      <c r="C121" s="62" t="s">
        <v>13</v>
      </c>
      <c r="D121" s="113"/>
      <c r="E121" s="113"/>
      <c r="F121" s="113">
        <v>62495</v>
      </c>
      <c r="G121" s="72">
        <f t="shared" si="9"/>
        <v>62495</v>
      </c>
      <c r="N121" s="63"/>
    </row>
    <row r="122" spans="3:14" x14ac:dyDescent="0.35">
      <c r="C122" s="61" t="s">
        <v>18</v>
      </c>
      <c r="D122" s="113"/>
      <c r="E122" s="113"/>
      <c r="F122" s="113">
        <v>2000</v>
      </c>
      <c r="G122" s="72">
        <f t="shared" si="9"/>
        <v>2000</v>
      </c>
      <c r="N122" s="63"/>
    </row>
    <row r="123" spans="3:14" x14ac:dyDescent="0.35">
      <c r="C123" s="61" t="s">
        <v>14</v>
      </c>
      <c r="D123" s="113"/>
      <c r="E123" s="113"/>
      <c r="F123" s="113"/>
      <c r="G123" s="72">
        <f t="shared" si="9"/>
        <v>0</v>
      </c>
      <c r="N123" s="63"/>
    </row>
    <row r="124" spans="3:14" x14ac:dyDescent="0.35">
      <c r="C124" s="61" t="s">
        <v>184</v>
      </c>
      <c r="D124" s="113"/>
      <c r="E124" s="113"/>
      <c r="F124" s="113">
        <v>22000</v>
      </c>
      <c r="G124" s="72">
        <f t="shared" si="9"/>
        <v>22000</v>
      </c>
      <c r="N124" s="63"/>
    </row>
    <row r="125" spans="3:14" x14ac:dyDescent="0.35">
      <c r="C125" s="66" t="s">
        <v>187</v>
      </c>
      <c r="D125" s="78">
        <f>SUM(D118:D124)</f>
        <v>0</v>
      </c>
      <c r="E125" s="78">
        <f>SUM(E118:E124)</f>
        <v>0</v>
      </c>
      <c r="F125" s="78">
        <f>SUM(F118:F124)</f>
        <v>121495</v>
      </c>
      <c r="G125" s="72">
        <f t="shared" si="9"/>
        <v>121495</v>
      </c>
      <c r="N125" s="63"/>
    </row>
    <row r="126" spans="3:14" s="65" customFormat="1" x14ac:dyDescent="0.35">
      <c r="C126" s="82"/>
      <c r="D126" s="83"/>
      <c r="E126" s="83"/>
      <c r="F126" s="83"/>
      <c r="G126" s="84"/>
    </row>
    <row r="127" spans="3:14" x14ac:dyDescent="0.35">
      <c r="C127" s="274" t="s">
        <v>121</v>
      </c>
      <c r="D127" s="275"/>
      <c r="E127" s="275"/>
      <c r="F127" s="275"/>
      <c r="G127" s="276"/>
      <c r="N127" s="63"/>
    </row>
    <row r="128" spans="3:14" ht="21" customHeight="1" thickBot="1" x14ac:dyDescent="0.4">
      <c r="C128" s="75" t="s">
        <v>185</v>
      </c>
      <c r="D128" s="76">
        <f>'1) Budget Table'!D128</f>
        <v>0</v>
      </c>
      <c r="E128" s="76">
        <f>'1) Budget Table'!E128</f>
        <v>0</v>
      </c>
      <c r="F128" s="76">
        <f>'1) Budget Table'!F128</f>
        <v>99065</v>
      </c>
      <c r="G128" s="77">
        <f t="shared" ref="G128:G136" si="10">SUM(D128:F128)</f>
        <v>99065</v>
      </c>
      <c r="N128" s="63"/>
    </row>
    <row r="129" spans="3:14" x14ac:dyDescent="0.35">
      <c r="C129" s="73" t="s">
        <v>10</v>
      </c>
      <c r="D129" s="111"/>
      <c r="E129" s="112"/>
      <c r="F129" s="202">
        <v>15000</v>
      </c>
      <c r="G129" s="74">
        <f t="shared" si="10"/>
        <v>15000</v>
      </c>
      <c r="N129" s="63"/>
    </row>
    <row r="130" spans="3:14" x14ac:dyDescent="0.35">
      <c r="C130" s="61" t="s">
        <v>11</v>
      </c>
      <c r="D130" s="113"/>
      <c r="E130" s="22"/>
      <c r="F130" s="201">
        <v>5000</v>
      </c>
      <c r="G130" s="72">
        <f t="shared" si="10"/>
        <v>5000</v>
      </c>
      <c r="N130" s="63"/>
    </row>
    <row r="131" spans="3:14" ht="31" x14ac:dyDescent="0.35">
      <c r="C131" s="61" t="s">
        <v>12</v>
      </c>
      <c r="D131" s="113"/>
      <c r="E131" s="113"/>
      <c r="F131" s="203">
        <v>7000</v>
      </c>
      <c r="G131" s="72">
        <f t="shared" si="10"/>
        <v>7000</v>
      </c>
      <c r="N131" s="63"/>
    </row>
    <row r="132" spans="3:14" x14ac:dyDescent="0.35">
      <c r="C132" s="62" t="s">
        <v>13</v>
      </c>
      <c r="D132" s="113"/>
      <c r="E132" s="113"/>
      <c r="F132" s="113">
        <v>37065</v>
      </c>
      <c r="G132" s="72">
        <f t="shared" si="10"/>
        <v>37065</v>
      </c>
      <c r="N132" s="63"/>
    </row>
    <row r="133" spans="3:14" x14ac:dyDescent="0.35">
      <c r="C133" s="61" t="s">
        <v>18</v>
      </c>
      <c r="D133" s="113"/>
      <c r="E133" s="113"/>
      <c r="F133" s="113">
        <v>10000</v>
      </c>
      <c r="G133" s="72">
        <f t="shared" si="10"/>
        <v>10000</v>
      </c>
      <c r="N133" s="63"/>
    </row>
    <row r="134" spans="3:14" x14ac:dyDescent="0.35">
      <c r="C134" s="61" t="s">
        <v>14</v>
      </c>
      <c r="D134" s="113"/>
      <c r="E134" s="113"/>
      <c r="F134" s="113"/>
      <c r="G134" s="72">
        <f t="shared" si="10"/>
        <v>0</v>
      </c>
      <c r="N134" s="63"/>
    </row>
    <row r="135" spans="3:14" x14ac:dyDescent="0.35">
      <c r="C135" s="61" t="s">
        <v>184</v>
      </c>
      <c r="D135" s="113"/>
      <c r="E135" s="113"/>
      <c r="F135" s="113">
        <v>25000</v>
      </c>
      <c r="G135" s="72">
        <f t="shared" si="10"/>
        <v>25000</v>
      </c>
      <c r="N135" s="63"/>
    </row>
    <row r="136" spans="3:14" x14ac:dyDescent="0.35">
      <c r="C136" s="66" t="s">
        <v>187</v>
      </c>
      <c r="D136" s="78">
        <f>SUM(D129:D135)</f>
        <v>0</v>
      </c>
      <c r="E136" s="78">
        <f>SUM(E129:E135)</f>
        <v>0</v>
      </c>
      <c r="F136" s="78">
        <f>SUM(F129:F135)</f>
        <v>99065</v>
      </c>
      <c r="G136" s="72">
        <f t="shared" si="10"/>
        <v>99065</v>
      </c>
      <c r="N136" s="63"/>
    </row>
    <row r="137" spans="3:14" s="65" customFormat="1" x14ac:dyDescent="0.35">
      <c r="C137" s="82"/>
      <c r="D137" s="83"/>
      <c r="E137" s="83"/>
      <c r="F137" s="83"/>
      <c r="G137" s="84"/>
    </row>
    <row r="138" spans="3:14" x14ac:dyDescent="0.35">
      <c r="C138" s="274" t="s">
        <v>130</v>
      </c>
      <c r="D138" s="275"/>
      <c r="E138" s="275"/>
      <c r="F138" s="275"/>
      <c r="G138" s="276"/>
      <c r="N138" s="63"/>
    </row>
    <row r="139" spans="3:14" ht="24" customHeight="1" thickBot="1" x14ac:dyDescent="0.4">
      <c r="C139" s="75" t="s">
        <v>185</v>
      </c>
      <c r="D139" s="76">
        <f>'1) Budget Table'!D138</f>
        <v>0</v>
      </c>
      <c r="E139" s="76">
        <f>'1) Budget Table'!E138</f>
        <v>0</v>
      </c>
      <c r="F139" s="76">
        <f>'1) Budget Table'!F138</f>
        <v>0</v>
      </c>
      <c r="G139" s="77">
        <f t="shared" ref="G139:G147" si="11">SUM(D139:F139)</f>
        <v>0</v>
      </c>
      <c r="N139" s="63"/>
    </row>
    <row r="140" spans="3:14" ht="15.75" customHeight="1" x14ac:dyDescent="0.35">
      <c r="C140" s="73" t="s">
        <v>10</v>
      </c>
      <c r="D140" s="111"/>
      <c r="E140" s="112"/>
      <c r="F140" s="112"/>
      <c r="G140" s="74">
        <f t="shared" si="11"/>
        <v>0</v>
      </c>
      <c r="N140" s="63"/>
    </row>
    <row r="141" spans="3:14" s="67" customFormat="1" x14ac:dyDescent="0.35">
      <c r="C141" s="61" t="s">
        <v>11</v>
      </c>
      <c r="D141" s="113"/>
      <c r="E141" s="22"/>
      <c r="F141" s="22"/>
      <c r="G141" s="72">
        <f t="shared" si="11"/>
        <v>0</v>
      </c>
    </row>
    <row r="142" spans="3:14" s="67" customFormat="1" ht="15.75" customHeight="1" x14ac:dyDescent="0.35">
      <c r="C142" s="61" t="s">
        <v>12</v>
      </c>
      <c r="D142" s="113"/>
      <c r="E142" s="113"/>
      <c r="F142" s="113"/>
      <c r="G142" s="72">
        <f t="shared" si="11"/>
        <v>0</v>
      </c>
    </row>
    <row r="143" spans="3:14" s="67" customFormat="1" x14ac:dyDescent="0.35">
      <c r="C143" s="62" t="s">
        <v>13</v>
      </c>
      <c r="D143" s="113"/>
      <c r="E143" s="113"/>
      <c r="F143" s="113"/>
      <c r="G143" s="72">
        <f t="shared" si="11"/>
        <v>0</v>
      </c>
    </row>
    <row r="144" spans="3:14" s="67" customFormat="1" x14ac:dyDescent="0.35">
      <c r="C144" s="61" t="s">
        <v>18</v>
      </c>
      <c r="D144" s="113"/>
      <c r="E144" s="113"/>
      <c r="F144" s="113"/>
      <c r="G144" s="72">
        <f t="shared" si="11"/>
        <v>0</v>
      </c>
    </row>
    <row r="145" spans="2:7" s="67" customFormat="1" ht="15.75" customHeight="1" x14ac:dyDescent="0.35">
      <c r="C145" s="61" t="s">
        <v>14</v>
      </c>
      <c r="D145" s="113"/>
      <c r="E145" s="113"/>
      <c r="F145" s="113"/>
      <c r="G145" s="72">
        <f t="shared" si="11"/>
        <v>0</v>
      </c>
    </row>
    <row r="146" spans="2:7" s="67" customFormat="1" x14ac:dyDescent="0.35">
      <c r="C146" s="61" t="s">
        <v>184</v>
      </c>
      <c r="D146" s="113"/>
      <c r="E146" s="113"/>
      <c r="F146" s="113"/>
      <c r="G146" s="72">
        <f t="shared" si="11"/>
        <v>0</v>
      </c>
    </row>
    <row r="147" spans="2:7" s="67" customFormat="1" x14ac:dyDescent="0.35">
      <c r="C147" s="66" t="s">
        <v>187</v>
      </c>
      <c r="D147" s="78">
        <f>SUM(D140:D146)</f>
        <v>0</v>
      </c>
      <c r="E147" s="78">
        <f>SUM(E140:E146)</f>
        <v>0</v>
      </c>
      <c r="F147" s="78">
        <f>SUM(F140:F146)</f>
        <v>0</v>
      </c>
      <c r="G147" s="72">
        <f t="shared" si="11"/>
        <v>0</v>
      </c>
    </row>
    <row r="148" spans="2:7" s="67" customFormat="1" x14ac:dyDescent="0.35">
      <c r="C148" s="63"/>
      <c r="D148" s="65"/>
      <c r="E148" s="65"/>
      <c r="F148" s="65"/>
      <c r="G148" s="63"/>
    </row>
    <row r="149" spans="2:7" s="67" customFormat="1" x14ac:dyDescent="0.35">
      <c r="B149" s="274" t="s">
        <v>197</v>
      </c>
      <c r="C149" s="275"/>
      <c r="D149" s="275"/>
      <c r="E149" s="275"/>
      <c r="F149" s="275"/>
      <c r="G149" s="276"/>
    </row>
    <row r="150" spans="2:7" s="67" customFormat="1" x14ac:dyDescent="0.35">
      <c r="B150" s="63"/>
      <c r="C150" s="274" t="s">
        <v>140</v>
      </c>
      <c r="D150" s="275"/>
      <c r="E150" s="275"/>
      <c r="F150" s="275"/>
      <c r="G150" s="276"/>
    </row>
    <row r="151" spans="2:7" s="67" customFormat="1" ht="24" customHeight="1" thickBot="1" x14ac:dyDescent="0.4">
      <c r="B151" s="63"/>
      <c r="C151" s="75" t="s">
        <v>185</v>
      </c>
      <c r="D151" s="76">
        <f>'1) Budget Table'!D150</f>
        <v>0</v>
      </c>
      <c r="E151" s="76">
        <f>'1) Budget Table'!E150</f>
        <v>0</v>
      </c>
      <c r="F151" s="76">
        <f>'1) Budget Table'!F150</f>
        <v>0</v>
      </c>
      <c r="G151" s="77">
        <f>SUM(D151:F151)</f>
        <v>0</v>
      </c>
    </row>
    <row r="152" spans="2:7" s="67" customFormat="1" ht="24.75" customHeight="1" x14ac:dyDescent="0.35">
      <c r="B152" s="63"/>
      <c r="C152" s="73" t="s">
        <v>10</v>
      </c>
      <c r="D152" s="111"/>
      <c r="E152" s="112"/>
      <c r="F152" s="112"/>
      <c r="G152" s="74">
        <f t="shared" ref="G152:G159" si="12">SUM(D152:F152)</f>
        <v>0</v>
      </c>
    </row>
    <row r="153" spans="2:7" s="67" customFormat="1" ht="15.75" customHeight="1" x14ac:dyDescent="0.35">
      <c r="B153" s="63"/>
      <c r="C153" s="61" t="s">
        <v>11</v>
      </c>
      <c r="D153" s="113"/>
      <c r="E153" s="22"/>
      <c r="F153" s="22"/>
      <c r="G153" s="72">
        <f t="shared" si="12"/>
        <v>0</v>
      </c>
    </row>
    <row r="154" spans="2:7" s="67" customFormat="1" ht="15.75" customHeight="1" x14ac:dyDescent="0.35">
      <c r="B154" s="63"/>
      <c r="C154" s="61" t="s">
        <v>12</v>
      </c>
      <c r="D154" s="113"/>
      <c r="E154" s="113"/>
      <c r="F154" s="113"/>
      <c r="G154" s="72">
        <f t="shared" si="12"/>
        <v>0</v>
      </c>
    </row>
    <row r="155" spans="2:7" s="67" customFormat="1" ht="15.75" customHeight="1" x14ac:dyDescent="0.35">
      <c r="B155" s="63"/>
      <c r="C155" s="62" t="s">
        <v>13</v>
      </c>
      <c r="D155" s="113"/>
      <c r="E155" s="113"/>
      <c r="F155" s="113"/>
      <c r="G155" s="72">
        <f t="shared" si="12"/>
        <v>0</v>
      </c>
    </row>
    <row r="156" spans="2:7" s="67" customFormat="1" ht="15.75" customHeight="1" x14ac:dyDescent="0.35">
      <c r="B156" s="63"/>
      <c r="C156" s="61" t="s">
        <v>18</v>
      </c>
      <c r="D156" s="113"/>
      <c r="E156" s="113"/>
      <c r="F156" s="113"/>
      <c r="G156" s="72">
        <f t="shared" si="12"/>
        <v>0</v>
      </c>
    </row>
    <row r="157" spans="2:7" s="67" customFormat="1" ht="15.75" customHeight="1" x14ac:dyDescent="0.35">
      <c r="B157" s="63"/>
      <c r="C157" s="61" t="s">
        <v>14</v>
      </c>
      <c r="D157" s="113"/>
      <c r="E157" s="113"/>
      <c r="F157" s="113"/>
      <c r="G157" s="72">
        <f t="shared" si="12"/>
        <v>0</v>
      </c>
    </row>
    <row r="158" spans="2:7" s="67" customFormat="1" ht="15.75" customHeight="1" x14ac:dyDescent="0.35">
      <c r="B158" s="63"/>
      <c r="C158" s="61" t="s">
        <v>184</v>
      </c>
      <c r="D158" s="113"/>
      <c r="E158" s="113"/>
      <c r="F158" s="113"/>
      <c r="G158" s="72">
        <f t="shared" si="12"/>
        <v>0</v>
      </c>
    </row>
    <row r="159" spans="2:7" s="67" customFormat="1" ht="15.75" customHeight="1" x14ac:dyDescent="0.35">
      <c r="B159" s="63"/>
      <c r="C159" s="66" t="s">
        <v>187</v>
      </c>
      <c r="D159" s="78">
        <f>SUM(D152:D158)</f>
        <v>0</v>
      </c>
      <c r="E159" s="78">
        <f>SUM(E152:E158)</f>
        <v>0</v>
      </c>
      <c r="F159" s="78">
        <f>SUM(F152:F158)</f>
        <v>0</v>
      </c>
      <c r="G159" s="72">
        <f t="shared" si="12"/>
        <v>0</v>
      </c>
    </row>
    <row r="160" spans="2:7" s="65" customFormat="1" ht="15.75" customHeight="1" x14ac:dyDescent="0.35">
      <c r="C160" s="82"/>
      <c r="D160" s="83"/>
      <c r="E160" s="83"/>
      <c r="F160" s="83"/>
      <c r="G160" s="84"/>
    </row>
    <row r="161" spans="3:7" s="67" customFormat="1" ht="15.75" customHeight="1" x14ac:dyDescent="0.35">
      <c r="C161" s="274" t="s">
        <v>149</v>
      </c>
      <c r="D161" s="275"/>
      <c r="E161" s="275"/>
      <c r="F161" s="275"/>
      <c r="G161" s="276"/>
    </row>
    <row r="162" spans="3:7" s="67" customFormat="1" ht="21" customHeight="1" thickBot="1" x14ac:dyDescent="0.4">
      <c r="C162" s="75" t="s">
        <v>185</v>
      </c>
      <c r="D162" s="76">
        <f>'1) Budget Table'!D160</f>
        <v>0</v>
      </c>
      <c r="E162" s="76">
        <f>'1) Budget Table'!E160</f>
        <v>0</v>
      </c>
      <c r="F162" s="76">
        <f>'1) Budget Table'!F160</f>
        <v>0</v>
      </c>
      <c r="G162" s="77">
        <f t="shared" ref="G162:G170" si="13">SUM(D162:F162)</f>
        <v>0</v>
      </c>
    </row>
    <row r="163" spans="3:7" s="67" customFormat="1" ht="15.75" customHeight="1" x14ac:dyDescent="0.35">
      <c r="C163" s="73" t="s">
        <v>10</v>
      </c>
      <c r="D163" s="111"/>
      <c r="E163" s="112"/>
      <c r="F163" s="112"/>
      <c r="G163" s="74">
        <f t="shared" si="13"/>
        <v>0</v>
      </c>
    </row>
    <row r="164" spans="3:7" s="67" customFormat="1" ht="15.75" customHeight="1" x14ac:dyDescent="0.35">
      <c r="C164" s="61" t="s">
        <v>11</v>
      </c>
      <c r="D164" s="113"/>
      <c r="E164" s="22"/>
      <c r="F164" s="22"/>
      <c r="G164" s="72">
        <f t="shared" si="13"/>
        <v>0</v>
      </c>
    </row>
    <row r="165" spans="3:7" s="67" customFormat="1" ht="15.75" customHeight="1" x14ac:dyDescent="0.35">
      <c r="C165" s="61" t="s">
        <v>12</v>
      </c>
      <c r="D165" s="113"/>
      <c r="E165" s="113"/>
      <c r="F165" s="113"/>
      <c r="G165" s="72">
        <f t="shared" si="13"/>
        <v>0</v>
      </c>
    </row>
    <row r="166" spans="3:7" s="67" customFormat="1" ht="15.75" customHeight="1" x14ac:dyDescent="0.35">
      <c r="C166" s="62" t="s">
        <v>13</v>
      </c>
      <c r="D166" s="113"/>
      <c r="E166" s="113"/>
      <c r="F166" s="113"/>
      <c r="G166" s="72">
        <f t="shared" si="13"/>
        <v>0</v>
      </c>
    </row>
    <row r="167" spans="3:7" s="67" customFormat="1" ht="15.75" customHeight="1" x14ac:dyDescent="0.35">
      <c r="C167" s="61" t="s">
        <v>18</v>
      </c>
      <c r="D167" s="113"/>
      <c r="E167" s="113"/>
      <c r="F167" s="113"/>
      <c r="G167" s="72">
        <f t="shared" si="13"/>
        <v>0</v>
      </c>
    </row>
    <row r="168" spans="3:7" s="67" customFormat="1" ht="15.75" customHeight="1" x14ac:dyDescent="0.35">
      <c r="C168" s="61" t="s">
        <v>14</v>
      </c>
      <c r="D168" s="113"/>
      <c r="E168" s="113"/>
      <c r="F168" s="113"/>
      <c r="G168" s="72">
        <f t="shared" si="13"/>
        <v>0</v>
      </c>
    </row>
    <row r="169" spans="3:7" s="67" customFormat="1" ht="15.75" customHeight="1" x14ac:dyDescent="0.35">
      <c r="C169" s="61" t="s">
        <v>184</v>
      </c>
      <c r="D169" s="113"/>
      <c r="E169" s="113"/>
      <c r="F169" s="113"/>
      <c r="G169" s="72">
        <f t="shared" si="13"/>
        <v>0</v>
      </c>
    </row>
    <row r="170" spans="3:7" s="67" customFormat="1" ht="15.75" customHeight="1" x14ac:dyDescent="0.35">
      <c r="C170" s="66" t="s">
        <v>187</v>
      </c>
      <c r="D170" s="78">
        <f>SUM(D163:D169)</f>
        <v>0</v>
      </c>
      <c r="E170" s="78">
        <f>SUM(E163:E169)</f>
        <v>0</v>
      </c>
      <c r="F170" s="78">
        <f>SUM(F163:F169)</f>
        <v>0</v>
      </c>
      <c r="G170" s="72">
        <f t="shared" si="13"/>
        <v>0</v>
      </c>
    </row>
    <row r="171" spans="3:7" s="65" customFormat="1" ht="15.75" customHeight="1" x14ac:dyDescent="0.35">
      <c r="C171" s="82"/>
      <c r="D171" s="83"/>
      <c r="E171" s="83"/>
      <c r="F171" s="83"/>
      <c r="G171" s="84"/>
    </row>
    <row r="172" spans="3:7" s="67" customFormat="1" ht="15.75" customHeight="1" x14ac:dyDescent="0.35">
      <c r="C172" s="274" t="s">
        <v>158</v>
      </c>
      <c r="D172" s="275"/>
      <c r="E172" s="275"/>
      <c r="F172" s="275"/>
      <c r="G172" s="276"/>
    </row>
    <row r="173" spans="3:7" s="67" customFormat="1" ht="19.5" customHeight="1" thickBot="1" x14ac:dyDescent="0.4">
      <c r="C173" s="75" t="s">
        <v>185</v>
      </c>
      <c r="D173" s="76">
        <f>'1) Budget Table'!D170</f>
        <v>0</v>
      </c>
      <c r="E173" s="76">
        <f>'1) Budget Table'!E170</f>
        <v>0</v>
      </c>
      <c r="F173" s="76">
        <f>'1) Budget Table'!F170</f>
        <v>0</v>
      </c>
      <c r="G173" s="77">
        <f t="shared" ref="G173:G181" si="14">SUM(D173:F173)</f>
        <v>0</v>
      </c>
    </row>
    <row r="174" spans="3:7" s="67" customFormat="1" ht="15.75" customHeight="1" x14ac:dyDescent="0.35">
      <c r="C174" s="73" t="s">
        <v>10</v>
      </c>
      <c r="D174" s="111"/>
      <c r="E174" s="112"/>
      <c r="F174" s="112"/>
      <c r="G174" s="74">
        <f t="shared" si="14"/>
        <v>0</v>
      </c>
    </row>
    <row r="175" spans="3:7" s="67" customFormat="1" ht="15.75" customHeight="1" x14ac:dyDescent="0.35">
      <c r="C175" s="61" t="s">
        <v>11</v>
      </c>
      <c r="D175" s="113"/>
      <c r="E175" s="22"/>
      <c r="F175" s="22"/>
      <c r="G175" s="72">
        <f t="shared" si="14"/>
        <v>0</v>
      </c>
    </row>
    <row r="176" spans="3:7" s="67" customFormat="1" ht="15.75" customHeight="1" x14ac:dyDescent="0.35">
      <c r="C176" s="61" t="s">
        <v>12</v>
      </c>
      <c r="D176" s="113"/>
      <c r="E176" s="113"/>
      <c r="F176" s="113"/>
      <c r="G176" s="72">
        <f t="shared" si="14"/>
        <v>0</v>
      </c>
    </row>
    <row r="177" spans="3:7" s="67" customFormat="1" ht="15.75" customHeight="1" x14ac:dyDescent="0.35">
      <c r="C177" s="62" t="s">
        <v>13</v>
      </c>
      <c r="D177" s="113"/>
      <c r="E177" s="113"/>
      <c r="F177" s="113"/>
      <c r="G177" s="72">
        <f t="shared" si="14"/>
        <v>0</v>
      </c>
    </row>
    <row r="178" spans="3:7" s="67" customFormat="1" ht="15.75" customHeight="1" x14ac:dyDescent="0.35">
      <c r="C178" s="61" t="s">
        <v>18</v>
      </c>
      <c r="D178" s="113"/>
      <c r="E178" s="113"/>
      <c r="F178" s="113"/>
      <c r="G178" s="72">
        <f t="shared" si="14"/>
        <v>0</v>
      </c>
    </row>
    <row r="179" spans="3:7" s="67" customFormat="1" ht="15.75" customHeight="1" x14ac:dyDescent="0.35">
      <c r="C179" s="61" t="s">
        <v>14</v>
      </c>
      <c r="D179" s="113"/>
      <c r="E179" s="113"/>
      <c r="F179" s="113"/>
      <c r="G179" s="72">
        <f t="shared" si="14"/>
        <v>0</v>
      </c>
    </row>
    <row r="180" spans="3:7" s="67" customFormat="1" ht="15.75" customHeight="1" x14ac:dyDescent="0.35">
      <c r="C180" s="61" t="s">
        <v>184</v>
      </c>
      <c r="D180" s="113"/>
      <c r="E180" s="113"/>
      <c r="F180" s="113"/>
      <c r="G180" s="72">
        <f t="shared" si="14"/>
        <v>0</v>
      </c>
    </row>
    <row r="181" spans="3:7" s="67" customFormat="1" ht="15.75" customHeight="1" x14ac:dyDescent="0.35">
      <c r="C181" s="66" t="s">
        <v>187</v>
      </c>
      <c r="D181" s="78">
        <f>SUM(D174:D180)</f>
        <v>0</v>
      </c>
      <c r="E181" s="78">
        <f>SUM(E174:E180)</f>
        <v>0</v>
      </c>
      <c r="F181" s="78">
        <f>SUM(F174:F180)</f>
        <v>0</v>
      </c>
      <c r="G181" s="72">
        <f t="shared" si="14"/>
        <v>0</v>
      </c>
    </row>
    <row r="182" spans="3:7" s="65" customFormat="1" ht="15.75" customHeight="1" x14ac:dyDescent="0.35">
      <c r="C182" s="82"/>
      <c r="D182" s="83"/>
      <c r="E182" s="83"/>
      <c r="F182" s="83"/>
      <c r="G182" s="84"/>
    </row>
    <row r="183" spans="3:7" s="67" customFormat="1" ht="15.75" customHeight="1" x14ac:dyDescent="0.35">
      <c r="C183" s="274" t="s">
        <v>167</v>
      </c>
      <c r="D183" s="275"/>
      <c r="E183" s="275"/>
      <c r="F183" s="275"/>
      <c r="G183" s="276"/>
    </row>
    <row r="184" spans="3:7" s="67" customFormat="1" ht="22.5" customHeight="1" thickBot="1" x14ac:dyDescent="0.4">
      <c r="C184" s="75" t="s">
        <v>185</v>
      </c>
      <c r="D184" s="76">
        <f>'1) Budget Table'!D180</f>
        <v>0</v>
      </c>
      <c r="E184" s="76">
        <f>'1) Budget Table'!E180</f>
        <v>0</v>
      </c>
      <c r="F184" s="76">
        <f>'1) Budget Table'!F180</f>
        <v>0</v>
      </c>
      <c r="G184" s="77">
        <f t="shared" ref="G184:G192" si="15">SUM(D184:F184)</f>
        <v>0</v>
      </c>
    </row>
    <row r="185" spans="3:7" s="67" customFormat="1" ht="15.75" customHeight="1" x14ac:dyDescent="0.35">
      <c r="C185" s="73" t="s">
        <v>10</v>
      </c>
      <c r="D185" s="111"/>
      <c r="E185" s="112"/>
      <c r="F185" s="112"/>
      <c r="G185" s="74">
        <f t="shared" si="15"/>
        <v>0</v>
      </c>
    </row>
    <row r="186" spans="3:7" s="67" customFormat="1" ht="15.75" customHeight="1" x14ac:dyDescent="0.35">
      <c r="C186" s="61" t="s">
        <v>11</v>
      </c>
      <c r="D186" s="113"/>
      <c r="E186" s="22"/>
      <c r="F186" s="22"/>
      <c r="G186" s="72">
        <f t="shared" si="15"/>
        <v>0</v>
      </c>
    </row>
    <row r="187" spans="3:7" s="67" customFormat="1" ht="15.75" customHeight="1" x14ac:dyDescent="0.35">
      <c r="C187" s="61" t="s">
        <v>12</v>
      </c>
      <c r="D187" s="113"/>
      <c r="E187" s="113"/>
      <c r="F187" s="113"/>
      <c r="G187" s="72">
        <f t="shared" si="15"/>
        <v>0</v>
      </c>
    </row>
    <row r="188" spans="3:7" s="67" customFormat="1" ht="15.75" customHeight="1" x14ac:dyDescent="0.35">
      <c r="C188" s="62" t="s">
        <v>13</v>
      </c>
      <c r="D188" s="113"/>
      <c r="E188" s="113"/>
      <c r="F188" s="113"/>
      <c r="G188" s="72">
        <f t="shared" si="15"/>
        <v>0</v>
      </c>
    </row>
    <row r="189" spans="3:7" s="67" customFormat="1" ht="15.75" customHeight="1" x14ac:dyDescent="0.35">
      <c r="C189" s="61" t="s">
        <v>18</v>
      </c>
      <c r="D189" s="113"/>
      <c r="E189" s="113"/>
      <c r="F189" s="113"/>
      <c r="G189" s="72">
        <f t="shared" si="15"/>
        <v>0</v>
      </c>
    </row>
    <row r="190" spans="3:7" s="67" customFormat="1" ht="15.75" customHeight="1" x14ac:dyDescent="0.35">
      <c r="C190" s="61" t="s">
        <v>14</v>
      </c>
      <c r="D190" s="113"/>
      <c r="E190" s="113"/>
      <c r="F190" s="113"/>
      <c r="G190" s="72">
        <f t="shared" si="15"/>
        <v>0</v>
      </c>
    </row>
    <row r="191" spans="3:7" s="67" customFormat="1" ht="15.75" customHeight="1" x14ac:dyDescent="0.35">
      <c r="C191" s="61" t="s">
        <v>184</v>
      </c>
      <c r="D191" s="113"/>
      <c r="E191" s="113"/>
      <c r="F191" s="113"/>
      <c r="G191" s="72">
        <f t="shared" si="15"/>
        <v>0</v>
      </c>
    </row>
    <row r="192" spans="3:7" s="67" customFormat="1" ht="15.75" customHeight="1" x14ac:dyDescent="0.35">
      <c r="C192" s="66" t="s">
        <v>187</v>
      </c>
      <c r="D192" s="78">
        <f>SUM(D185:D191)</f>
        <v>0</v>
      </c>
      <c r="E192" s="78">
        <f>SUM(E185:E191)</f>
        <v>0</v>
      </c>
      <c r="F192" s="78">
        <f>SUM(F185:F191)</f>
        <v>0</v>
      </c>
      <c r="G192" s="72">
        <f t="shared" si="15"/>
        <v>0</v>
      </c>
    </row>
    <row r="193" spans="3:7" s="67" customFormat="1" ht="15.75" customHeight="1" x14ac:dyDescent="0.35">
      <c r="C193" s="63"/>
      <c r="D193" s="65"/>
      <c r="E193" s="65"/>
      <c r="F193" s="65"/>
      <c r="G193" s="63"/>
    </row>
    <row r="194" spans="3:7" s="67" customFormat="1" ht="15.75" customHeight="1" x14ac:dyDescent="0.35">
      <c r="C194" s="274" t="s">
        <v>555</v>
      </c>
      <c r="D194" s="275"/>
      <c r="E194" s="275"/>
      <c r="F194" s="275"/>
      <c r="G194" s="276"/>
    </row>
    <row r="195" spans="3:7" s="67" customFormat="1" ht="19.5" customHeight="1" thickBot="1" x14ac:dyDescent="0.4">
      <c r="C195" s="75" t="s">
        <v>556</v>
      </c>
      <c r="D195" s="76">
        <f>'1) Budget Table'!D187</f>
        <v>0</v>
      </c>
      <c r="E195" s="76">
        <f>'1) Budget Table'!E187</f>
        <v>0</v>
      </c>
      <c r="F195" s="76">
        <f>'1) Budget Table'!F187</f>
        <v>0</v>
      </c>
      <c r="G195" s="77">
        <f t="shared" ref="G195:G203" si="16">SUM(D195:F195)</f>
        <v>0</v>
      </c>
    </row>
    <row r="196" spans="3:7" s="67" customFormat="1" ht="15.75" customHeight="1" x14ac:dyDescent="0.35">
      <c r="C196" s="73" t="s">
        <v>10</v>
      </c>
      <c r="D196" s="111"/>
      <c r="E196" s="112"/>
      <c r="F196" s="112"/>
      <c r="G196" s="74">
        <f t="shared" si="16"/>
        <v>0</v>
      </c>
    </row>
    <row r="197" spans="3:7" s="67" customFormat="1" ht="15.75" customHeight="1" x14ac:dyDescent="0.35">
      <c r="C197" s="61" t="s">
        <v>11</v>
      </c>
      <c r="D197" s="113"/>
      <c r="E197" s="22"/>
      <c r="F197" s="22"/>
      <c r="G197" s="72">
        <f t="shared" si="16"/>
        <v>0</v>
      </c>
    </row>
    <row r="198" spans="3:7" s="67" customFormat="1" ht="15.75" customHeight="1" x14ac:dyDescent="0.35">
      <c r="C198" s="61" t="s">
        <v>12</v>
      </c>
      <c r="D198" s="113"/>
      <c r="E198" s="113"/>
      <c r="F198" s="113"/>
      <c r="G198" s="72">
        <f t="shared" si="16"/>
        <v>0</v>
      </c>
    </row>
    <row r="199" spans="3:7" s="67" customFormat="1" ht="15.75" customHeight="1" x14ac:dyDescent="0.35">
      <c r="C199" s="62" t="s">
        <v>13</v>
      </c>
      <c r="D199" s="113"/>
      <c r="E199" s="113"/>
      <c r="F199" s="113"/>
      <c r="G199" s="72">
        <f t="shared" si="16"/>
        <v>0</v>
      </c>
    </row>
    <row r="200" spans="3:7" s="67" customFormat="1" ht="15.75" customHeight="1" x14ac:dyDescent="0.35">
      <c r="C200" s="61" t="s">
        <v>18</v>
      </c>
      <c r="D200" s="113"/>
      <c r="E200" s="113"/>
      <c r="F200" s="113"/>
      <c r="G200" s="72">
        <f t="shared" si="16"/>
        <v>0</v>
      </c>
    </row>
    <row r="201" spans="3:7" s="67" customFormat="1" ht="15.75" customHeight="1" x14ac:dyDescent="0.35">
      <c r="C201" s="61" t="s">
        <v>14</v>
      </c>
      <c r="D201" s="113"/>
      <c r="E201" s="113"/>
      <c r="F201" s="113"/>
      <c r="G201" s="72">
        <f t="shared" si="16"/>
        <v>0</v>
      </c>
    </row>
    <row r="202" spans="3:7" s="67" customFormat="1" ht="15.75" customHeight="1" x14ac:dyDescent="0.35">
      <c r="C202" s="61" t="s">
        <v>184</v>
      </c>
      <c r="D202" s="113"/>
      <c r="E202" s="113"/>
      <c r="F202" s="113"/>
      <c r="G202" s="72">
        <f t="shared" si="16"/>
        <v>0</v>
      </c>
    </row>
    <row r="203" spans="3:7" s="67" customFormat="1" ht="15.75" customHeight="1" x14ac:dyDescent="0.35">
      <c r="C203" s="66" t="s">
        <v>187</v>
      </c>
      <c r="D203" s="78">
        <f>SUM(D196:D202)</f>
        <v>0</v>
      </c>
      <c r="E203" s="78">
        <f>SUM(E196:E202)</f>
        <v>0</v>
      </c>
      <c r="F203" s="78">
        <f>SUM(F196:F202)</f>
        <v>0</v>
      </c>
      <c r="G203" s="72">
        <f t="shared" si="16"/>
        <v>0</v>
      </c>
    </row>
    <row r="204" spans="3:7" s="67" customFormat="1" ht="15.75" customHeight="1" thickBot="1" x14ac:dyDescent="0.4">
      <c r="C204" s="63"/>
      <c r="D204" s="65"/>
      <c r="E204" s="65"/>
      <c r="F204" s="65"/>
      <c r="G204" s="63"/>
    </row>
    <row r="205" spans="3:7" s="67" customFormat="1" ht="19.5" customHeight="1" thickBot="1" x14ac:dyDescent="0.4">
      <c r="C205" s="285" t="s">
        <v>19</v>
      </c>
      <c r="D205" s="286"/>
      <c r="E205" s="286"/>
      <c r="F205" s="286"/>
      <c r="G205" s="287"/>
    </row>
    <row r="206" spans="3:7" s="67" customFormat="1" ht="19.5" customHeight="1" x14ac:dyDescent="0.35">
      <c r="C206" s="89"/>
      <c r="D206" s="71" t="s">
        <v>548</v>
      </c>
      <c r="E206" s="71" t="s">
        <v>549</v>
      </c>
      <c r="F206" s="71" t="s">
        <v>550</v>
      </c>
      <c r="G206" s="277" t="s">
        <v>19</v>
      </c>
    </row>
    <row r="207" spans="3:7" s="67" customFormat="1" ht="19.5" customHeight="1" x14ac:dyDescent="0.35">
      <c r="C207" s="89"/>
      <c r="D207" s="64" t="str">
        <f>'1) Budget Table'!D13</f>
        <v>UNDP</v>
      </c>
      <c r="E207" s="64" t="str">
        <f>'1) Budget Table'!E13</f>
        <v>UNICEF</v>
      </c>
      <c r="F207" s="64" t="str">
        <f>'1) Budget Table'!F13</f>
        <v>WHO</v>
      </c>
      <c r="G207" s="278"/>
    </row>
    <row r="208" spans="3:7" s="67" customFormat="1" ht="19.5" customHeight="1" x14ac:dyDescent="0.35">
      <c r="C208" s="24" t="s">
        <v>10</v>
      </c>
      <c r="D208" s="90">
        <f>SUM(D185,D174,D163,D152,D140,D129,D118,D107,D95,D84,D73,D62,D50,D39,D28,D17,D196)</f>
        <v>70000</v>
      </c>
      <c r="E208" s="90">
        <f>SUM(E185,E174,E163,E152,E140,E129,E118,E107,E95,E84,E73,E62,E50,E39,E28,E17,E196)</f>
        <v>105000</v>
      </c>
      <c r="F208" s="90">
        <f t="shared" ref="F208" si="17">SUM(F185,F174,F163,F152,F140,F129,F118,F107,F95,F84,F73,F62,F50,F39,F28,F17,F196)</f>
        <v>45000</v>
      </c>
      <c r="G208" s="87">
        <f t="shared" ref="G208:G215" si="18">SUM(D208:F208)</f>
        <v>220000</v>
      </c>
    </row>
    <row r="209" spans="3:14" s="67" customFormat="1" ht="34.5" customHeight="1" x14ac:dyDescent="0.35">
      <c r="C209" s="24" t="s">
        <v>11</v>
      </c>
      <c r="D209" s="90">
        <f>SUM(D186,D175,D164,D153,D141,D130,D119,D108,D96,D85,D74,D63,D51,D40,D29,D18,D197)</f>
        <v>0</v>
      </c>
      <c r="E209" s="90">
        <f t="shared" ref="E209:F209" si="19">SUM(E186,E175,E164,E153,E141,E130,E119,E108,E96,E85,E74,E63,E51,E40,E29,E18,E197)</f>
        <v>34100</v>
      </c>
      <c r="F209" s="90">
        <f t="shared" si="19"/>
        <v>20000</v>
      </c>
      <c r="G209" s="88">
        <f t="shared" si="18"/>
        <v>54100</v>
      </c>
    </row>
    <row r="210" spans="3:14" s="67" customFormat="1" ht="48" customHeight="1" x14ac:dyDescent="0.35">
      <c r="C210" s="24" t="s">
        <v>12</v>
      </c>
      <c r="D210" s="90">
        <f t="shared" ref="D210:F214" si="20">SUM(D187,D176,D165,D154,D142,D131,D120,D109,D97,D86,D75,D64,D52,D41,D30,D19,D198)</f>
        <v>0</v>
      </c>
      <c r="E210" s="90">
        <f t="shared" si="20"/>
        <v>0</v>
      </c>
      <c r="F210" s="90">
        <f t="shared" si="20"/>
        <v>20000</v>
      </c>
      <c r="G210" s="88">
        <f t="shared" si="18"/>
        <v>20000</v>
      </c>
    </row>
    <row r="211" spans="3:14" s="67" customFormat="1" ht="33" customHeight="1" x14ac:dyDescent="0.35">
      <c r="C211" s="37" t="s">
        <v>13</v>
      </c>
      <c r="D211" s="90">
        <f t="shared" si="20"/>
        <v>230000</v>
      </c>
      <c r="E211" s="90">
        <f t="shared" si="20"/>
        <v>87500</v>
      </c>
      <c r="F211" s="90">
        <f t="shared" si="20"/>
        <v>128374</v>
      </c>
      <c r="G211" s="88">
        <f t="shared" si="18"/>
        <v>445874</v>
      </c>
    </row>
    <row r="212" spans="3:14" s="67" customFormat="1" ht="21" customHeight="1" x14ac:dyDescent="0.35">
      <c r="C212" s="24" t="s">
        <v>18</v>
      </c>
      <c r="D212" s="90">
        <f t="shared" si="20"/>
        <v>44800</v>
      </c>
      <c r="E212" s="90">
        <f t="shared" si="20"/>
        <v>16977</v>
      </c>
      <c r="F212" s="90">
        <f t="shared" si="20"/>
        <v>17000</v>
      </c>
      <c r="G212" s="88">
        <f t="shared" si="18"/>
        <v>78777</v>
      </c>
      <c r="H212" s="28"/>
      <c r="I212" s="28"/>
      <c r="J212" s="28"/>
      <c r="K212" s="28"/>
      <c r="L212" s="28"/>
      <c r="M212" s="27"/>
    </row>
    <row r="213" spans="3:14" s="67" customFormat="1" ht="39.75" customHeight="1" x14ac:dyDescent="0.35">
      <c r="C213" s="24" t="s">
        <v>14</v>
      </c>
      <c r="D213" s="90">
        <f t="shared" si="20"/>
        <v>161000</v>
      </c>
      <c r="E213" s="90">
        <f t="shared" si="20"/>
        <v>368304</v>
      </c>
      <c r="F213" s="90">
        <f t="shared" si="20"/>
        <v>0</v>
      </c>
      <c r="G213" s="88">
        <f t="shared" si="18"/>
        <v>529304</v>
      </c>
      <c r="H213" s="28"/>
      <c r="I213" s="28"/>
      <c r="J213" s="28"/>
      <c r="K213" s="28"/>
      <c r="L213" s="28"/>
      <c r="M213" s="27"/>
    </row>
    <row r="214" spans="3:14" s="67" customFormat="1" ht="23.25" customHeight="1" x14ac:dyDescent="0.35">
      <c r="C214" s="24" t="s">
        <v>184</v>
      </c>
      <c r="D214" s="144">
        <f t="shared" si="20"/>
        <v>54947.659999999996</v>
      </c>
      <c r="E214" s="144">
        <f t="shared" si="20"/>
        <v>42325</v>
      </c>
      <c r="F214" s="144">
        <f t="shared" si="20"/>
        <v>50000</v>
      </c>
      <c r="G214" s="88">
        <f t="shared" si="18"/>
        <v>147272.66</v>
      </c>
      <c r="H214" s="28"/>
      <c r="I214" s="28"/>
      <c r="J214" s="28"/>
      <c r="K214" s="28"/>
      <c r="L214" s="28"/>
      <c r="M214" s="27"/>
    </row>
    <row r="215" spans="3:14" s="67" customFormat="1" ht="22.5" customHeight="1" x14ac:dyDescent="0.35">
      <c r="C215" s="146" t="s">
        <v>561</v>
      </c>
      <c r="D215" s="145">
        <f>SUM(D208:D214)</f>
        <v>560747.66</v>
      </c>
      <c r="E215" s="145">
        <f>SUM(E208:E214)</f>
        <v>654206</v>
      </c>
      <c r="F215" s="145">
        <f>SUM(F208:F214)</f>
        <v>280374</v>
      </c>
      <c r="G215" s="147">
        <f t="shared" si="18"/>
        <v>1495327.6600000001</v>
      </c>
      <c r="H215" s="28"/>
      <c r="I215" s="28"/>
      <c r="J215" s="28"/>
      <c r="K215" s="28"/>
      <c r="L215" s="28"/>
      <c r="M215" s="27"/>
    </row>
    <row r="216" spans="3:14" s="67" customFormat="1" ht="26.25" customHeight="1" thickBot="1" x14ac:dyDescent="0.4">
      <c r="C216" s="150" t="s">
        <v>559</v>
      </c>
      <c r="D216" s="92">
        <f>D215*0.07</f>
        <v>39252.336200000005</v>
      </c>
      <c r="E216" s="92">
        <f t="shared" ref="E216:G216" si="21">E215*0.07</f>
        <v>45794.420000000006</v>
      </c>
      <c r="F216" s="92">
        <f t="shared" si="21"/>
        <v>19626.18</v>
      </c>
      <c r="G216" s="151">
        <f t="shared" si="21"/>
        <v>104672.93620000003</v>
      </c>
      <c r="H216" s="39"/>
      <c r="I216" s="39"/>
      <c r="J216" s="39"/>
      <c r="K216" s="39"/>
      <c r="L216" s="68"/>
      <c r="M216" s="65"/>
    </row>
    <row r="217" spans="3:14" s="67" customFormat="1" ht="23.25" customHeight="1" thickBot="1" x14ac:dyDescent="0.4">
      <c r="C217" s="148" t="s">
        <v>560</v>
      </c>
      <c r="D217" s="149">
        <f>SUM(D215:D216)</f>
        <v>599999.99620000005</v>
      </c>
      <c r="E217" s="149">
        <f t="shared" ref="E217:G217" si="22">SUM(E215:E216)</f>
        <v>700000.42</v>
      </c>
      <c r="F217" s="149">
        <f t="shared" si="22"/>
        <v>300000.18</v>
      </c>
      <c r="G217" s="91">
        <f t="shared" si="22"/>
        <v>1600000.5962000003</v>
      </c>
      <c r="H217" s="39"/>
      <c r="I217" s="39"/>
      <c r="J217" s="39"/>
      <c r="K217" s="39"/>
      <c r="L217" s="68"/>
      <c r="M217" s="65"/>
    </row>
    <row r="218" spans="3:14" ht="15.75" customHeight="1" x14ac:dyDescent="0.35">
      <c r="L218" s="69"/>
    </row>
    <row r="219" spans="3:14" ht="15.75" customHeight="1" x14ac:dyDescent="0.35">
      <c r="H219" s="49"/>
      <c r="I219" s="49"/>
      <c r="L219" s="69"/>
    </row>
    <row r="220" spans="3:14" ht="15.75" customHeight="1" x14ac:dyDescent="0.35">
      <c r="H220" s="49"/>
      <c r="I220" s="49"/>
      <c r="L220" s="67"/>
    </row>
    <row r="221" spans="3:14" ht="40.5" customHeight="1" x14ac:dyDescent="0.35">
      <c r="H221" s="49"/>
      <c r="I221" s="49"/>
      <c r="L221" s="70"/>
    </row>
    <row r="222" spans="3:14" ht="24.75" customHeight="1" x14ac:dyDescent="0.35">
      <c r="H222" s="49"/>
      <c r="I222" s="49"/>
      <c r="L222" s="70"/>
    </row>
    <row r="223" spans="3:14" ht="41.25" customHeight="1" x14ac:dyDescent="0.35">
      <c r="H223" s="15"/>
      <c r="I223" s="49"/>
      <c r="L223" s="70"/>
    </row>
    <row r="224" spans="3:14" ht="51.75" customHeight="1" x14ac:dyDescent="0.35">
      <c r="H224" s="15"/>
      <c r="I224" s="49"/>
      <c r="L224" s="70"/>
      <c r="N224" s="63"/>
    </row>
    <row r="225" spans="3:14" ht="42" customHeight="1" x14ac:dyDescent="0.35">
      <c r="H225" s="49"/>
      <c r="I225" s="49"/>
      <c r="L225" s="70"/>
      <c r="N225" s="63"/>
    </row>
    <row r="226" spans="3:14" s="65" customFormat="1" ht="42" customHeight="1" x14ac:dyDescent="0.35">
      <c r="C226" s="63"/>
      <c r="G226" s="63"/>
      <c r="H226" s="67"/>
      <c r="I226" s="49"/>
      <c r="J226" s="63"/>
      <c r="K226" s="63"/>
      <c r="L226" s="70"/>
      <c r="M226" s="63"/>
    </row>
    <row r="227" spans="3:14" s="65" customFormat="1" ht="42" customHeight="1" x14ac:dyDescent="0.35">
      <c r="C227" s="63"/>
      <c r="G227" s="63"/>
      <c r="H227" s="63"/>
      <c r="I227" s="49"/>
      <c r="J227" s="63"/>
      <c r="K227" s="63"/>
      <c r="L227" s="63"/>
      <c r="M227" s="63"/>
    </row>
    <row r="228" spans="3:14" s="65" customFormat="1" ht="63.75" customHeight="1" x14ac:dyDescent="0.35">
      <c r="C228" s="63"/>
      <c r="G228" s="63"/>
      <c r="H228" s="63"/>
      <c r="I228" s="69"/>
      <c r="J228" s="67"/>
      <c r="K228" s="67"/>
      <c r="L228" s="63"/>
      <c r="M228" s="63"/>
    </row>
    <row r="229" spans="3:14" s="65" customFormat="1" ht="42" customHeight="1" x14ac:dyDescent="0.35">
      <c r="C229" s="63"/>
      <c r="G229" s="63"/>
      <c r="H229" s="63"/>
      <c r="I229" s="63"/>
      <c r="J229" s="63"/>
      <c r="K229" s="63"/>
      <c r="L229" s="63"/>
      <c r="M229" s="69"/>
    </row>
    <row r="230" spans="3:14" ht="23.25" customHeight="1" x14ac:dyDescent="0.35">
      <c r="N230" s="63"/>
    </row>
    <row r="231" spans="3:14" ht="27.75" customHeight="1" x14ac:dyDescent="0.35">
      <c r="L231" s="67"/>
      <c r="N231" s="63"/>
    </row>
    <row r="232" spans="3:14" ht="55.5" customHeight="1" x14ac:dyDescent="0.35">
      <c r="N232" s="63"/>
    </row>
    <row r="233" spans="3:14" ht="57.75" customHeight="1" x14ac:dyDescent="0.35">
      <c r="M233" s="67"/>
      <c r="N233" s="63"/>
    </row>
    <row r="234" spans="3:14" ht="21.75" customHeight="1" x14ac:dyDescent="0.35">
      <c r="N234" s="63"/>
    </row>
    <row r="235" spans="3:14" ht="49.5" customHeight="1" x14ac:dyDescent="0.35">
      <c r="N235" s="63"/>
    </row>
    <row r="236" spans="3:14" ht="28.5" customHeight="1" x14ac:dyDescent="0.35">
      <c r="N236" s="63"/>
    </row>
    <row r="237" spans="3:14" ht="28.5" customHeight="1" x14ac:dyDescent="0.35">
      <c r="N237" s="63"/>
    </row>
    <row r="238" spans="3:14" ht="28.5" customHeight="1" x14ac:dyDescent="0.35">
      <c r="N238" s="63"/>
    </row>
    <row r="239" spans="3:14" ht="23.25" customHeight="1" x14ac:dyDescent="0.35">
      <c r="N239" s="69"/>
    </row>
    <row r="240" spans="3:14" ht="43.5" customHeight="1" x14ac:dyDescent="0.35">
      <c r="N240" s="69"/>
    </row>
    <row r="241" spans="3:14" ht="55.5" customHeight="1" x14ac:dyDescent="0.35">
      <c r="N241" s="63"/>
    </row>
    <row r="242" spans="3:14" ht="42.75" customHeight="1" x14ac:dyDescent="0.35">
      <c r="N242" s="69"/>
    </row>
    <row r="243" spans="3:14" ht="21.75" customHeight="1" x14ac:dyDescent="0.35">
      <c r="N243" s="69"/>
    </row>
    <row r="244" spans="3:14" ht="21.75" customHeight="1" x14ac:dyDescent="0.35">
      <c r="N244" s="69"/>
    </row>
    <row r="245" spans="3:14" s="67" customFormat="1" ht="23.25" customHeight="1" x14ac:dyDescent="0.35">
      <c r="C245" s="63"/>
      <c r="D245" s="65"/>
      <c r="E245" s="65"/>
      <c r="F245" s="65"/>
      <c r="G245" s="63"/>
      <c r="H245" s="63"/>
      <c r="I245" s="63"/>
      <c r="J245" s="63"/>
      <c r="K245" s="63"/>
      <c r="L245" s="63"/>
      <c r="M245" s="63"/>
    </row>
    <row r="246" spans="3:14" ht="23.25" customHeight="1" x14ac:dyDescent="0.35"/>
    <row r="247" spans="3:14" ht="21.75" customHeight="1" x14ac:dyDescent="0.35"/>
    <row r="248" spans="3:14" ht="16.5" customHeight="1" x14ac:dyDescent="0.35"/>
    <row r="249" spans="3:14" ht="29.25" customHeight="1" x14ac:dyDescent="0.35"/>
    <row r="250" spans="3:14" ht="24.75" customHeight="1" x14ac:dyDescent="0.35"/>
    <row r="251" spans="3:14" ht="33" customHeight="1" x14ac:dyDescent="0.35"/>
    <row r="253" spans="3:14" ht="15" customHeight="1" x14ac:dyDescent="0.35"/>
    <row r="254" spans="3:14" ht="25.5" customHeight="1" x14ac:dyDescent="0.3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7:G47"/>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topLeftCell="A22" workbookViewId="0">
      <selection activeCell="B50" sqref="B50"/>
    </sheetView>
  </sheetViews>
  <sheetFormatPr defaultColWidth="8.81640625" defaultRowHeight="14.5" x14ac:dyDescent="0.35"/>
  <cols>
    <col min="2" max="2" width="73.1796875" customWidth="1"/>
  </cols>
  <sheetData>
    <row r="1" spans="2:6" ht="15" thickBot="1" x14ac:dyDescent="0.4"/>
    <row r="2" spans="2:6" ht="15" thickBot="1" x14ac:dyDescent="0.4">
      <c r="B2" s="153" t="s">
        <v>28</v>
      </c>
      <c r="C2" s="1"/>
      <c r="D2" s="1"/>
      <c r="E2" s="1"/>
      <c r="F2" s="1"/>
    </row>
    <row r="3" spans="2:6" x14ac:dyDescent="0.35">
      <c r="B3" s="154"/>
    </row>
    <row r="4" spans="2:6" ht="30.75" customHeight="1" x14ac:dyDescent="0.35">
      <c r="B4" s="155" t="s">
        <v>21</v>
      </c>
    </row>
    <row r="5" spans="2:6" ht="30.75" customHeight="1" x14ac:dyDescent="0.35">
      <c r="B5" s="155"/>
    </row>
    <row r="6" spans="2:6" ht="58" x14ac:dyDescent="0.35">
      <c r="B6" s="155" t="s">
        <v>22</v>
      </c>
    </row>
    <row r="7" spans="2:6" x14ac:dyDescent="0.35">
      <c r="B7" s="155"/>
    </row>
    <row r="8" spans="2:6" ht="58" x14ac:dyDescent="0.35">
      <c r="B8" s="155" t="s">
        <v>23</v>
      </c>
    </row>
    <row r="9" spans="2:6" x14ac:dyDescent="0.35">
      <c r="B9" s="155"/>
    </row>
    <row r="10" spans="2:6" ht="58" x14ac:dyDescent="0.35">
      <c r="B10" s="155" t="s">
        <v>24</v>
      </c>
    </row>
    <row r="11" spans="2:6" x14ac:dyDescent="0.35">
      <c r="B11" s="155"/>
    </row>
    <row r="12" spans="2:6" ht="29" x14ac:dyDescent="0.35">
      <c r="B12" s="155" t="s">
        <v>25</v>
      </c>
    </row>
    <row r="13" spans="2:6" x14ac:dyDescent="0.35">
      <c r="B13" s="155"/>
    </row>
    <row r="14" spans="2:6" ht="58" x14ac:dyDescent="0.35">
      <c r="B14" s="155" t="s">
        <v>26</v>
      </c>
    </row>
    <row r="15" spans="2:6" x14ac:dyDescent="0.35">
      <c r="B15" s="155"/>
    </row>
    <row r="16" spans="2:6" ht="44" thickBot="1" x14ac:dyDescent="0.4">
      <c r="B16" s="156" t="s">
        <v>27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H20" sqref="H20"/>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6" t="s">
        <v>570</v>
      </c>
      <c r="C2" s="297"/>
      <c r="D2" s="298"/>
    </row>
    <row r="3" spans="2:4" ht="15" thickBot="1" x14ac:dyDescent="0.4">
      <c r="B3" s="299"/>
      <c r="C3" s="300"/>
      <c r="D3" s="301"/>
    </row>
    <row r="4" spans="2:4" ht="15" thickBot="1" x14ac:dyDescent="0.4"/>
    <row r="5" spans="2:4" x14ac:dyDescent="0.35">
      <c r="B5" s="307" t="s">
        <v>188</v>
      </c>
      <c r="C5" s="308"/>
      <c r="D5" s="309"/>
    </row>
    <row r="6" spans="2:4" ht="15" thickBot="1" x14ac:dyDescent="0.4">
      <c r="B6" s="304"/>
      <c r="C6" s="305"/>
      <c r="D6" s="306"/>
    </row>
    <row r="7" spans="2:4" x14ac:dyDescent="0.35">
      <c r="B7" s="100" t="s">
        <v>198</v>
      </c>
      <c r="C7" s="302">
        <f>SUM('1) Budget Table'!D24:F24,'1) Budget Table'!D34:F34,'1) Budget Table'!D44:F44,'1) Budget Table'!D54:F54)</f>
        <v>560747.66588784999</v>
      </c>
      <c r="D7" s="303"/>
    </row>
    <row r="8" spans="2:4" x14ac:dyDescent="0.35">
      <c r="B8" s="100" t="s">
        <v>545</v>
      </c>
      <c r="C8" s="310">
        <f>SUM(D10:D14)</f>
        <v>0</v>
      </c>
      <c r="D8" s="311"/>
    </row>
    <row r="9" spans="2:4" x14ac:dyDescent="0.35">
      <c r="B9" s="101" t="s">
        <v>539</v>
      </c>
      <c r="C9" s="102" t="s">
        <v>540</v>
      </c>
      <c r="D9" s="103" t="s">
        <v>541</v>
      </c>
    </row>
    <row r="10" spans="2:4" ht="35.15" customHeight="1" x14ac:dyDescent="0.35">
      <c r="B10" s="122"/>
      <c r="C10" s="105"/>
      <c r="D10" s="106">
        <f>$C$7*C10</f>
        <v>0</v>
      </c>
    </row>
    <row r="11" spans="2:4" ht="35.15" customHeight="1" x14ac:dyDescent="0.35">
      <c r="B11" s="122"/>
      <c r="C11" s="105"/>
      <c r="D11" s="106">
        <f>C7*C11</f>
        <v>0</v>
      </c>
    </row>
    <row r="12" spans="2:4" ht="35.15" customHeight="1" x14ac:dyDescent="0.35">
      <c r="B12" s="123"/>
      <c r="C12" s="105"/>
      <c r="D12" s="106">
        <f>C7*C12</f>
        <v>0</v>
      </c>
    </row>
    <row r="13" spans="2:4" ht="35.15" customHeight="1" x14ac:dyDescent="0.35">
      <c r="B13" s="123"/>
      <c r="C13" s="105"/>
      <c r="D13" s="106">
        <f>C7*C13</f>
        <v>0</v>
      </c>
    </row>
    <row r="14" spans="2:4" ht="35.15" customHeight="1" thickBot="1" x14ac:dyDescent="0.4">
      <c r="B14" s="124"/>
      <c r="C14" s="105"/>
      <c r="D14" s="110">
        <f>C7*C14</f>
        <v>0</v>
      </c>
    </row>
    <row r="15" spans="2:4" ht="15" thickBot="1" x14ac:dyDescent="0.4"/>
    <row r="16" spans="2:4" x14ac:dyDescent="0.35">
      <c r="B16" s="307" t="s">
        <v>542</v>
      </c>
      <c r="C16" s="308"/>
      <c r="D16" s="309"/>
    </row>
    <row r="17" spans="2:4" ht="15" thickBot="1" x14ac:dyDescent="0.4">
      <c r="B17" s="312"/>
      <c r="C17" s="313"/>
      <c r="D17" s="314"/>
    </row>
    <row r="18" spans="2:4" x14ac:dyDescent="0.35">
      <c r="B18" s="100" t="s">
        <v>198</v>
      </c>
      <c r="C18" s="302">
        <f>SUM('1) Budget Table'!D66:F66,'1) Budget Table'!D76:F76,'1) Budget Table'!D86:F86,'1) Budget Table'!D96:F96)</f>
        <v>654206</v>
      </c>
      <c r="D18" s="303"/>
    </row>
    <row r="19" spans="2:4" x14ac:dyDescent="0.35">
      <c r="B19" s="100" t="s">
        <v>545</v>
      </c>
      <c r="C19" s="310">
        <f>SUM(D21:D25)</f>
        <v>0</v>
      </c>
      <c r="D19" s="311"/>
    </row>
    <row r="20" spans="2:4" x14ac:dyDescent="0.35">
      <c r="B20" s="101" t="s">
        <v>539</v>
      </c>
      <c r="C20" s="102" t="s">
        <v>540</v>
      </c>
      <c r="D20" s="103" t="s">
        <v>541</v>
      </c>
    </row>
    <row r="21" spans="2:4" ht="35.15" customHeight="1" x14ac:dyDescent="0.35">
      <c r="B21" s="104"/>
      <c r="C21" s="105"/>
      <c r="D21" s="106">
        <f>$C$18*C21</f>
        <v>0</v>
      </c>
    </row>
    <row r="22" spans="2:4" ht="35.15" customHeight="1" x14ac:dyDescent="0.35">
      <c r="B22" s="107"/>
      <c r="C22" s="105"/>
      <c r="D22" s="106">
        <f>$C$18*C22</f>
        <v>0</v>
      </c>
    </row>
    <row r="23" spans="2:4" ht="35.15" customHeight="1" x14ac:dyDescent="0.35">
      <c r="B23" s="108"/>
      <c r="C23" s="105"/>
      <c r="D23" s="106">
        <f>$C$18*C23</f>
        <v>0</v>
      </c>
    </row>
    <row r="24" spans="2:4" ht="35.15" customHeight="1" x14ac:dyDescent="0.35">
      <c r="B24" s="108"/>
      <c r="C24" s="105"/>
      <c r="D24" s="106">
        <f>$C$18*C24</f>
        <v>0</v>
      </c>
    </row>
    <row r="25" spans="2:4" ht="35.15" customHeight="1" thickBot="1" x14ac:dyDescent="0.4">
      <c r="B25" s="109"/>
      <c r="C25" s="105"/>
      <c r="D25" s="106">
        <f>$C$18*C25</f>
        <v>0</v>
      </c>
    </row>
    <row r="26" spans="2:4" ht="15" thickBot="1" x14ac:dyDescent="0.4"/>
    <row r="27" spans="2:4" x14ac:dyDescent="0.35">
      <c r="B27" s="307" t="s">
        <v>543</v>
      </c>
      <c r="C27" s="308"/>
      <c r="D27" s="309"/>
    </row>
    <row r="28" spans="2:4" ht="15" thickBot="1" x14ac:dyDescent="0.4">
      <c r="B28" s="304"/>
      <c r="C28" s="305"/>
      <c r="D28" s="306"/>
    </row>
    <row r="29" spans="2:4" x14ac:dyDescent="0.35">
      <c r="B29" s="100" t="s">
        <v>198</v>
      </c>
      <c r="C29" s="302">
        <f>SUM('1) Budget Table'!D108:F108,'1) Budget Table'!D118:F118,'1) Budget Table'!D128:F128,'1) Budget Table'!D138:F138)</f>
        <v>280374</v>
      </c>
      <c r="D29" s="303"/>
    </row>
    <row r="30" spans="2:4" x14ac:dyDescent="0.35">
      <c r="B30" s="100" t="s">
        <v>545</v>
      </c>
      <c r="C30" s="310">
        <f>SUM(D32:D36)</f>
        <v>0</v>
      </c>
      <c r="D30" s="311"/>
    </row>
    <row r="31" spans="2:4" x14ac:dyDescent="0.35">
      <c r="B31" s="101" t="s">
        <v>539</v>
      </c>
      <c r="C31" s="102" t="s">
        <v>540</v>
      </c>
      <c r="D31" s="103" t="s">
        <v>541</v>
      </c>
    </row>
    <row r="32" spans="2:4" ht="35.15" customHeight="1" x14ac:dyDescent="0.35">
      <c r="B32" s="104"/>
      <c r="C32" s="105"/>
      <c r="D32" s="106">
        <f>$C$29*C32</f>
        <v>0</v>
      </c>
    </row>
    <row r="33" spans="2:4" ht="35.15" customHeight="1" x14ac:dyDescent="0.35">
      <c r="B33" s="107"/>
      <c r="C33" s="105"/>
      <c r="D33" s="106">
        <f>$C$29*C33</f>
        <v>0</v>
      </c>
    </row>
    <row r="34" spans="2:4" ht="35.15" customHeight="1" x14ac:dyDescent="0.35">
      <c r="B34" s="108"/>
      <c r="C34" s="105"/>
      <c r="D34" s="106">
        <f>$C$29*C34</f>
        <v>0</v>
      </c>
    </row>
    <row r="35" spans="2:4" ht="35.15" customHeight="1" x14ac:dyDescent="0.35">
      <c r="B35" s="108"/>
      <c r="C35" s="105"/>
      <c r="D35" s="106">
        <f>$C$29*C35</f>
        <v>0</v>
      </c>
    </row>
    <row r="36" spans="2:4" ht="35.15" customHeight="1" thickBot="1" x14ac:dyDescent="0.4">
      <c r="B36" s="109"/>
      <c r="C36" s="105"/>
      <c r="D36" s="106">
        <f>$C$29*C36</f>
        <v>0</v>
      </c>
    </row>
    <row r="37" spans="2:4" ht="15" thickBot="1" x14ac:dyDescent="0.4"/>
    <row r="38" spans="2:4" x14ac:dyDescent="0.35">
      <c r="B38" s="307" t="s">
        <v>544</v>
      </c>
      <c r="C38" s="308"/>
      <c r="D38" s="309"/>
    </row>
    <row r="39" spans="2:4" ht="15" thickBot="1" x14ac:dyDescent="0.4">
      <c r="B39" s="304"/>
      <c r="C39" s="305"/>
      <c r="D39" s="306"/>
    </row>
    <row r="40" spans="2:4" x14ac:dyDescent="0.35">
      <c r="B40" s="100" t="s">
        <v>198</v>
      </c>
      <c r="C40" s="302">
        <f>SUM('1) Budget Table'!D150:F150,'1) Budget Table'!D160:F160,'1) Budget Table'!D170:F170,'1) Budget Table'!D180:F180)</f>
        <v>0</v>
      </c>
      <c r="D40" s="303"/>
    </row>
    <row r="41" spans="2:4" x14ac:dyDescent="0.35">
      <c r="B41" s="100" t="s">
        <v>545</v>
      </c>
      <c r="C41" s="310">
        <f>SUM(D43:D47)</f>
        <v>0</v>
      </c>
      <c r="D41" s="311"/>
    </row>
    <row r="42" spans="2:4" x14ac:dyDescent="0.35">
      <c r="B42" s="101" t="s">
        <v>539</v>
      </c>
      <c r="C42" s="102" t="s">
        <v>540</v>
      </c>
      <c r="D42" s="103" t="s">
        <v>541</v>
      </c>
    </row>
    <row r="43" spans="2:4" ht="35.15" customHeight="1" x14ac:dyDescent="0.35">
      <c r="B43" s="104"/>
      <c r="C43" s="105"/>
      <c r="D43" s="106">
        <f>$C$40*C43</f>
        <v>0</v>
      </c>
    </row>
    <row r="44" spans="2:4" ht="35.15" customHeight="1" x14ac:dyDescent="0.35">
      <c r="B44" s="107"/>
      <c r="C44" s="105"/>
      <c r="D44" s="106">
        <f>$C$40*C44</f>
        <v>0</v>
      </c>
    </row>
    <row r="45" spans="2:4" ht="35.15" customHeight="1" x14ac:dyDescent="0.35">
      <c r="B45" s="108"/>
      <c r="C45" s="105"/>
      <c r="D45" s="106">
        <f>$C$40*C45</f>
        <v>0</v>
      </c>
    </row>
    <row r="46" spans="2:4" ht="35.15" customHeight="1" x14ac:dyDescent="0.35">
      <c r="B46" s="108"/>
      <c r="C46" s="105"/>
      <c r="D46" s="106">
        <f>$C$40*C46</f>
        <v>0</v>
      </c>
    </row>
    <row r="47" spans="2:4" ht="35.15" customHeight="1" thickBot="1" x14ac:dyDescent="0.4">
      <c r="B47" s="109"/>
      <c r="C47" s="105"/>
      <c r="D47" s="11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F24"/>
  <sheetViews>
    <sheetView showGridLines="0" zoomScale="80" zoomScaleNormal="80" workbookViewId="0">
      <selection activeCell="A14" sqref="A14"/>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93" customFormat="1" ht="15.5" x14ac:dyDescent="0.35">
      <c r="B2" s="318" t="s">
        <v>66</v>
      </c>
      <c r="C2" s="319"/>
      <c r="D2" s="319"/>
      <c r="E2" s="319"/>
      <c r="F2" s="320"/>
    </row>
    <row r="3" spans="2:6" s="93" customFormat="1" ht="16" thickBot="1" x14ac:dyDescent="0.4">
      <c r="B3" s="321"/>
      <c r="C3" s="322"/>
      <c r="D3" s="322"/>
      <c r="E3" s="322"/>
      <c r="F3" s="323"/>
    </row>
    <row r="4" spans="2:6" s="93" customFormat="1" ht="16" thickBot="1" x14ac:dyDescent="0.4"/>
    <row r="5" spans="2:6" s="93" customFormat="1" ht="16" thickBot="1" x14ac:dyDescent="0.4">
      <c r="B5" s="285" t="s">
        <v>19</v>
      </c>
      <c r="C5" s="286"/>
      <c r="D5" s="286"/>
      <c r="E5" s="286"/>
      <c r="F5" s="287"/>
    </row>
    <row r="6" spans="2:6" s="93" customFormat="1" ht="15.5" x14ac:dyDescent="0.35">
      <c r="B6" s="166"/>
      <c r="C6" s="162" t="s">
        <v>33</v>
      </c>
      <c r="D6" s="162" t="s">
        <v>179</v>
      </c>
      <c r="E6" s="162" t="s">
        <v>180</v>
      </c>
      <c r="F6" s="277" t="s">
        <v>19</v>
      </c>
    </row>
    <row r="7" spans="2:6" s="93" customFormat="1" ht="15.5" x14ac:dyDescent="0.35">
      <c r="B7" s="166"/>
      <c r="C7" s="161" t="str">
        <f>'1) Budget Table'!D13</f>
        <v>UNDP</v>
      </c>
      <c r="D7" s="161" t="str">
        <f>'1) Budget Table'!E13</f>
        <v>UNICEF</v>
      </c>
      <c r="E7" s="161" t="str">
        <f>'1) Budget Table'!F13</f>
        <v>WHO</v>
      </c>
      <c r="F7" s="278"/>
    </row>
    <row r="8" spans="2:6" s="93" customFormat="1" ht="31" x14ac:dyDescent="0.35">
      <c r="B8" s="158" t="s">
        <v>10</v>
      </c>
      <c r="C8" s="167">
        <f>'2) By Category'!D208</f>
        <v>70000</v>
      </c>
      <c r="D8" s="167">
        <f>'2) By Category'!E208</f>
        <v>105000</v>
      </c>
      <c r="E8" s="167">
        <f>'2) By Category'!F208</f>
        <v>45000</v>
      </c>
      <c r="F8" s="163">
        <f t="shared" ref="F8:F15" si="0">SUM(C8:E8)</f>
        <v>220000</v>
      </c>
    </row>
    <row r="9" spans="2:6" s="93" customFormat="1" ht="46.5" x14ac:dyDescent="0.35">
      <c r="B9" s="158" t="s">
        <v>11</v>
      </c>
      <c r="C9" s="167">
        <f>'2) By Category'!D209</f>
        <v>0</v>
      </c>
      <c r="D9" s="167">
        <f>'2) By Category'!E209</f>
        <v>34100</v>
      </c>
      <c r="E9" s="167">
        <f>'2) By Category'!F209</f>
        <v>20000</v>
      </c>
      <c r="F9" s="164">
        <f t="shared" si="0"/>
        <v>54100</v>
      </c>
    </row>
    <row r="10" spans="2:6" s="93" customFormat="1" ht="62" x14ac:dyDescent="0.35">
      <c r="B10" s="158" t="s">
        <v>12</v>
      </c>
      <c r="C10" s="167">
        <f>'2) By Category'!D210</f>
        <v>0</v>
      </c>
      <c r="D10" s="167">
        <f>'2) By Category'!E210</f>
        <v>0</v>
      </c>
      <c r="E10" s="167">
        <f>'2) By Category'!F210</f>
        <v>20000</v>
      </c>
      <c r="F10" s="164">
        <f t="shared" si="0"/>
        <v>20000</v>
      </c>
    </row>
    <row r="11" spans="2:6" s="93" customFormat="1" ht="31" x14ac:dyDescent="0.35">
      <c r="B11" s="160" t="s">
        <v>13</v>
      </c>
      <c r="C11" s="167">
        <f>'2) By Category'!D211</f>
        <v>230000</v>
      </c>
      <c r="D11" s="167">
        <f>'2) By Category'!E211</f>
        <v>87500</v>
      </c>
      <c r="E11" s="167">
        <f>'2) By Category'!F211</f>
        <v>128374</v>
      </c>
      <c r="F11" s="164">
        <f t="shared" si="0"/>
        <v>445874</v>
      </c>
    </row>
    <row r="12" spans="2:6" s="93" customFormat="1" ht="15.5" x14ac:dyDescent="0.35">
      <c r="B12" s="158" t="s">
        <v>18</v>
      </c>
      <c r="C12" s="167">
        <f>'2) By Category'!D212</f>
        <v>44800</v>
      </c>
      <c r="D12" s="167">
        <f>'2) By Category'!E212</f>
        <v>16977</v>
      </c>
      <c r="E12" s="167">
        <f>'2) By Category'!F212</f>
        <v>17000</v>
      </c>
      <c r="F12" s="164">
        <f t="shared" si="0"/>
        <v>78777</v>
      </c>
    </row>
    <row r="13" spans="2:6" s="93" customFormat="1" ht="46.5" x14ac:dyDescent="0.35">
      <c r="B13" s="158" t="s">
        <v>14</v>
      </c>
      <c r="C13" s="167">
        <f>'2) By Category'!D213</f>
        <v>161000</v>
      </c>
      <c r="D13" s="167">
        <f>'2) By Category'!E213</f>
        <v>368304</v>
      </c>
      <c r="E13" s="167">
        <f>'2) By Category'!F213</f>
        <v>0</v>
      </c>
      <c r="F13" s="164">
        <f t="shared" si="0"/>
        <v>529304</v>
      </c>
    </row>
    <row r="14" spans="2:6" s="93" customFormat="1" ht="31.5" thickBot="1" x14ac:dyDescent="0.4">
      <c r="B14" s="159" t="s">
        <v>184</v>
      </c>
      <c r="C14" s="168">
        <f>'2) By Category'!D214</f>
        <v>54947.659999999996</v>
      </c>
      <c r="D14" s="168">
        <f>'2) By Category'!E214</f>
        <v>42325</v>
      </c>
      <c r="E14" s="168">
        <f>'2) By Category'!F214</f>
        <v>50000</v>
      </c>
      <c r="F14" s="165">
        <f t="shared" si="0"/>
        <v>147272.66</v>
      </c>
    </row>
    <row r="15" spans="2:6" s="93" customFormat="1" ht="30" customHeight="1" x14ac:dyDescent="0.35">
      <c r="B15" s="171" t="s">
        <v>572</v>
      </c>
      <c r="C15" s="172">
        <f>SUM(C8:C14)</f>
        <v>560747.66</v>
      </c>
      <c r="D15" s="172">
        <f>SUM(D8:D14)</f>
        <v>654206</v>
      </c>
      <c r="E15" s="172">
        <f>SUM(E8:E14)</f>
        <v>280374</v>
      </c>
      <c r="F15" s="173">
        <f t="shared" si="0"/>
        <v>1495327.6600000001</v>
      </c>
    </row>
    <row r="16" spans="2:6" s="169" customFormat="1" ht="19.5" customHeight="1" x14ac:dyDescent="0.35">
      <c r="B16" s="170" t="s">
        <v>559</v>
      </c>
      <c r="C16" s="174">
        <f>C15*0.07</f>
        <v>39252.336200000005</v>
      </c>
      <c r="D16" s="174">
        <f t="shared" ref="D16:F16" si="1">D15*0.07</f>
        <v>45794.420000000006</v>
      </c>
      <c r="E16" s="174">
        <f t="shared" si="1"/>
        <v>19626.18</v>
      </c>
      <c r="F16" s="174">
        <f t="shared" si="1"/>
        <v>104672.93620000003</v>
      </c>
    </row>
    <row r="17" spans="2:6" s="169" customFormat="1" ht="25.5" customHeight="1" thickBot="1" x14ac:dyDescent="0.4">
      <c r="B17" s="175" t="s">
        <v>65</v>
      </c>
      <c r="C17" s="176">
        <f>C15+C16</f>
        <v>599999.99620000005</v>
      </c>
      <c r="D17" s="176">
        <f t="shared" ref="D17:F17" si="2">D15+D16</f>
        <v>700000.42</v>
      </c>
      <c r="E17" s="176">
        <f t="shared" si="2"/>
        <v>300000.18</v>
      </c>
      <c r="F17" s="176">
        <f t="shared" si="2"/>
        <v>1600000.5962000003</v>
      </c>
    </row>
    <row r="18" spans="2:6" s="93" customFormat="1" ht="16" thickBot="1" x14ac:dyDescent="0.4"/>
    <row r="19" spans="2:6" s="93" customFormat="1" ht="15.75" customHeight="1" x14ac:dyDescent="0.35">
      <c r="B19" s="315" t="s">
        <v>29</v>
      </c>
      <c r="C19" s="316"/>
      <c r="D19" s="316"/>
      <c r="E19" s="316"/>
      <c r="F19" s="317"/>
    </row>
    <row r="20" spans="2:6" ht="15.5" x14ac:dyDescent="0.35">
      <c r="B20" s="33"/>
      <c r="C20" s="31" t="s">
        <v>181</v>
      </c>
      <c r="D20" s="31" t="s">
        <v>182</v>
      </c>
      <c r="E20" s="31" t="s">
        <v>183</v>
      </c>
      <c r="F20" s="34" t="s">
        <v>31</v>
      </c>
    </row>
    <row r="21" spans="2:6" ht="15.5" x14ac:dyDescent="0.35">
      <c r="B21" s="33"/>
      <c r="C21" s="31" t="str">
        <f>'1) Budget Table'!D13</f>
        <v>UNDP</v>
      </c>
      <c r="D21" s="31" t="str">
        <f>'1) Budget Table'!E13</f>
        <v>UNICEF</v>
      </c>
      <c r="E21" s="31" t="str">
        <f>'1) Budget Table'!F13</f>
        <v>WHO</v>
      </c>
      <c r="F21" s="34"/>
    </row>
    <row r="22" spans="2:6" ht="23.25" customHeight="1" x14ac:dyDescent="0.35">
      <c r="B22" s="32" t="s">
        <v>30</v>
      </c>
      <c r="C22" s="30">
        <f>'1) Budget Table'!D206</f>
        <v>420000.00174999959</v>
      </c>
      <c r="D22" s="30">
        <f>'1) Budget Table'!E206</f>
        <v>490000.29399999999</v>
      </c>
      <c r="E22" s="30">
        <f>'1) Budget Table'!F206</f>
        <v>210000.12599999999</v>
      </c>
      <c r="F22" s="9">
        <f>'1) Budget Table'!H206</f>
        <v>0.7</v>
      </c>
    </row>
    <row r="23" spans="2:6" ht="24.75" customHeight="1" x14ac:dyDescent="0.35">
      <c r="B23" s="32" t="s">
        <v>32</v>
      </c>
      <c r="C23" s="30">
        <f>'1) Budget Table'!D207</f>
        <v>180000.00074999983</v>
      </c>
      <c r="D23" s="30">
        <f>'1) Budget Table'!E207</f>
        <v>210000.12600000002</v>
      </c>
      <c r="E23" s="30">
        <f>'1) Budget Table'!F207</f>
        <v>90000.053999999989</v>
      </c>
      <c r="F23" s="9">
        <f>'1) Budget Table'!H207</f>
        <v>0.3</v>
      </c>
    </row>
    <row r="24" spans="2:6" ht="24.75" customHeight="1" thickBot="1" x14ac:dyDescent="0.4">
      <c r="B24" s="10" t="s">
        <v>578</v>
      </c>
      <c r="C24" s="35">
        <f>'1) Budget Table'!D208</f>
        <v>0</v>
      </c>
      <c r="D24" s="35">
        <f>'1) Budget Table'!E208</f>
        <v>0</v>
      </c>
      <c r="E24" s="35">
        <f>'1) Budget Table'!F208</f>
        <v>0</v>
      </c>
      <c r="F24" s="11">
        <f>'1) Budget Table'!H208</f>
        <v>0</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52">
        <v>0</v>
      </c>
    </row>
    <row r="2" spans="1:1" x14ac:dyDescent="0.35">
      <c r="A2" s="152">
        <v>0.2</v>
      </c>
    </row>
    <row r="3" spans="1:1" x14ac:dyDescent="0.35">
      <c r="A3" s="152">
        <v>0.4</v>
      </c>
    </row>
    <row r="4" spans="1:1" x14ac:dyDescent="0.35">
      <c r="A4" s="152">
        <v>0.6</v>
      </c>
    </row>
    <row r="5" spans="1:1" x14ac:dyDescent="0.35">
      <c r="A5" s="152">
        <v>0.8</v>
      </c>
    </row>
    <row r="6" spans="1:1" x14ac:dyDescent="0.35">
      <c r="A6" s="15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94" t="s">
        <v>199</v>
      </c>
      <c r="B1" s="95" t="s">
        <v>200</v>
      </c>
    </row>
    <row r="2" spans="1:2" x14ac:dyDescent="0.35">
      <c r="A2" s="96" t="s">
        <v>201</v>
      </c>
      <c r="B2" s="97" t="s">
        <v>202</v>
      </c>
    </row>
    <row r="3" spans="1:2" x14ac:dyDescent="0.35">
      <c r="A3" s="96" t="s">
        <v>203</v>
      </c>
      <c r="B3" s="97" t="s">
        <v>204</v>
      </c>
    </row>
    <row r="4" spans="1:2" x14ac:dyDescent="0.35">
      <c r="A4" s="96" t="s">
        <v>205</v>
      </c>
      <c r="B4" s="97" t="s">
        <v>206</v>
      </c>
    </row>
    <row r="5" spans="1:2" x14ac:dyDescent="0.35">
      <c r="A5" s="96" t="s">
        <v>207</v>
      </c>
      <c r="B5" s="97" t="s">
        <v>208</v>
      </c>
    </row>
    <row r="6" spans="1:2" x14ac:dyDescent="0.35">
      <c r="A6" s="96" t="s">
        <v>209</v>
      </c>
      <c r="B6" s="97" t="s">
        <v>210</v>
      </c>
    </row>
    <row r="7" spans="1:2" x14ac:dyDescent="0.35">
      <c r="A7" s="96" t="s">
        <v>211</v>
      </c>
      <c r="B7" s="97" t="s">
        <v>212</v>
      </c>
    </row>
    <row r="8" spans="1:2" x14ac:dyDescent="0.35">
      <c r="A8" s="96" t="s">
        <v>213</v>
      </c>
      <c r="B8" s="97" t="s">
        <v>214</v>
      </c>
    </row>
    <row r="9" spans="1:2" x14ac:dyDescent="0.35">
      <c r="A9" s="96" t="s">
        <v>215</v>
      </c>
      <c r="B9" s="97" t="s">
        <v>216</v>
      </c>
    </row>
    <row r="10" spans="1:2" x14ac:dyDescent="0.35">
      <c r="A10" s="96" t="s">
        <v>217</v>
      </c>
      <c r="B10" s="97" t="s">
        <v>218</v>
      </c>
    </row>
    <row r="11" spans="1:2" x14ac:dyDescent="0.35">
      <c r="A11" s="96" t="s">
        <v>219</v>
      </c>
      <c r="B11" s="97" t="s">
        <v>220</v>
      </c>
    </row>
    <row r="12" spans="1:2" x14ac:dyDescent="0.35">
      <c r="A12" s="96" t="s">
        <v>221</v>
      </c>
      <c r="B12" s="97" t="s">
        <v>222</v>
      </c>
    </row>
    <row r="13" spans="1:2" x14ac:dyDescent="0.35">
      <c r="A13" s="96" t="s">
        <v>223</v>
      </c>
      <c r="B13" s="97" t="s">
        <v>224</v>
      </c>
    </row>
    <row r="14" spans="1:2" x14ac:dyDescent="0.35">
      <c r="A14" s="96" t="s">
        <v>225</v>
      </c>
      <c r="B14" s="97" t="s">
        <v>226</v>
      </c>
    </row>
    <row r="15" spans="1:2" x14ac:dyDescent="0.35">
      <c r="A15" s="96" t="s">
        <v>227</v>
      </c>
      <c r="B15" s="97" t="s">
        <v>228</v>
      </c>
    </row>
    <row r="16" spans="1:2" x14ac:dyDescent="0.35">
      <c r="A16" s="96" t="s">
        <v>229</v>
      </c>
      <c r="B16" s="97" t="s">
        <v>230</v>
      </c>
    </row>
    <row r="17" spans="1:2" x14ac:dyDescent="0.35">
      <c r="A17" s="96" t="s">
        <v>231</v>
      </c>
      <c r="B17" s="97" t="s">
        <v>232</v>
      </c>
    </row>
    <row r="18" spans="1:2" x14ac:dyDescent="0.35">
      <c r="A18" s="96" t="s">
        <v>233</v>
      </c>
      <c r="B18" s="97" t="s">
        <v>234</v>
      </c>
    </row>
    <row r="19" spans="1:2" x14ac:dyDescent="0.35">
      <c r="A19" s="96" t="s">
        <v>235</v>
      </c>
      <c r="B19" s="97" t="s">
        <v>236</v>
      </c>
    </row>
    <row r="20" spans="1:2" x14ac:dyDescent="0.35">
      <c r="A20" s="96" t="s">
        <v>237</v>
      </c>
      <c r="B20" s="97" t="s">
        <v>238</v>
      </c>
    </row>
    <row r="21" spans="1:2" x14ac:dyDescent="0.35">
      <c r="A21" s="96" t="s">
        <v>239</v>
      </c>
      <c r="B21" s="97" t="s">
        <v>240</v>
      </c>
    </row>
    <row r="22" spans="1:2" x14ac:dyDescent="0.35">
      <c r="A22" s="96" t="s">
        <v>241</v>
      </c>
      <c r="B22" s="97" t="s">
        <v>242</v>
      </c>
    </row>
    <row r="23" spans="1:2" x14ac:dyDescent="0.35">
      <c r="A23" s="96" t="s">
        <v>243</v>
      </c>
      <c r="B23" s="97" t="s">
        <v>244</v>
      </c>
    </row>
    <row r="24" spans="1:2" x14ac:dyDescent="0.35">
      <c r="A24" s="96" t="s">
        <v>245</v>
      </c>
      <c r="B24" s="97" t="s">
        <v>246</v>
      </c>
    </row>
    <row r="25" spans="1:2" x14ac:dyDescent="0.35">
      <c r="A25" s="96" t="s">
        <v>247</v>
      </c>
      <c r="B25" s="97" t="s">
        <v>248</v>
      </c>
    </row>
    <row r="26" spans="1:2" x14ac:dyDescent="0.35">
      <c r="A26" s="96" t="s">
        <v>249</v>
      </c>
      <c r="B26" s="97" t="s">
        <v>250</v>
      </c>
    </row>
    <row r="27" spans="1:2" x14ac:dyDescent="0.35">
      <c r="A27" s="96" t="s">
        <v>251</v>
      </c>
      <c r="B27" s="97" t="s">
        <v>252</v>
      </c>
    </row>
    <row r="28" spans="1:2" x14ac:dyDescent="0.35">
      <c r="A28" s="96" t="s">
        <v>253</v>
      </c>
      <c r="B28" s="97" t="s">
        <v>254</v>
      </c>
    </row>
    <row r="29" spans="1:2" x14ac:dyDescent="0.35">
      <c r="A29" s="96" t="s">
        <v>255</v>
      </c>
      <c r="B29" s="97" t="s">
        <v>256</v>
      </c>
    </row>
    <row r="30" spans="1:2" x14ac:dyDescent="0.35">
      <c r="A30" s="96" t="s">
        <v>257</v>
      </c>
      <c r="B30" s="97" t="s">
        <v>258</v>
      </c>
    </row>
    <row r="31" spans="1:2" x14ac:dyDescent="0.35">
      <c r="A31" s="96" t="s">
        <v>259</v>
      </c>
      <c r="B31" s="97" t="s">
        <v>260</v>
      </c>
    </row>
    <row r="32" spans="1:2" x14ac:dyDescent="0.35">
      <c r="A32" s="96" t="s">
        <v>261</v>
      </c>
      <c r="B32" s="97" t="s">
        <v>262</v>
      </c>
    </row>
    <row r="33" spans="1:2" x14ac:dyDescent="0.35">
      <c r="A33" s="96" t="s">
        <v>263</v>
      </c>
      <c r="B33" s="97" t="s">
        <v>264</v>
      </c>
    </row>
    <row r="34" spans="1:2" x14ac:dyDescent="0.35">
      <c r="A34" s="96" t="s">
        <v>265</v>
      </c>
      <c r="B34" s="97" t="s">
        <v>266</v>
      </c>
    </row>
    <row r="35" spans="1:2" x14ac:dyDescent="0.35">
      <c r="A35" s="96" t="s">
        <v>267</v>
      </c>
      <c r="B35" s="97" t="s">
        <v>268</v>
      </c>
    </row>
    <row r="36" spans="1:2" x14ac:dyDescent="0.35">
      <c r="A36" s="96" t="s">
        <v>269</v>
      </c>
      <c r="B36" s="97" t="s">
        <v>270</v>
      </c>
    </row>
    <row r="37" spans="1:2" x14ac:dyDescent="0.35">
      <c r="A37" s="96" t="s">
        <v>271</v>
      </c>
      <c r="B37" s="97" t="s">
        <v>272</v>
      </c>
    </row>
    <row r="38" spans="1:2" x14ac:dyDescent="0.35">
      <c r="A38" s="96" t="s">
        <v>273</v>
      </c>
      <c r="B38" s="97" t="s">
        <v>274</v>
      </c>
    </row>
    <row r="39" spans="1:2" x14ac:dyDescent="0.35">
      <c r="A39" s="96" t="s">
        <v>275</v>
      </c>
      <c r="B39" s="97" t="s">
        <v>276</v>
      </c>
    </row>
    <row r="40" spans="1:2" x14ac:dyDescent="0.35">
      <c r="A40" s="96" t="s">
        <v>277</v>
      </c>
      <c r="B40" s="97" t="s">
        <v>278</v>
      </c>
    </row>
    <row r="41" spans="1:2" x14ac:dyDescent="0.35">
      <c r="A41" s="96" t="s">
        <v>279</v>
      </c>
      <c r="B41" s="97" t="s">
        <v>280</v>
      </c>
    </row>
    <row r="42" spans="1:2" x14ac:dyDescent="0.35">
      <c r="A42" s="96" t="s">
        <v>281</v>
      </c>
      <c r="B42" s="97" t="s">
        <v>282</v>
      </c>
    </row>
    <row r="43" spans="1:2" x14ac:dyDescent="0.35">
      <c r="A43" s="96" t="s">
        <v>283</v>
      </c>
      <c r="B43" s="97" t="s">
        <v>284</v>
      </c>
    </row>
    <row r="44" spans="1:2" x14ac:dyDescent="0.35">
      <c r="A44" s="96" t="s">
        <v>285</v>
      </c>
      <c r="B44" s="97" t="s">
        <v>286</v>
      </c>
    </row>
    <row r="45" spans="1:2" x14ac:dyDescent="0.35">
      <c r="A45" s="96" t="s">
        <v>287</v>
      </c>
      <c r="B45" s="97" t="s">
        <v>288</v>
      </c>
    </row>
    <row r="46" spans="1:2" x14ac:dyDescent="0.35">
      <c r="A46" s="96" t="s">
        <v>289</v>
      </c>
      <c r="B46" s="97" t="s">
        <v>290</v>
      </c>
    </row>
    <row r="47" spans="1:2" x14ac:dyDescent="0.35">
      <c r="A47" s="96" t="s">
        <v>291</v>
      </c>
      <c r="B47" s="97" t="s">
        <v>292</v>
      </c>
    </row>
    <row r="48" spans="1:2" x14ac:dyDescent="0.35">
      <c r="A48" s="96" t="s">
        <v>293</v>
      </c>
      <c r="B48" s="97" t="s">
        <v>294</v>
      </c>
    </row>
    <row r="49" spans="1:2" x14ac:dyDescent="0.35">
      <c r="A49" s="96" t="s">
        <v>295</v>
      </c>
      <c r="B49" s="97" t="s">
        <v>296</v>
      </c>
    </row>
    <row r="50" spans="1:2" x14ac:dyDescent="0.35">
      <c r="A50" s="96" t="s">
        <v>297</v>
      </c>
      <c r="B50" s="97" t="s">
        <v>298</v>
      </c>
    </row>
    <row r="51" spans="1:2" x14ac:dyDescent="0.35">
      <c r="A51" s="96" t="s">
        <v>299</v>
      </c>
      <c r="B51" s="97" t="s">
        <v>300</v>
      </c>
    </row>
    <row r="52" spans="1:2" x14ac:dyDescent="0.35">
      <c r="A52" s="96" t="s">
        <v>301</v>
      </c>
      <c r="B52" s="97" t="s">
        <v>302</v>
      </c>
    </row>
    <row r="53" spans="1:2" x14ac:dyDescent="0.35">
      <c r="A53" s="96" t="s">
        <v>303</v>
      </c>
      <c r="B53" s="97" t="s">
        <v>304</v>
      </c>
    </row>
    <row r="54" spans="1:2" x14ac:dyDescent="0.35">
      <c r="A54" s="96" t="s">
        <v>305</v>
      </c>
      <c r="B54" s="97" t="s">
        <v>306</v>
      </c>
    </row>
    <row r="55" spans="1:2" x14ac:dyDescent="0.35">
      <c r="A55" s="96" t="s">
        <v>307</v>
      </c>
      <c r="B55" s="97" t="s">
        <v>308</v>
      </c>
    </row>
    <row r="56" spans="1:2" x14ac:dyDescent="0.35">
      <c r="A56" s="96" t="s">
        <v>309</v>
      </c>
      <c r="B56" s="97" t="s">
        <v>310</v>
      </c>
    </row>
    <row r="57" spans="1:2" x14ac:dyDescent="0.35">
      <c r="A57" s="96" t="s">
        <v>311</v>
      </c>
      <c r="B57" s="97" t="s">
        <v>312</v>
      </c>
    </row>
    <row r="58" spans="1:2" x14ac:dyDescent="0.35">
      <c r="A58" s="96" t="s">
        <v>313</v>
      </c>
      <c r="B58" s="97" t="s">
        <v>314</v>
      </c>
    </row>
    <row r="59" spans="1:2" x14ac:dyDescent="0.35">
      <c r="A59" s="96" t="s">
        <v>315</v>
      </c>
      <c r="B59" s="97" t="s">
        <v>316</v>
      </c>
    </row>
    <row r="60" spans="1:2" x14ac:dyDescent="0.35">
      <c r="A60" s="96" t="s">
        <v>317</v>
      </c>
      <c r="B60" s="97" t="s">
        <v>318</v>
      </c>
    </row>
    <row r="61" spans="1:2" x14ac:dyDescent="0.35">
      <c r="A61" s="96" t="s">
        <v>319</v>
      </c>
      <c r="B61" s="97" t="s">
        <v>320</v>
      </c>
    </row>
    <row r="62" spans="1:2" x14ac:dyDescent="0.35">
      <c r="A62" s="96" t="s">
        <v>321</v>
      </c>
      <c r="B62" s="97" t="s">
        <v>322</v>
      </c>
    </row>
    <row r="63" spans="1:2" x14ac:dyDescent="0.35">
      <c r="A63" s="96" t="s">
        <v>323</v>
      </c>
      <c r="B63" s="97" t="s">
        <v>324</v>
      </c>
    </row>
    <row r="64" spans="1:2" x14ac:dyDescent="0.35">
      <c r="A64" s="96" t="s">
        <v>325</v>
      </c>
      <c r="B64" s="97" t="s">
        <v>326</v>
      </c>
    </row>
    <row r="65" spans="1:2" x14ac:dyDescent="0.35">
      <c r="A65" s="96" t="s">
        <v>327</v>
      </c>
      <c r="B65" s="97" t="s">
        <v>328</v>
      </c>
    </row>
    <row r="66" spans="1:2" x14ac:dyDescent="0.35">
      <c r="A66" s="96" t="s">
        <v>329</v>
      </c>
      <c r="B66" s="97" t="s">
        <v>330</v>
      </c>
    </row>
    <row r="67" spans="1:2" x14ac:dyDescent="0.35">
      <c r="A67" s="96" t="s">
        <v>331</v>
      </c>
      <c r="B67" s="97" t="s">
        <v>332</v>
      </c>
    </row>
    <row r="68" spans="1:2" x14ac:dyDescent="0.35">
      <c r="A68" s="96" t="s">
        <v>333</v>
      </c>
      <c r="B68" s="97" t="s">
        <v>334</v>
      </c>
    </row>
    <row r="69" spans="1:2" x14ac:dyDescent="0.35">
      <c r="A69" s="96" t="s">
        <v>335</v>
      </c>
      <c r="B69" s="97" t="s">
        <v>336</v>
      </c>
    </row>
    <row r="70" spans="1:2" x14ac:dyDescent="0.35">
      <c r="A70" s="96" t="s">
        <v>337</v>
      </c>
      <c r="B70" s="97" t="s">
        <v>338</v>
      </c>
    </row>
    <row r="71" spans="1:2" x14ac:dyDescent="0.35">
      <c r="A71" s="96" t="s">
        <v>339</v>
      </c>
      <c r="B71" s="97" t="s">
        <v>340</v>
      </c>
    </row>
    <row r="72" spans="1:2" x14ac:dyDescent="0.35">
      <c r="A72" s="96" t="s">
        <v>341</v>
      </c>
      <c r="B72" s="97" t="s">
        <v>342</v>
      </c>
    </row>
    <row r="73" spans="1:2" x14ac:dyDescent="0.35">
      <c r="A73" s="96" t="s">
        <v>343</v>
      </c>
      <c r="B73" s="97" t="s">
        <v>344</v>
      </c>
    </row>
    <row r="74" spans="1:2" x14ac:dyDescent="0.35">
      <c r="A74" s="96" t="s">
        <v>345</v>
      </c>
      <c r="B74" s="97" t="s">
        <v>346</v>
      </c>
    </row>
    <row r="75" spans="1:2" x14ac:dyDescent="0.35">
      <c r="A75" s="96" t="s">
        <v>347</v>
      </c>
      <c r="B75" s="98" t="s">
        <v>348</v>
      </c>
    </row>
    <row r="76" spans="1:2" x14ac:dyDescent="0.35">
      <c r="A76" s="96" t="s">
        <v>349</v>
      </c>
      <c r="B76" s="98" t="s">
        <v>350</v>
      </c>
    </row>
    <row r="77" spans="1:2" x14ac:dyDescent="0.35">
      <c r="A77" s="96" t="s">
        <v>351</v>
      </c>
      <c r="B77" s="98" t="s">
        <v>352</v>
      </c>
    </row>
    <row r="78" spans="1:2" x14ac:dyDescent="0.35">
      <c r="A78" s="96" t="s">
        <v>353</v>
      </c>
      <c r="B78" s="98" t="s">
        <v>354</v>
      </c>
    </row>
    <row r="79" spans="1:2" x14ac:dyDescent="0.35">
      <c r="A79" s="96" t="s">
        <v>355</v>
      </c>
      <c r="B79" s="98" t="s">
        <v>356</v>
      </c>
    </row>
    <row r="80" spans="1:2" x14ac:dyDescent="0.35">
      <c r="A80" s="96" t="s">
        <v>357</v>
      </c>
      <c r="B80" s="98" t="s">
        <v>358</v>
      </c>
    </row>
    <row r="81" spans="1:2" x14ac:dyDescent="0.35">
      <c r="A81" s="96" t="s">
        <v>359</v>
      </c>
      <c r="B81" s="98" t="s">
        <v>360</v>
      </c>
    </row>
    <row r="82" spans="1:2" x14ac:dyDescent="0.35">
      <c r="A82" s="96" t="s">
        <v>361</v>
      </c>
      <c r="B82" s="98" t="s">
        <v>362</v>
      </c>
    </row>
    <row r="83" spans="1:2" x14ac:dyDescent="0.35">
      <c r="A83" s="96" t="s">
        <v>363</v>
      </c>
      <c r="B83" s="98" t="s">
        <v>364</v>
      </c>
    </row>
    <row r="84" spans="1:2" x14ac:dyDescent="0.35">
      <c r="A84" s="96" t="s">
        <v>365</v>
      </c>
      <c r="B84" s="98" t="s">
        <v>366</v>
      </c>
    </row>
    <row r="85" spans="1:2" x14ac:dyDescent="0.35">
      <c r="A85" s="96" t="s">
        <v>367</v>
      </c>
      <c r="B85" s="98" t="s">
        <v>368</v>
      </c>
    </row>
    <row r="86" spans="1:2" x14ac:dyDescent="0.35">
      <c r="A86" s="96" t="s">
        <v>369</v>
      </c>
      <c r="B86" s="98" t="s">
        <v>370</v>
      </c>
    </row>
    <row r="87" spans="1:2" x14ac:dyDescent="0.35">
      <c r="A87" s="96" t="s">
        <v>371</v>
      </c>
      <c r="B87" s="98" t="s">
        <v>372</v>
      </c>
    </row>
    <row r="88" spans="1:2" x14ac:dyDescent="0.35">
      <c r="A88" s="96" t="s">
        <v>373</v>
      </c>
      <c r="B88" s="98" t="s">
        <v>374</v>
      </c>
    </row>
    <row r="89" spans="1:2" x14ac:dyDescent="0.35">
      <c r="A89" s="96" t="s">
        <v>375</v>
      </c>
      <c r="B89" s="98" t="s">
        <v>376</v>
      </c>
    </row>
    <row r="90" spans="1:2" x14ac:dyDescent="0.35">
      <c r="A90" s="96" t="s">
        <v>377</v>
      </c>
      <c r="B90" s="98" t="s">
        <v>378</v>
      </c>
    </row>
    <row r="91" spans="1:2" x14ac:dyDescent="0.35">
      <c r="A91" s="96" t="s">
        <v>379</v>
      </c>
      <c r="B91" s="98" t="s">
        <v>380</v>
      </c>
    </row>
    <row r="92" spans="1:2" x14ac:dyDescent="0.35">
      <c r="A92" s="96" t="s">
        <v>381</v>
      </c>
      <c r="B92" s="98" t="s">
        <v>382</v>
      </c>
    </row>
    <row r="93" spans="1:2" x14ac:dyDescent="0.35">
      <c r="A93" s="96" t="s">
        <v>383</v>
      </c>
      <c r="B93" s="98" t="s">
        <v>384</v>
      </c>
    </row>
    <row r="94" spans="1:2" x14ac:dyDescent="0.35">
      <c r="A94" s="96" t="s">
        <v>385</v>
      </c>
      <c r="B94" s="98" t="s">
        <v>386</v>
      </c>
    </row>
    <row r="95" spans="1:2" x14ac:dyDescent="0.35">
      <c r="A95" s="96" t="s">
        <v>387</v>
      </c>
      <c r="B95" s="98" t="s">
        <v>388</v>
      </c>
    </row>
    <row r="96" spans="1:2" x14ac:dyDescent="0.35">
      <c r="A96" s="96" t="s">
        <v>389</v>
      </c>
      <c r="B96" s="98" t="s">
        <v>390</v>
      </c>
    </row>
    <row r="97" spans="1:2" x14ac:dyDescent="0.35">
      <c r="A97" s="96" t="s">
        <v>391</v>
      </c>
      <c r="B97" s="98" t="s">
        <v>392</v>
      </c>
    </row>
    <row r="98" spans="1:2" x14ac:dyDescent="0.35">
      <c r="A98" s="96" t="s">
        <v>393</v>
      </c>
      <c r="B98" s="98" t="s">
        <v>394</v>
      </c>
    </row>
    <row r="99" spans="1:2" x14ac:dyDescent="0.35">
      <c r="A99" s="96" t="s">
        <v>395</v>
      </c>
      <c r="B99" s="98" t="s">
        <v>396</v>
      </c>
    </row>
    <row r="100" spans="1:2" x14ac:dyDescent="0.35">
      <c r="A100" s="96" t="s">
        <v>397</v>
      </c>
      <c r="B100" s="98" t="s">
        <v>398</v>
      </c>
    </row>
    <row r="101" spans="1:2" x14ac:dyDescent="0.35">
      <c r="A101" s="96" t="s">
        <v>399</v>
      </c>
      <c r="B101" s="98" t="s">
        <v>400</v>
      </c>
    </row>
    <row r="102" spans="1:2" x14ac:dyDescent="0.35">
      <c r="A102" s="96" t="s">
        <v>401</v>
      </c>
      <c r="B102" s="98" t="s">
        <v>402</v>
      </c>
    </row>
    <row r="103" spans="1:2" x14ac:dyDescent="0.35">
      <c r="A103" s="96" t="s">
        <v>403</v>
      </c>
      <c r="B103" s="98" t="s">
        <v>404</v>
      </c>
    </row>
    <row r="104" spans="1:2" x14ac:dyDescent="0.35">
      <c r="A104" s="96" t="s">
        <v>405</v>
      </c>
      <c r="B104" s="98" t="s">
        <v>406</v>
      </c>
    </row>
    <row r="105" spans="1:2" x14ac:dyDescent="0.35">
      <c r="A105" s="96" t="s">
        <v>407</v>
      </c>
      <c r="B105" s="98" t="s">
        <v>408</v>
      </c>
    </row>
    <row r="106" spans="1:2" x14ac:dyDescent="0.35">
      <c r="A106" s="96" t="s">
        <v>409</v>
      </c>
      <c r="B106" s="98" t="s">
        <v>410</v>
      </c>
    </row>
    <row r="107" spans="1:2" x14ac:dyDescent="0.35">
      <c r="A107" s="96" t="s">
        <v>411</v>
      </c>
      <c r="B107" s="98" t="s">
        <v>412</v>
      </c>
    </row>
    <row r="108" spans="1:2" x14ac:dyDescent="0.35">
      <c r="A108" s="96" t="s">
        <v>413</v>
      </c>
      <c r="B108" s="98" t="s">
        <v>414</v>
      </c>
    </row>
    <row r="109" spans="1:2" x14ac:dyDescent="0.35">
      <c r="A109" s="96" t="s">
        <v>415</v>
      </c>
      <c r="B109" s="98" t="s">
        <v>416</v>
      </c>
    </row>
    <row r="110" spans="1:2" x14ac:dyDescent="0.35">
      <c r="A110" s="96" t="s">
        <v>417</v>
      </c>
      <c r="B110" s="98" t="s">
        <v>418</v>
      </c>
    </row>
    <row r="111" spans="1:2" x14ac:dyDescent="0.35">
      <c r="A111" s="96" t="s">
        <v>419</v>
      </c>
      <c r="B111" s="98" t="s">
        <v>420</v>
      </c>
    </row>
    <row r="112" spans="1:2" x14ac:dyDescent="0.35">
      <c r="A112" s="96" t="s">
        <v>421</v>
      </c>
      <c r="B112" s="98" t="s">
        <v>422</v>
      </c>
    </row>
    <row r="113" spans="1:2" x14ac:dyDescent="0.35">
      <c r="A113" s="96" t="s">
        <v>423</v>
      </c>
      <c r="B113" s="98" t="s">
        <v>424</v>
      </c>
    </row>
    <row r="114" spans="1:2" x14ac:dyDescent="0.35">
      <c r="A114" s="96" t="s">
        <v>425</v>
      </c>
      <c r="B114" s="98" t="s">
        <v>426</v>
      </c>
    </row>
    <row r="115" spans="1:2" x14ac:dyDescent="0.35">
      <c r="A115" s="96" t="s">
        <v>427</v>
      </c>
      <c r="B115" s="98" t="s">
        <v>428</v>
      </c>
    </row>
    <row r="116" spans="1:2" x14ac:dyDescent="0.35">
      <c r="A116" s="96" t="s">
        <v>429</v>
      </c>
      <c r="B116" s="98" t="s">
        <v>430</v>
      </c>
    </row>
    <row r="117" spans="1:2" x14ac:dyDescent="0.35">
      <c r="A117" s="96" t="s">
        <v>431</v>
      </c>
      <c r="B117" s="98" t="s">
        <v>432</v>
      </c>
    </row>
    <row r="118" spans="1:2" x14ac:dyDescent="0.35">
      <c r="A118" s="96" t="s">
        <v>433</v>
      </c>
      <c r="B118" s="98" t="s">
        <v>434</v>
      </c>
    </row>
    <row r="119" spans="1:2" x14ac:dyDescent="0.35">
      <c r="A119" s="96" t="s">
        <v>435</v>
      </c>
      <c r="B119" s="98" t="s">
        <v>436</v>
      </c>
    </row>
    <row r="120" spans="1:2" x14ac:dyDescent="0.35">
      <c r="A120" s="96" t="s">
        <v>437</v>
      </c>
      <c r="B120" s="98" t="s">
        <v>438</v>
      </c>
    </row>
    <row r="121" spans="1:2" x14ac:dyDescent="0.35">
      <c r="A121" s="96" t="s">
        <v>439</v>
      </c>
      <c r="B121" s="98" t="s">
        <v>440</v>
      </c>
    </row>
    <row r="122" spans="1:2" x14ac:dyDescent="0.35">
      <c r="A122" s="96" t="s">
        <v>441</v>
      </c>
      <c r="B122" s="98" t="s">
        <v>442</v>
      </c>
    </row>
    <row r="123" spans="1:2" x14ac:dyDescent="0.35">
      <c r="A123" s="96" t="s">
        <v>443</v>
      </c>
      <c r="B123" s="98" t="s">
        <v>444</v>
      </c>
    </row>
    <row r="124" spans="1:2" x14ac:dyDescent="0.35">
      <c r="A124" s="96" t="s">
        <v>445</v>
      </c>
      <c r="B124" s="98" t="s">
        <v>446</v>
      </c>
    </row>
    <row r="125" spans="1:2" x14ac:dyDescent="0.35">
      <c r="A125" s="96" t="s">
        <v>447</v>
      </c>
      <c r="B125" s="98" t="s">
        <v>448</v>
      </c>
    </row>
    <row r="126" spans="1:2" x14ac:dyDescent="0.35">
      <c r="A126" s="96" t="s">
        <v>449</v>
      </c>
      <c r="B126" s="98" t="s">
        <v>450</v>
      </c>
    </row>
    <row r="127" spans="1:2" x14ac:dyDescent="0.35">
      <c r="A127" s="96" t="s">
        <v>451</v>
      </c>
      <c r="B127" s="98" t="s">
        <v>452</v>
      </c>
    </row>
    <row r="128" spans="1:2" x14ac:dyDescent="0.35">
      <c r="A128" s="96" t="s">
        <v>453</v>
      </c>
      <c r="B128" s="98" t="s">
        <v>454</v>
      </c>
    </row>
    <row r="129" spans="1:2" x14ac:dyDescent="0.35">
      <c r="A129" s="96" t="s">
        <v>455</v>
      </c>
      <c r="B129" s="98" t="s">
        <v>456</v>
      </c>
    </row>
    <row r="130" spans="1:2" x14ac:dyDescent="0.35">
      <c r="A130" s="96" t="s">
        <v>457</v>
      </c>
      <c r="B130" s="98" t="s">
        <v>458</v>
      </c>
    </row>
    <row r="131" spans="1:2" x14ac:dyDescent="0.35">
      <c r="A131" s="96" t="s">
        <v>459</v>
      </c>
      <c r="B131" s="98" t="s">
        <v>460</v>
      </c>
    </row>
    <row r="132" spans="1:2" x14ac:dyDescent="0.35">
      <c r="A132" s="96" t="s">
        <v>461</v>
      </c>
      <c r="B132" s="98" t="s">
        <v>462</v>
      </c>
    </row>
    <row r="133" spans="1:2" x14ac:dyDescent="0.35">
      <c r="A133" s="96" t="s">
        <v>463</v>
      </c>
      <c r="B133" s="98" t="s">
        <v>464</v>
      </c>
    </row>
    <row r="134" spans="1:2" x14ac:dyDescent="0.35">
      <c r="A134" s="96" t="s">
        <v>465</v>
      </c>
      <c r="B134" s="98" t="s">
        <v>466</v>
      </c>
    </row>
    <row r="135" spans="1:2" x14ac:dyDescent="0.35">
      <c r="A135" s="96" t="s">
        <v>467</v>
      </c>
      <c r="B135" s="98" t="s">
        <v>468</v>
      </c>
    </row>
    <row r="136" spans="1:2" x14ac:dyDescent="0.35">
      <c r="A136" s="96" t="s">
        <v>469</v>
      </c>
      <c r="B136" s="98" t="s">
        <v>470</v>
      </c>
    </row>
    <row r="137" spans="1:2" x14ac:dyDescent="0.35">
      <c r="A137" s="96" t="s">
        <v>471</v>
      </c>
      <c r="B137" s="98" t="s">
        <v>472</v>
      </c>
    </row>
    <row r="138" spans="1:2" x14ac:dyDescent="0.35">
      <c r="A138" s="96" t="s">
        <v>473</v>
      </c>
      <c r="B138" s="98" t="s">
        <v>474</v>
      </c>
    </row>
    <row r="139" spans="1:2" x14ac:dyDescent="0.35">
      <c r="A139" s="96" t="s">
        <v>475</v>
      </c>
      <c r="B139" s="98" t="s">
        <v>476</v>
      </c>
    </row>
    <row r="140" spans="1:2" x14ac:dyDescent="0.35">
      <c r="A140" s="96" t="s">
        <v>477</v>
      </c>
      <c r="B140" s="98" t="s">
        <v>478</v>
      </c>
    </row>
    <row r="141" spans="1:2" x14ac:dyDescent="0.35">
      <c r="A141" s="96" t="s">
        <v>479</v>
      </c>
      <c r="B141" s="98" t="s">
        <v>480</v>
      </c>
    </row>
    <row r="142" spans="1:2" x14ac:dyDescent="0.35">
      <c r="A142" s="96" t="s">
        <v>481</v>
      </c>
      <c r="B142" s="98" t="s">
        <v>482</v>
      </c>
    </row>
    <row r="143" spans="1:2" x14ac:dyDescent="0.35">
      <c r="A143" s="96" t="s">
        <v>483</v>
      </c>
      <c r="B143" s="98" t="s">
        <v>484</v>
      </c>
    </row>
    <row r="144" spans="1:2" x14ac:dyDescent="0.35">
      <c r="A144" s="96" t="s">
        <v>485</v>
      </c>
      <c r="B144" s="99" t="s">
        <v>486</v>
      </c>
    </row>
    <row r="145" spans="1:2" x14ac:dyDescent="0.35">
      <c r="A145" s="96" t="s">
        <v>487</v>
      </c>
      <c r="B145" s="98" t="s">
        <v>488</v>
      </c>
    </row>
    <row r="146" spans="1:2" x14ac:dyDescent="0.35">
      <c r="A146" s="96" t="s">
        <v>489</v>
      </c>
      <c r="B146" s="98" t="s">
        <v>490</v>
      </c>
    </row>
    <row r="147" spans="1:2" x14ac:dyDescent="0.35">
      <c r="A147" s="96" t="s">
        <v>491</v>
      </c>
      <c r="B147" s="98" t="s">
        <v>492</v>
      </c>
    </row>
    <row r="148" spans="1:2" x14ac:dyDescent="0.35">
      <c r="A148" s="96" t="s">
        <v>493</v>
      </c>
      <c r="B148" s="98" t="s">
        <v>494</v>
      </c>
    </row>
    <row r="149" spans="1:2" x14ac:dyDescent="0.35">
      <c r="A149" s="96" t="s">
        <v>495</v>
      </c>
      <c r="B149" s="98" t="s">
        <v>496</v>
      </c>
    </row>
    <row r="150" spans="1:2" x14ac:dyDescent="0.35">
      <c r="A150" s="96" t="s">
        <v>497</v>
      </c>
      <c r="B150" s="98" t="s">
        <v>498</v>
      </c>
    </row>
    <row r="151" spans="1:2" x14ac:dyDescent="0.35">
      <c r="A151" s="96" t="s">
        <v>499</v>
      </c>
      <c r="B151" s="98" t="s">
        <v>500</v>
      </c>
    </row>
    <row r="152" spans="1:2" x14ac:dyDescent="0.35">
      <c r="A152" s="96" t="s">
        <v>501</v>
      </c>
      <c r="B152" s="98" t="s">
        <v>502</v>
      </c>
    </row>
    <row r="153" spans="1:2" x14ac:dyDescent="0.35">
      <c r="A153" s="96" t="s">
        <v>503</v>
      </c>
      <c r="B153" s="98" t="s">
        <v>504</v>
      </c>
    </row>
    <row r="154" spans="1:2" x14ac:dyDescent="0.35">
      <c r="A154" s="96" t="s">
        <v>505</v>
      </c>
      <c r="B154" s="98" t="s">
        <v>506</v>
      </c>
    </row>
    <row r="155" spans="1:2" x14ac:dyDescent="0.35">
      <c r="A155" s="96" t="s">
        <v>507</v>
      </c>
      <c r="B155" s="98" t="s">
        <v>508</v>
      </c>
    </row>
    <row r="156" spans="1:2" x14ac:dyDescent="0.35">
      <c r="A156" s="96" t="s">
        <v>509</v>
      </c>
      <c r="B156" s="98" t="s">
        <v>510</v>
      </c>
    </row>
    <row r="157" spans="1:2" x14ac:dyDescent="0.35">
      <c r="A157" s="96" t="s">
        <v>511</v>
      </c>
      <c r="B157" s="98" t="s">
        <v>512</v>
      </c>
    </row>
    <row r="158" spans="1:2" x14ac:dyDescent="0.35">
      <c r="A158" s="96" t="s">
        <v>513</v>
      </c>
      <c r="B158" s="98" t="s">
        <v>514</v>
      </c>
    </row>
    <row r="159" spans="1:2" x14ac:dyDescent="0.35">
      <c r="A159" s="96" t="s">
        <v>515</v>
      </c>
      <c r="B159" s="98" t="s">
        <v>516</v>
      </c>
    </row>
    <row r="160" spans="1:2" x14ac:dyDescent="0.35">
      <c r="A160" s="96" t="s">
        <v>517</v>
      </c>
      <c r="B160" s="98" t="s">
        <v>518</v>
      </c>
    </row>
    <row r="161" spans="1:2" x14ac:dyDescent="0.35">
      <c r="A161" s="96" t="s">
        <v>519</v>
      </c>
      <c r="B161" s="98" t="s">
        <v>520</v>
      </c>
    </row>
    <row r="162" spans="1:2" x14ac:dyDescent="0.35">
      <c r="A162" s="96" t="s">
        <v>521</v>
      </c>
      <c r="B162" s="98" t="s">
        <v>522</v>
      </c>
    </row>
    <row r="163" spans="1:2" x14ac:dyDescent="0.35">
      <c r="A163" s="96" t="s">
        <v>523</v>
      </c>
      <c r="B163" s="98" t="s">
        <v>524</v>
      </c>
    </row>
    <row r="164" spans="1:2" x14ac:dyDescent="0.35">
      <c r="A164" s="96" t="s">
        <v>525</v>
      </c>
      <c r="B164" s="98" t="s">
        <v>526</v>
      </c>
    </row>
    <row r="165" spans="1:2" x14ac:dyDescent="0.35">
      <c r="A165" s="96" t="s">
        <v>527</v>
      </c>
      <c r="B165" s="98" t="s">
        <v>528</v>
      </c>
    </row>
    <row r="166" spans="1:2" x14ac:dyDescent="0.35">
      <c r="A166" s="96" t="s">
        <v>529</v>
      </c>
      <c r="B166" s="98" t="s">
        <v>530</v>
      </c>
    </row>
    <row r="167" spans="1:2" x14ac:dyDescent="0.35">
      <c r="A167" s="96" t="s">
        <v>531</v>
      </c>
      <c r="B167" s="98" t="s">
        <v>532</v>
      </c>
    </row>
    <row r="168" spans="1:2" x14ac:dyDescent="0.35">
      <c r="A168" s="96" t="s">
        <v>533</v>
      </c>
      <c r="B168" s="98" t="s">
        <v>534</v>
      </c>
    </row>
    <row r="169" spans="1:2" x14ac:dyDescent="0.35">
      <c r="A169" s="96" t="s">
        <v>535</v>
      </c>
      <c r="B169" s="98" t="s">
        <v>536</v>
      </c>
    </row>
    <row r="170" spans="1:2" x14ac:dyDescent="0.35">
      <c r="A170" s="96" t="s">
        <v>537</v>
      </c>
      <c r="B170" s="98" t="s">
        <v>538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4F887CD4A6EF458816C080CCAB5DD5" ma:contentTypeVersion="13" ma:contentTypeDescription="Create a new document." ma:contentTypeScope="" ma:versionID="f8b2e579d7bf62d1dbec5d04ba31779f">
  <xsd:schema xmlns:xsd="http://www.w3.org/2001/XMLSchema" xmlns:xs="http://www.w3.org/2001/XMLSchema" xmlns:p="http://schemas.microsoft.com/office/2006/metadata/properties" xmlns:ns3="f20672bf-7cba-4c80-8b07-d98646ff26c1" xmlns:ns4="7fedaff5-f20d-4951-a4af-328d246dc935" targetNamespace="http://schemas.microsoft.com/office/2006/metadata/properties" ma:root="true" ma:fieldsID="b0a92219d9a2b25efa4e3409cd827d26" ns3:_="" ns4:_="">
    <xsd:import namespace="f20672bf-7cba-4c80-8b07-d98646ff26c1"/>
    <xsd:import namespace="7fedaff5-f20d-4951-a4af-328d246dc935"/>
    <xsd:element name="properties">
      <xsd:complexType>
        <xsd:sequence>
          <xsd:element name="documentManagement">
            <xsd:complexType>
              <xsd:all>
                <xsd:element ref="ns3:SharedWithUser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3:SharedWithDetail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672bf-7cba-4c80-8b07-d98646ff26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edaff5-f20d-4951-a4af-328d246dc9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9479C8-8D77-4A7F-AC54-14ABB0E8C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672bf-7cba-4c80-8b07-d98646ff26c1"/>
    <ds:schemaRef ds:uri="7fedaff5-f20d-4951-a4af-328d246dc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315D3-5AF6-4C0B-BD11-D2E97FDDCC2D}">
  <ds:schemaRefs>
    <ds:schemaRef ds:uri="http://schemas.microsoft.com/sharepoint/v3/contenttype/forms"/>
  </ds:schemaRefs>
</ds:datastoreItem>
</file>

<file path=customXml/itemProps3.xml><?xml version="1.0" encoding="utf-8"?>
<ds:datastoreItem xmlns:ds="http://schemas.openxmlformats.org/officeDocument/2006/customXml" ds:itemID="{FEB519AC-C412-4BEE-A86A-2153C03DB8A3}">
  <ds:schemaRefs>
    <ds:schemaRef ds:uri="http://purl.org/dc/terms/"/>
    <ds:schemaRef ds:uri="http://purl.org/dc/elements/1.1/"/>
    <ds:schemaRef ds:uri="7fedaff5-f20d-4951-a4af-328d246dc935"/>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 ds:uri="f20672bf-7cba-4c80-8b07-d98646ff26c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Nayomi Kalupahana</cp:lastModifiedBy>
  <cp:lastPrinted>2020-06-12T05:45:41Z</cp:lastPrinted>
  <dcterms:created xsi:type="dcterms:W3CDTF">2017-11-15T21:17:43Z</dcterms:created>
  <dcterms:modified xsi:type="dcterms:W3CDTF">2021-01-01T06:33:48Z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0x010100A14F887CD4A6EF458816C080CCAB5DD5</vt:lpwstr>
  </property>
</Properties>
</file>