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1910" windowHeight="6555" activeTab="0"/>
  </bookViews>
  <sheets>
    <sheet name="1) Tableau budgétaire 1" sheetId="1" r:id="rId1"/>
    <sheet name="2) Tableau budgétaire 2" sheetId="2" r:id="rId2"/>
    <sheet name="3) Notes d'explication" sheetId="3" r:id="rId3"/>
    <sheet name="4) Pour utilisation par PBSO" sheetId="4" r:id="rId4"/>
    <sheet name="5) Pour utilisation par MPTFO" sheetId="5" r:id="rId5"/>
    <sheet name="Sheet2" sheetId="6" state="hidden" r:id="rId6"/>
  </sheets>
  <definedNames/>
  <calcPr fullCalcOnLoad="1"/>
</workbook>
</file>

<file path=xl/sharedStrings.xml><?xml version="1.0" encoding="utf-8"?>
<sst xmlns="http://schemas.openxmlformats.org/spreadsheetml/2006/main" count="856" uniqueCount="678">
  <si>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</si>
  <si>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</si>
  <si>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</si>
  <si>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</si>
  <si>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</si>
  <si>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</si>
  <si>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</si>
  <si>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</si>
  <si>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</si>
  <si>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</si>
  <si>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</si>
  <si>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</si>
  <si>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</si>
  <si>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</si>
  <si>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Organization 2 Budget</t>
  </si>
  <si>
    <t>Recipient Organization 3 Budget</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</si>
  <si>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</si>
  <si>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</si>
  <si>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</si>
  <si>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</si>
  <si>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</si>
  <si>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</si>
  <si>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</si>
  <si>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</si>
  <si>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</si>
  <si>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</si>
  <si>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</si>
  <si>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</si>
  <si>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</si>
  <si>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</si>
  <si>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</si>
  <si>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</si>
  <si>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</si>
  <si>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</si>
  <si>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</si>
  <si>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</si>
  <si>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</si>
  <si>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</si>
  <si>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</si>
  <si>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</si>
  <si>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</si>
  <si>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</si>
  <si>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</si>
  <si>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</si>
  <si>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</si>
  <si>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</si>
  <si>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</si>
  <si>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</si>
  <si>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</si>
  <si>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</si>
  <si>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</si>
  <si>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</si>
  <si>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</si>
  <si>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</si>
  <si>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</si>
  <si>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</si>
  <si>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</si>
  <si>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</si>
  <si>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</si>
  <si>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</si>
  <si>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</si>
  <si>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</si>
  <si>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</si>
  <si>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</si>
  <si>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</si>
  <si>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</si>
  <si>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</si>
  <si>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</si>
  <si>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</si>
  <si>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</si>
  <si>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</si>
  <si>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</si>
  <si>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</si>
  <si>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</si>
  <si>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</si>
  <si>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</si>
  <si>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</si>
  <si>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</si>
  <si>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</si>
  <si>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</si>
  <si>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</si>
  <si>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</si>
  <si>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</si>
  <si>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</si>
  <si>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</si>
  <si>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</si>
  <si>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</si>
  <si>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</si>
  <si>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</si>
  <si>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</si>
  <si>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</si>
  <si>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</si>
  <si>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</si>
  <si>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</si>
  <si>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</si>
  <si>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</si>
  <si>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</si>
  <si>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</si>
  <si>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</si>
  <si>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</si>
  <si>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</si>
  <si>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</si>
  <si>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</si>
  <si>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</si>
  <si>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</si>
  <si>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</si>
  <si>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</si>
  <si>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</si>
  <si>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</si>
  <si>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</si>
  <si>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</si>
  <si>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</si>
  <si>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</si>
  <si>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</si>
  <si>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</si>
  <si>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</si>
  <si>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</si>
  <si>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</si>
  <si>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</si>
  <si>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</si>
  <si>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</si>
  <si>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</si>
  <si>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</si>
  <si>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</si>
  <si>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</si>
  <si>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</si>
  <si>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</si>
  <si>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</si>
  <si>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</si>
  <si>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</si>
  <si>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</si>
  <si>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</si>
  <si>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</si>
  <si>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</si>
  <si>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</si>
  <si>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</si>
  <si>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</si>
  <si>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</si>
  <si>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</si>
  <si>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</si>
  <si>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</si>
  <si>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</si>
  <si>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</si>
  <si>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</si>
  <si>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</si>
  <si>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</si>
  <si>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</si>
  <si>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</si>
  <si>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</si>
  <si>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</si>
  <si>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</si>
  <si>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</si>
  <si>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</si>
  <si>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</si>
  <si>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</si>
  <si>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</si>
  <si>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</si>
  <si>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</si>
  <si>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</si>
  <si>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</si>
  <si>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</si>
  <si>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</si>
  <si>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</si>
  <si>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</si>
  <si>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</si>
  <si>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</si>
  <si>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</si>
  <si>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</si>
  <si>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</si>
  <si>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</si>
  <si>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</si>
  <si>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</si>
  <si>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</si>
  <si>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</si>
  <si>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</si>
  <si>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</si>
  <si>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</si>
  <si>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</si>
  <si>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</si>
  <si>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</si>
  <si>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</si>
  <si>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</si>
  <si>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</si>
  <si>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</si>
  <si>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</si>
  <si>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</si>
  <si>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</si>
  <si>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</si>
  <si>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</si>
  <si>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</si>
  <si>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</si>
  <si>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</si>
  <si>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</si>
  <si>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</si>
  <si>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</si>
  <si>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</si>
  <si>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</si>
  <si>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</si>
  <si>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</si>
  <si>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</si>
  <si>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</si>
  <si>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</si>
  <si>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</si>
  <si>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</si>
  <si>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</si>
  <si>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</si>
  <si>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</si>
  <si>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</si>
  <si>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</si>
  <si>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</si>
  <si>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</si>
  <si>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</si>
  <si>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</si>
  <si>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</si>
  <si>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</si>
  <si>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</si>
  <si>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</si>
  <si>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</si>
  <si>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</si>
  <si>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</si>
  <si>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</si>
  <si>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</si>
  <si>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</si>
  <si>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</si>
  <si>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</si>
  <si>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</si>
  <si>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</si>
  <si>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</si>
  <si>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</si>
  <si>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</si>
  <si>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</si>
  <si>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</si>
  <si>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</si>
  <si>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</si>
  <si>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</si>
  <si>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</si>
  <si>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</si>
  <si>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</si>
  <si>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</si>
  <si>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</si>
  <si>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</si>
  <si>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</si>
  <si>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</si>
  <si>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</si>
  <si>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</si>
  <si>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</si>
  <si>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</si>
  <si>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</si>
  <si>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</si>
  <si>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</si>
  <si>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</si>
  <si>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</si>
  <si>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</si>
  <si>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</si>
  <si>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</si>
  <si>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</si>
  <si>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</si>
  <si>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</si>
  <si>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</si>
  <si>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</si>
  <si>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</si>
  <si>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</si>
  <si>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</si>
  <si>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</si>
  <si>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</si>
  <si>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</si>
  <si>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</si>
  <si>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</si>
  <si>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</si>
  <si>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</si>
  <si>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</si>
  <si>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</si>
  <si>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</si>
  <si>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</si>
  <si>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</si>
  <si>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</si>
  <si>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</si>
  <si>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</si>
  <si>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</si>
  <si>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</si>
  <si>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</si>
  <si>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</si>
  <si>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</si>
  <si>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</si>
  <si>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</si>
  <si>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</si>
  <si>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</si>
  <si>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</si>
  <si>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</si>
  <si>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</si>
  <si>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</si>
  <si>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</si>
  <si>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</si>
  <si>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</si>
  <si>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</si>
  <si>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</si>
  <si>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</si>
  <si>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</si>
  <si>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</si>
  <si>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</si>
  <si>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</si>
  <si>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</si>
  <si>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</si>
  <si>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</si>
  <si>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</si>
  <si>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</si>
  <si>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</si>
  <si>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</si>
  <si>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</si>
  <si>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</si>
  <si>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</si>
  <si>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</si>
  <si>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</si>
  <si>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</si>
  <si>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</si>
  <si>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</si>
  <si>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</si>
  <si>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</si>
  <si>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</si>
  <si>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</si>
  <si>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</si>
  <si>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</si>
  <si>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</si>
  <si>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</si>
  <si>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</si>
  <si>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</si>
  <si>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</si>
  <si>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</si>
  <si>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</si>
  <si>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</si>
  <si>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</si>
  <si>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</si>
  <si>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</si>
  <si>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</si>
  <si>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</si>
  <si>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</si>
  <si>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</si>
  <si>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</si>
  <si>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</si>
  <si>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</si>
  <si>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</si>
  <si>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</si>
  <si>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</si>
  <si>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</si>
  <si>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</si>
  <si>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</si>
  <si>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</si>
  <si>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</si>
  <si>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</si>
  <si>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</si>
  <si>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</si>
  <si>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</si>
  <si>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</si>
  <si>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</si>
  <si>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</si>
  <si>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</si>
  <si>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</si>
  <si>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</si>
  <si>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</si>
  <si>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</si>
  <si>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</si>
  <si>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</si>
  <si>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</si>
  <si>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</si>
  <si>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</si>
  <si>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</si>
  <si>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</si>
  <si>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</si>
  <si>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</si>
  <si>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</si>
  <si>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</si>
  <si>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2</t>
  </si>
  <si>
    <t>Recipient Organization 3</t>
  </si>
  <si>
    <t>Recipient Organization</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</si>
  <si>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</si>
  <si>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</si>
  <si>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</si>
  <si>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</si>
  <si>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</si>
  <si>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</si>
  <si>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</si>
  <si>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</si>
  <si>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</si>
  <si>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</si>
  <si>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</si>
  <si>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</si>
  <si>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</si>
  <si>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</si>
  <si>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</si>
  <si>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</si>
  <si>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</si>
  <si>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</si>
  <si>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</si>
  <si>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</si>
  <si>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</si>
  <si>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</si>
  <si>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</si>
  <si>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</si>
  <si>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</si>
  <si>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</si>
  <si>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</si>
  <si>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</si>
  <si>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</si>
  <si>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</si>
  <si>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</si>
  <si>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</si>
  <si>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</si>
  <si>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</si>
  <si>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</si>
  <si>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</si>
  <si>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</si>
  <si>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</si>
  <si>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</si>
  <si>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</si>
  <si>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</si>
  <si>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</si>
  <si>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</si>
  <si>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</si>
  <si>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</si>
  <si>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Organisation recipiendiaire (budget en USD)</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</si>
  <si>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</si>
  <si>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</si>
  <si>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</si>
  <si>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</si>
  <si>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</si>
  <si>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</si>
  <si>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</si>
  <si>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</si>
  <si>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</si>
  <si>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</si>
  <si>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</si>
  <si>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</si>
  <si>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</si>
  <si>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</si>
  <si>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</si>
  <si>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</si>
  <si>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</si>
  <si>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</si>
  <si>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</si>
  <si>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</si>
  <si>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</si>
  <si>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</si>
  <si>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</si>
  <si>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</si>
  <si>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</si>
  <si>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</si>
  <si>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</si>
  <si>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</si>
  <si>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</si>
  <si>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</si>
  <si>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</si>
  <si>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</si>
  <si>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</si>
  <si>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</si>
  <si>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</si>
  <si>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</si>
  <si>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</si>
  <si>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</si>
  <si>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</si>
  <si>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</si>
  <si>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</si>
  <si>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</si>
  <si>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</si>
  <si>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</si>
  <si>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</si>
  <si>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</si>
  <si>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</si>
  <si>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</si>
  <si>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</si>
  <si>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</si>
  <si>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</si>
  <si>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</si>
  <si>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</si>
  <si>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</si>
  <si>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</si>
  <si>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</si>
  <si>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</si>
  <si>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</si>
  <si>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</si>
  <si>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</si>
  <si>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</si>
  <si>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</si>
  <si>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</si>
  <si>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</si>
  <si>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</si>
  <si>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</si>
  <si>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</si>
  <si>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</si>
  <si>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</si>
  <si>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</si>
  <si>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</si>
  <si>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</si>
  <si>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</si>
  <si>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</si>
  <si>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</si>
  <si>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</si>
  <si>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</si>
  <si>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</si>
  <si>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</si>
  <si>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</si>
  <si>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</si>
  <si>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</si>
  <si>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</si>
  <si>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</si>
  <si>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</si>
  <si>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</si>
  <si>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</si>
  <si>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</si>
  <si>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</si>
  <si>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</si>
  <si>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</si>
  <si>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</si>
  <si>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</si>
  <si>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</si>
  <si>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</si>
  <si>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</si>
  <si>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</si>
  <si>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</si>
  <si>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</si>
  <si>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</si>
  <si>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</si>
  <si>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</si>
  <si>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</si>
  <si>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</si>
  <si>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</si>
  <si>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</si>
  <si>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</si>
  <si>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</si>
  <si>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</si>
  <si>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</si>
  <si>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</si>
  <si>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</si>
  <si>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</si>
  <si>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</si>
  <si>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</si>
  <si>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</si>
  <si>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</si>
  <si>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</si>
  <si>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</si>
  <si>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</si>
  <si>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</si>
  <si>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</si>
  <si>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</si>
  <si>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</si>
  <si>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</si>
  <si>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</si>
  <si>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</si>
  <si>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</si>
  <si>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</si>
  <si>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</si>
  <si>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Organisation recipiendiaire</t>
  </si>
  <si>
    <t>Première tranche</t>
  </si>
  <si>
    <t>Deuxième tranche</t>
  </si>
  <si>
    <t>Troisième tranche</t>
  </si>
  <si>
    <t>$ alloué à GEWE</t>
  </si>
  <si>
    <t>% alloué à GEWE</t>
  </si>
  <si>
    <t>$ alloué à S&amp;E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</si>
  <si>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</si>
  <si>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</si>
  <si>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</si>
  <si>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</si>
  <si>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</si>
  <si>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</si>
  <si>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</si>
  <si>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indexed="8"/>
        <rFont val="Calibri"/>
        <family val="2"/>
      </rPr>
      <t>5. Déplacements :</t>
    </r>
    <r>
      <rPr>
        <sz val="11"/>
        <color theme="1"/>
        <rFont val="Calibri"/>
        <family val="2"/>
      </rPr>
      <t xml:space="preserve"> comprend les déplacements du personnel et des autres agents payés par l’organisation directement liée au projet.</t>
    </r>
  </si>
  <si>
    <r>
      <t>7. Frais généraux de fonctionnement et autres coûts directs :</t>
    </r>
    <r>
      <rPr>
        <sz val="11"/>
        <color theme="1"/>
        <rFont val="Calibri"/>
        <family val="2"/>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</si>
  <si>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indexed="8"/>
        <rFont val="Calibri"/>
        <family val="2"/>
      </rPr>
      <t>2. Provisions, produits de base, matériaux :</t>
    </r>
    <r>
      <rPr>
        <sz val="11"/>
        <color theme="1"/>
        <rFont val="Calibri"/>
        <family val="2"/>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</si>
  <si>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</si>
  <si>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</si>
  <si>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</si>
  <si>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</si>
  <si>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</si>
  <si>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</si>
  <si>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</si>
  <si>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</si>
  <si>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</si>
  <si>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</si>
  <si>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</si>
  <si>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</si>
  <si>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</si>
  <si>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</si>
  <si>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</si>
  <si>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</si>
  <si>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</si>
  <si>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</si>
  <si>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</si>
  <si>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</si>
  <si>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</si>
  <si>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</si>
  <si>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</si>
  <si>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</si>
  <si>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</si>
  <si>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</si>
  <si>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</si>
  <si>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</si>
  <si>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</si>
  <si>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</si>
  <si>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</si>
  <si>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</si>
  <si>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</si>
  <si>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</si>
  <si>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</si>
  <si>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</si>
  <si>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</si>
  <si>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rPr>
      <t>inclus tout frais liés aux dépenses de l’équipe, comprenant les salaires, les ajustements et les droits de l’équipe</t>
    </r>
    <r>
      <rPr>
        <b/>
        <sz val="11"/>
        <color indexed="8"/>
        <rFont val="Calibri"/>
        <family val="2"/>
      </rPr>
      <t>.</t>
    </r>
  </si>
  <si>
    <r>
      <t xml:space="preserve">4. Services contractuels : </t>
    </r>
    <r>
      <rPr>
        <sz val="11"/>
        <color theme="1"/>
        <rFont val="Calibri"/>
        <family val="2"/>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</si>
  <si>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</si>
  <si>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indexed="10"/>
        <rFont val="Calibri"/>
        <family val="2"/>
      </rPr>
      <t>en rouge</t>
    </r>
    <r>
      <rPr>
        <b/>
        <sz val="16"/>
        <color indexed="8"/>
        <rFont val="Calibri"/>
        <family val="2"/>
      </rPr>
      <t>.</t>
    </r>
  </si>
  <si>
    <t>Tableau 2 - Répartition des produits par catégories de budget de l’ONU</t>
  </si>
  <si>
    <t>2atelier regroupant chacun 60personne pendant 2jours</t>
  </si>
  <si>
    <t>prise en charge des enqueteurs, collation chercheur principale et frais de tenus de Focus Groupe et entretien individuels</t>
  </si>
  <si>
    <t xml:space="preserve">Organiser 4 ateliers de renforcement des capacités des membres des structures communautaires de paix et des acteurs clés sur les techniques de transformation des conflits notamment la médiation et la culture de dialogue dans les territoires de Kalhe, Shabunda, Walungu et Kabare </t>
  </si>
  <si>
    <t>4ateliers regroupant 50personnes chacun pendant 3jours</t>
  </si>
  <si>
    <t>500 Jeunes en raison d'une activité commerciale de 100$ 
Quatre Mission de suivi en raison de 600$ par mission</t>
  </si>
  <si>
    <t>4ateliers de formations regroupant 45personnes chacun pendant 3jours</t>
  </si>
  <si>
    <t>3ateliers regroupant 50personnes chacun pendant 3jours</t>
  </si>
  <si>
    <t>prise en charge des 50participants venant des diffrentes zones de la provinces du Sud Kivu et de Kinshasa pendant 3jours</t>
  </si>
  <si>
    <t>Salaires impots, cotisations sociales et soins medicaux</t>
  </si>
  <si>
    <t>Maitenance Véhicule</t>
  </si>
  <si>
    <t>mission de suivi et evaluation interne, atelier auto-evaluation et base line</t>
  </si>
  <si>
    <t>Evaluation finale et audit financier</t>
  </si>
  <si>
    <t>4staffs à temps plein (Chef de Projet, chargé de la documentation audio-visuel, Comptable et Chauffeur)
4 staff à 20% de temps (Secrétaire Exécutif, Chargé de Programme, Chargé Administration et Fiance et Caissière)</t>
  </si>
  <si>
    <t>Les membres des structures communautaires de paix ont amélioré leur compréhension des causes profondes des conflits et de l’implication des jeunes dans les groupes armés à travers leur participation aux actions de collecte et d’analyse des données.</t>
  </si>
  <si>
    <t xml:space="preserve">organiser deux missions d’identification des parties prenantes et sensibilisation des acteurs clefs sur le projet dans les territoires de, Kabare, Kalehe, Shabunda et Walungu, (pendant 7 jours pour 4 staffs)
</t>
  </si>
  <si>
    <t>Organiser 9 assemblées électives pour la mise en place des structures communautaires de paix (noyaux jeunesse et mamans Tujenge Amani) dans les territoires de, Kabare, Shabunda et Walungu (60 participants par assemblée)</t>
  </si>
  <si>
    <t>Organiser 2ateliers de formation des chercheurs sur la RAP dans les territoires de Kalehe, Kabare, Shabunda et Walungu (20participants par atelier pendant 3jours)</t>
  </si>
  <si>
    <t xml:space="preserve">organiser 5 missions sur la recherche action participative sur les facteurs favorisant l’implication des jeunes dans les conflits violents dont les groupes armés  dans les territoires de, Kalehe, Shabunda, Walungu et Kabare </t>
  </si>
  <si>
    <t>Les jeunes, les membres des conseils locaux de sécurité et les membres des comités territoriaux de la jeunesse sont impliqués efficacement dans la mise en œuvre des actions visant la réduction des violences communautaires dans les territoires de Kalehe, Shabunda, Kabare et Walungu</t>
  </si>
  <si>
    <t xml:space="preserve">Organiser 4 ateliers de restitution et validation des résultats de la RAP dans les territoires de Kalehe, Shabunda, Kabare et Walungu </t>
  </si>
  <si>
    <t>4ateliers regroupant 40personnes chacun pendant 3jours</t>
  </si>
  <si>
    <t>Chaque mois les membres des structures communautaires de paix organisent des séances des médiations entre les parties en conflits, les séances de sensibilisations communautaires sur le recours à la non-violation, le genre, la cohabitation pacifique entre les communautés</t>
  </si>
  <si>
    <t>Les capacités des jeunes membres de structures communautaires de paix et les autres acteurs clés (autorités locales et leaders des communautés) sont renforcées sur la RAP (collecte et analyse des données )et en techniques de transformation des conflits (médiations et culture de dialogue)</t>
  </si>
  <si>
    <t>Les membres des structures communautaires de paix organisent les rencontres de dialogue de proximité sur les thématiques spécifiques dans leurs territoires</t>
  </si>
  <si>
    <t xml:space="preserve">Les membres des communautés dont les jeunes (filles et garçons) et les autorités ont pris des engagements visant la réduction des violences communautaires à travers les dialogues. </t>
  </si>
  <si>
    <t>Accompagner la mise en œuvre des plans d’actions issus des dialogues sociaux organisés dans les territoires de Kalehe, Shabunda, Kabare et Walungu (activité de suivi une fois le mois pour 3staffs)</t>
  </si>
  <si>
    <t xml:space="preserve">Les jeunes filles et garçons participent aux instances de prise de décisions, accèdent aux initiatives visant leur autonomisation et deviennent résilients face aux conflits armés dans les 4 territoires.
</t>
  </si>
  <si>
    <t>les jeunes filles et garçons ont amélioré leurs capacités socio-économiques renforçant leur résilience face aux conflits.</t>
  </si>
  <si>
    <t>Appuyer les jeunes filles et garçons démobilisés et désœuvrés par un fond de démarrage des Activités Génératrices de Revenus à hauteur de 100USD par personne pour renforcer leur capacité d’entreprenariat et leur relèvement socioéconomique (500 bénéficiaires).</t>
  </si>
  <si>
    <t>Appuyer la mise en place et la structuration de 15 groupes des mutuelles de solidarité (MUSO) des jeunes filles et garçons dans les territoires de Kabare, Kalehe, Shabunda et Walungu</t>
  </si>
  <si>
    <t>Assurer  4 formation en technique de gestion des mutuelles de solidarité (MUSO) des jeunes filles et garçons dans les territoires de Kabare, Kalehe, Shabunda et Walungu, (45 participants par atelier de 3 jours)</t>
  </si>
  <si>
    <t>Accompagner techniquement les mutuelles de solidarité (MUSO) à travers les structures communautaires de paix dans les territoires de Kabare, Kalehe, Shabunda et Walungu</t>
  </si>
  <si>
    <t>Les jeunes garçons et filles, les membres des conseils locaux de sécurité  et les membres des comités territoriaux de la jeunesse ont amélioré leur connaissance sur les résolutions 1325, 2250 et 2419 du Conseil de sécurité de l’ONU pour renforcer l’implication des jeunes filles et garçons dans les actions de consolidation de la paix dans les  territoires de Kalehe, Shabunda, Kabare et Walungu</t>
  </si>
  <si>
    <t>Vulgariser, les résolutions 1325, 2250 et 2419 du conseil de sécurité des nations unies dans les territoires de Kabare, Kalehe, Shabunda et Walungu</t>
  </si>
  <si>
    <t xml:space="preserve">Produire et traduire en langue locale 6000 copies des résolutions  
Activité 2.2.2.b: Produire et diffuser 192 émissions aux radios de Shabunda, Bunyakiri, Walungu et Bukavu 
</t>
  </si>
  <si>
    <t>Organiser des groupes de discussion sur ces résolutions par les structures communautaires</t>
  </si>
  <si>
    <t>Les décisions prises par les décideurs politico administratifs du niveau national et provincial facilitent la réduction des violences liées à l’implication des jeunes dans les conflits violents dans les territoires de Kabare, Kalehe, Shabunda et Walungu.</t>
  </si>
  <si>
    <t xml:space="preserve">L’implication des autorités provinciales et nationales et des autres partenaires dans la mise en œuvre des  actions visant la réduction des violences communautaires contribue à la cohésion sociale dans les territoires de Kalehe, Kabare, Shabunda et Walungu est renforcé. </t>
  </si>
  <si>
    <t xml:space="preserve">Organiser 3ateliers de renforcement des capacités des jeunes filles et garçons, des autorités locales en technique de plaidoyer
(30participants par atelier pendant 3jours)
</t>
  </si>
  <si>
    <t>Organiser 1 forum provincial des jeunes impliquant les autorités nationales et provinciales sur les défis et perspectives de l’engagement des jeunes dans la paix et la validation des plans d’actions issus des dialogues tenus au niveau des territoires.(75 participants pendant 3jours)</t>
  </si>
  <si>
    <t>Organiser chaque semestre des rencontres des jeunes filles et garçons avec les autorités politico-administratives et sécuritaires et les leaders des communautés au niveau provincial pour renforcer l’implication des toutes les parties prenantes dans la mise en œuvre des recommandations issues des dialogues. (3 rencontres de 35 participant chacune)</t>
  </si>
  <si>
    <t>Les autorités provinciales soutiennent les projets visant le renforcement des mécanismes de l’autonomisation  socio-économique des jeunes filles et garçons pour qu’ils deviennent productifs dans leurs communautés</t>
  </si>
  <si>
    <t xml:space="preserve">Organiser 2 rencontres de plaidoyer des jeunes filles et garçons venant des territoires de Kalehe, Kabare, Shabunda et Walungu auprès des autorités (assemblée et gouvernement provincial) pour faire inscrire au budget provincial le financement des projets  de l’autonomisation des jeunes filles et garçons dans ces territoires.  </t>
  </si>
  <si>
    <t>frais pour impression de 6000module et production de 192 emissions</t>
  </si>
  <si>
    <t>3rencontres regroupants chacun 35personnes</t>
  </si>
  <si>
    <t>Structure prise en charge par le programme Tujenge Amani sous financement de la Suisse</t>
  </si>
  <si>
    <t>Organiser 4 ateliers de renforcement des capacités des acteurs sur les résolutions 1325, 2250 et 2419 du conseil de sécurité des nations unies à Kabare, Kalehe, Shabunda et Walungu.</t>
  </si>
  <si>
    <t xml:space="preserve"> 4atelier regroupant 45 participants chacun pendant 3 jours</t>
  </si>
  <si>
    <t xml:space="preserve">Organiser 4 dialogues sociaux sur les causes de l’implication permanente des jeunes dans les GA et autres conflits communautaires des territoires de Kabare, Kalehe, shabunda et Walungu, </t>
  </si>
  <si>
    <t>4000$ pour chacun des 4plans et 4000$ pour la prise en charge des mission de suivi par le staffs</t>
  </si>
  <si>
    <t>prise en charge du transport, logement et restauration des delegués de jeunes venant de territoires pour la mission à Bukavu chef lieu de la Province</t>
  </si>
  <si>
    <t xml:space="preserve">Sub-total </t>
  </si>
  <si>
    <t>7% Indirect Costs</t>
  </si>
  <si>
    <t xml:space="preserve">PBF/IRF-332 Identifiant du projet : 00119340 </t>
  </si>
  <si>
    <t>ACTION POUR LA PAIX ET LA CONCORDE, APC</t>
  </si>
  <si>
    <r>
      <t xml:space="preserve">1. Ne remplissez que les cellules blanches. Les cellules grises sont verrouillées et / ou contiennent des formules de feuille de calcul.
2. Remplissez les feuilles 1 et 2.
a) </t>
    </r>
    <r>
      <rPr>
        <b/>
        <sz val="16"/>
        <color indexed="8"/>
        <rFont val="Calibri"/>
        <family val="2"/>
      </rPr>
      <t>Premièrement, préparez un budget organisé par activité / produit / résultat dans la feuille 1. (Les montants des activités peuvent être estimations indicatives.)
b) Ensuite, divisez chaque budget en fonction des catégories de budget des Nations Unies dans la feuille 2.
3. Assurez-vous d’inclure % en faveur de l’égalité des sexes et de l’autonomisation des femmes (GEWE).
4. N'utilisez pas les feuilles 4 ou 5, qui sont destinées au MPTF et au PBSO.
5. Laissez  en blanc toutes les organisations / résultats / réalisations / activités qui ne sont pas nécessaires. NE PAS supprimer les cellules.
6. Ne pas ajuster les montants des tranches sans consulter PBSO.</t>
    </r>
  </si>
  <si>
    <r>
      <t xml:space="preserve">Note: Le PBF n'accepte pas les projets avec moins de 5% pour le S&amp;E et moins 15% pour le GEWE. Ces chiffres apparaîtront </t>
    </r>
    <r>
      <rPr>
        <b/>
        <sz val="11"/>
        <color indexed="10"/>
        <rFont val="Calibri"/>
        <family val="2"/>
      </rPr>
      <t>en rouge</t>
    </r>
    <r>
      <rPr>
        <b/>
        <sz val="11"/>
        <color indexed="8"/>
        <rFont val="Calibri"/>
        <family val="2"/>
      </rPr>
      <t xml:space="preserve"> si ce seuil minimum n'est pas atteint.</t>
    </r>
  </si>
  <si>
    <t xml:space="preserve"> </t>
  </si>
  <si>
    <t>Pour ACTION POUR LA PAIX ET LA CONCORDE, APC</t>
  </si>
  <si>
    <t>Déogratias BUUMA BITALYA wa NAMIRA</t>
  </si>
  <si>
    <t>Secrétaire Exécutif</t>
  </si>
  <si>
    <t>Fait à Bukavu, R.D.Congo, le 14 Août 2020</t>
  </si>
  <si>
    <t>Niveau de depense/ engagement actuel 
(novembre 2020)</t>
  </si>
  <si>
    <t>Projet PBF APC - Rapport Financier Novembre 2020</t>
  </si>
  <si>
    <t xml:space="preserve">Notes </t>
  </si>
  <si>
    <t>Taux d'execution (novembre 2020)</t>
  </si>
  <si>
    <t>4 dialogues sociaux regroupant chacun 60 participants pendant 3jours</t>
  </si>
  <si>
    <t xml:space="preserve">Pourcentage du budget pour chaque produit ou activite reserve pour action directe sur égalité des sexes et autonomisation des femmes (GEWE)  </t>
  </si>
  <si>
    <t>Les jeunes filles et garçons s’engagent dans les structures communautaires de paix et participent activement avec les autorités locales et leaders locaux dans les actions de réduction de violences communautaires dans les territoires de Kalehe Shabunda, Kabare et Walungu</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</si>
</sst>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
    <numFmt numFmtId="175" formatCode="0.00000%"/>
    <numFmt numFmtId="176" formatCode="_([$$-409]* #,##0.00_);_([$$-409]* \(#,##0.00\);_([$$-409]* &quot;-&quot;??_);_(@_)"/>
  </numFmts>
  <fonts count="64">
    <font>
      <sz val="11"/>
      <color theme="1"/>
      <name val="Calibri"/>
      <family val="2"/>
    </font>
    <font>
      <sz val="11"/>
      <color indexed="8"/>
      <name val="Calibri"/>
      <family val="2"/>
    </font>
    <font>
      <b/>
      <sz val="11"/>
      <color indexed="8"/>
      <name val="Calibri"/>
      <family val="2"/>
    </font>
    <font>
      <b/>
      <sz val="16"/>
      <color indexed="8"/>
      <name val="Calibri"/>
      <family val="2"/>
    </font>
    <font>
      <b/>
      <sz val="16"/>
      <color indexed="10"/>
      <name val="Calibri"/>
      <family val="2"/>
    </font>
    <font>
      <b/>
      <sz val="11"/>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b/>
      <sz val="12"/>
      <color indexed="8"/>
      <name val="Calibri"/>
      <family val="2"/>
    </font>
    <font>
      <sz val="12"/>
      <color indexed="8"/>
      <name val="Calibri"/>
      <family val="2"/>
    </font>
    <font>
      <b/>
      <sz val="36"/>
      <color indexed="8"/>
      <name val="Calibri"/>
      <family val="2"/>
    </font>
    <font>
      <sz val="36"/>
      <color indexed="8"/>
      <name val="Calibri"/>
      <family val="2"/>
    </font>
    <font>
      <sz val="9"/>
      <color indexed="8"/>
      <name val="Calibri"/>
      <family val="2"/>
    </font>
    <font>
      <sz val="11"/>
      <name val="Calibri"/>
      <family val="2"/>
    </font>
    <font>
      <b/>
      <sz val="28"/>
      <color indexed="8"/>
      <name val="Calibri"/>
      <family val="2"/>
    </font>
    <font>
      <b/>
      <sz val="12"/>
      <name val="Calibri"/>
      <family val="2"/>
    </font>
    <font>
      <b/>
      <sz val="20"/>
      <color indexed="8"/>
      <name val="Calibri"/>
      <family val="2"/>
    </font>
    <font>
      <b/>
      <sz val="16"/>
      <color indexed="8"/>
      <name val="Times New Roman"/>
      <family val="1"/>
    </font>
    <font>
      <b/>
      <sz val="12"/>
      <color indexed="10"/>
      <name val="Calibri"/>
      <family val="2"/>
    </font>
    <font>
      <b/>
      <sz val="36"/>
      <color indexed="4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36"/>
      <color theme="1"/>
      <name val="Calibri"/>
      <family val="2"/>
    </font>
    <font>
      <sz val="36"/>
      <color theme="1"/>
      <name val="Calibri"/>
      <family val="2"/>
    </font>
    <font>
      <sz val="9"/>
      <color theme="1"/>
      <name val="Calibri"/>
      <family val="2"/>
    </font>
    <font>
      <b/>
      <sz val="28"/>
      <color theme="1"/>
      <name val="Calibri"/>
      <family val="2"/>
    </font>
    <font>
      <b/>
      <sz val="16"/>
      <color theme="1"/>
      <name val="Calibri"/>
      <family val="2"/>
    </font>
    <font>
      <b/>
      <sz val="20"/>
      <color theme="1"/>
      <name val="Calibri"/>
      <family val="2"/>
    </font>
    <font>
      <b/>
      <sz val="16"/>
      <color theme="1"/>
      <name val="Times New Roman"/>
      <family val="1"/>
    </font>
    <font>
      <b/>
      <sz val="12"/>
      <color rgb="FFFF0000"/>
      <name val="Calibri"/>
      <family val="2"/>
    </font>
    <font>
      <b/>
      <sz val="36"/>
      <color rgb="FF00B0F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theme="2"/>
        <bgColor indexed="64"/>
      </patternFill>
    </fill>
    <fill>
      <patternFill patternType="solid">
        <fgColor rgb="FFFFFF99"/>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thin"/>
      <right style="thin"/>
      <top style="thin"/>
      <bottom style="thin"/>
    </border>
    <border>
      <left style="medium"/>
      <right style="thin"/>
      <top style="thin"/>
      <bottom style="thin"/>
    </border>
    <border>
      <left style="thin"/>
      <right style="thin"/>
      <top style="thin"/>
      <bottom/>
    </border>
    <border>
      <left style="thin"/>
      <right style="thin"/>
      <top/>
      <bottom style="thin"/>
    </border>
    <border>
      <left style="thin"/>
      <right style="thin"/>
      <top style="thin"/>
      <bottom style="medium"/>
    </border>
    <border>
      <left style="thin"/>
      <right/>
      <top style="thin"/>
      <bottom style="thin"/>
    </border>
    <border>
      <left/>
      <right/>
      <top style="thin"/>
      <bottom style="thin"/>
    </border>
    <border>
      <left/>
      <right style="thin"/>
      <top style="thin"/>
      <bottom style="thin"/>
    </border>
    <border>
      <left style="thin"/>
      <right style="medium"/>
      <top/>
      <bottom style="thin"/>
    </border>
    <border>
      <left style="thin"/>
      <right style="medium"/>
      <top style="thin"/>
      <bottom style="medium"/>
    </border>
    <border>
      <left style="medium"/>
      <right/>
      <top/>
      <bottom/>
    </border>
    <border>
      <left style="thin"/>
      <right style="thin"/>
      <top/>
      <bottom style="medium"/>
    </border>
    <border>
      <left style="thin"/>
      <right style="medium"/>
      <top/>
      <bottom style="medium"/>
    </border>
    <border>
      <left style="medium"/>
      <right style="thin"/>
      <top/>
      <bottom style="thin"/>
    </border>
    <border>
      <left style="thin"/>
      <right/>
      <top style="thin"/>
      <bottom style="medium"/>
    </border>
    <border>
      <left style="medium"/>
      <right style="thin"/>
      <top style="medium"/>
      <bottom style="thin"/>
    </border>
    <border>
      <left style="medium"/>
      <right/>
      <top style="medium"/>
      <bottom/>
    </border>
    <border>
      <left style="medium"/>
      <right style="thin"/>
      <top style="thin"/>
      <bottom/>
    </border>
    <border>
      <left style="thin"/>
      <right/>
      <top style="thin"/>
      <bottom/>
    </border>
    <border>
      <left/>
      <right/>
      <top/>
      <bottom style="medium"/>
    </border>
    <border>
      <left/>
      <right/>
      <top style="medium"/>
      <bottom style="medium"/>
    </border>
    <border>
      <left/>
      <right style="thin"/>
      <top/>
      <bottom style="thin"/>
    </border>
    <border>
      <left/>
      <right style="thin"/>
      <top style="thin"/>
      <bottom style="medium"/>
    </border>
    <border>
      <left/>
      <right style="thin"/>
      <top/>
      <bottom style="medium"/>
    </border>
    <border>
      <left/>
      <right style="medium"/>
      <top/>
      <bottom/>
    </border>
    <border>
      <left/>
      <right style="medium"/>
      <top/>
      <bottom style="medium"/>
    </border>
    <border>
      <left/>
      <right/>
      <top style="medium"/>
      <bottom/>
    </border>
    <border>
      <left style="thin"/>
      <right style="medium"/>
      <top style="thin"/>
      <bottom/>
    </border>
    <border>
      <left/>
      <right style="medium"/>
      <top style="medium"/>
      <bottom/>
    </border>
    <border>
      <left style="thin"/>
      <right/>
      <top/>
      <bottom style="thin"/>
    </border>
    <border>
      <left/>
      <right style="thin"/>
      <top/>
      <bottom/>
    </border>
    <border>
      <left style="medium"/>
      <right style="medium"/>
      <top/>
      <bottom/>
    </border>
    <border>
      <left style="medium"/>
      <right style="medium"/>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medium"/>
    </border>
    <border>
      <left style="medium"/>
      <right style="thin"/>
      <top/>
      <bottom/>
    </border>
    <border>
      <left style="thin"/>
      <right style="medium"/>
      <top/>
      <bottom/>
    </border>
    <border>
      <left style="medium"/>
      <right style="thin"/>
      <top/>
      <bottom style="medium"/>
    </border>
    <border>
      <left style="thin"/>
      <right style="thin"/>
      <top style="medium"/>
      <bottom style="thin"/>
    </border>
    <border>
      <left style="thin"/>
      <right style="medium"/>
      <top style="medium"/>
      <bottom style="thin"/>
    </border>
    <border>
      <left style="thin"/>
      <right/>
      <top style="medium"/>
      <bottom style="thin"/>
    </border>
    <border>
      <left style="medium"/>
      <right/>
      <top style="thin"/>
      <bottom style="thin"/>
    </border>
    <border>
      <left/>
      <right style="medium"/>
      <top style="thin"/>
      <bottom style="thin"/>
    </border>
    <border>
      <left style="medium"/>
      <right/>
      <top/>
      <bottom style="medium"/>
    </border>
    <border>
      <left style="medium"/>
      <right/>
      <top style="medium"/>
      <bottom style="medium"/>
    </border>
    <border>
      <left/>
      <right style="medium"/>
      <top style="medium"/>
      <bottom style="medium"/>
    </border>
    <border>
      <left/>
      <right style="thick"/>
      <top style="medium"/>
      <bottom/>
    </border>
    <border>
      <left/>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right/>
      <top style="thin"/>
      <bottom style="medium"/>
    </border>
    <border>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72">
    <xf numFmtId="0" fontId="0" fillId="0" borderId="0" xfId="0" applyFont="1" applyAlignment="1">
      <alignment/>
    </xf>
    <xf numFmtId="0" fontId="0" fillId="0" borderId="0" xfId="0" applyBorder="1" applyAlignment="1">
      <alignment/>
    </xf>
    <xf numFmtId="0" fontId="53" fillId="0" borderId="0" xfId="0" applyFont="1" applyFill="1" applyBorder="1" applyAlignment="1">
      <alignment vertical="center" wrapText="1"/>
    </xf>
    <xf numFmtId="0" fontId="53" fillId="0" borderId="0" xfId="0" applyFont="1" applyFill="1" applyBorder="1" applyAlignment="1" applyProtection="1">
      <alignment vertical="center" wrapText="1"/>
      <protection locked="0"/>
    </xf>
    <xf numFmtId="0" fontId="54" fillId="0" borderId="0" xfId="0" applyFont="1" applyFill="1" applyBorder="1" applyAlignment="1">
      <alignment vertical="center" wrapText="1"/>
    </xf>
    <xf numFmtId="0" fontId="53" fillId="33" borderId="0" xfId="0" applyFont="1" applyFill="1" applyBorder="1" applyAlignment="1" applyProtection="1">
      <alignment vertical="center" wrapText="1"/>
      <protection/>
    </xf>
    <xf numFmtId="44" fontId="53" fillId="0" borderId="0" xfId="0" applyNumberFormat="1" applyFont="1" applyFill="1" applyBorder="1" applyAlignment="1">
      <alignment vertical="center" wrapText="1"/>
    </xf>
    <xf numFmtId="9" fontId="53" fillId="34" borderId="10" xfId="59" applyFont="1" applyFill="1" applyBorder="1" applyAlignment="1">
      <alignment vertical="center" wrapText="1"/>
    </xf>
    <xf numFmtId="0" fontId="53" fillId="34" borderId="11" xfId="0" applyFont="1" applyFill="1" applyBorder="1" applyAlignment="1">
      <alignment vertical="center" wrapText="1"/>
    </xf>
    <xf numFmtId="0" fontId="54" fillId="33" borderId="0" xfId="0" applyFont="1" applyFill="1" applyBorder="1" applyAlignment="1">
      <alignment horizontal="center" vertical="center" wrapText="1"/>
    </xf>
    <xf numFmtId="0" fontId="53" fillId="33" borderId="0" xfId="0" applyFont="1" applyFill="1" applyBorder="1" applyAlignment="1" applyProtection="1">
      <alignment vertical="center" wrapText="1"/>
      <protection locked="0"/>
    </xf>
    <xf numFmtId="44" fontId="54" fillId="33" borderId="12" xfId="44" applyNumberFormat="1" applyFont="1" applyFill="1" applyBorder="1" applyAlignment="1" applyProtection="1">
      <alignment horizontal="center" vertical="center" wrapText="1"/>
      <protection locked="0"/>
    </xf>
    <xf numFmtId="44" fontId="53" fillId="34" borderId="12" xfId="44" applyNumberFormat="1" applyFont="1" applyFill="1" applyBorder="1" applyAlignment="1" applyProtection="1">
      <alignment horizontal="center" vertical="center" wrapText="1"/>
      <protection/>
    </xf>
    <xf numFmtId="0" fontId="53" fillId="34" borderId="13" xfId="0" applyFont="1" applyFill="1" applyBorder="1" applyAlignment="1" applyProtection="1">
      <alignment vertical="center" wrapText="1"/>
      <protection/>
    </xf>
    <xf numFmtId="44" fontId="53" fillId="33" borderId="0" xfId="44" applyFont="1" applyFill="1" applyBorder="1" applyAlignment="1" applyProtection="1">
      <alignment vertical="center" wrapText="1"/>
      <protection/>
    </xf>
    <xf numFmtId="44" fontId="53" fillId="34" borderId="14" xfId="44" applyNumberFormat="1" applyFont="1" applyFill="1" applyBorder="1" applyAlignment="1" applyProtection="1">
      <alignment horizontal="center" vertical="center" wrapText="1"/>
      <protection/>
    </xf>
    <xf numFmtId="44" fontId="54" fillId="33" borderId="0" xfId="44" applyFont="1" applyFill="1" applyBorder="1" applyAlignment="1" applyProtection="1">
      <alignment vertical="center" wrapText="1"/>
      <protection/>
    </xf>
    <xf numFmtId="44" fontId="54" fillId="33" borderId="0" xfId="44" applyFont="1" applyFill="1" applyBorder="1" applyAlignment="1" applyProtection="1">
      <alignment vertical="center" wrapText="1"/>
      <protection locked="0"/>
    </xf>
    <xf numFmtId="44" fontId="53" fillId="34" borderId="12" xfId="44" applyFont="1" applyFill="1" applyBorder="1" applyAlignment="1">
      <alignment vertical="center" wrapText="1"/>
    </xf>
    <xf numFmtId="0" fontId="53" fillId="34" borderId="12" xfId="0" applyFont="1" applyFill="1" applyBorder="1" applyAlignment="1">
      <alignment horizontal="center" vertical="center" wrapText="1"/>
    </xf>
    <xf numFmtId="0" fontId="53" fillId="34" borderId="13" xfId="0" applyFont="1" applyFill="1" applyBorder="1" applyAlignment="1">
      <alignment vertical="center" wrapText="1"/>
    </xf>
    <xf numFmtId="0" fontId="53" fillId="34" borderId="13" xfId="0" applyFont="1" applyFill="1" applyBorder="1" applyAlignment="1">
      <alignment horizontal="center" vertical="center" wrapText="1"/>
    </xf>
    <xf numFmtId="0" fontId="53" fillId="34" borderId="10" xfId="0" applyFont="1" applyFill="1" applyBorder="1" applyAlignment="1">
      <alignment horizontal="center" vertical="center" wrapText="1"/>
    </xf>
    <xf numFmtId="0" fontId="53" fillId="34" borderId="13" xfId="0" applyFont="1" applyFill="1" applyBorder="1" applyAlignment="1" applyProtection="1">
      <alignment vertical="center" wrapText="1"/>
      <protection/>
    </xf>
    <xf numFmtId="0" fontId="53" fillId="34" borderId="11" xfId="0" applyFont="1" applyFill="1" applyBorder="1" applyAlignment="1" applyProtection="1">
      <alignment vertical="center" wrapText="1"/>
      <protection/>
    </xf>
    <xf numFmtId="0" fontId="53" fillId="34" borderId="11" xfId="0" applyFont="1" applyFill="1" applyBorder="1" applyAlignment="1" applyProtection="1">
      <alignment vertical="center" wrapText="1"/>
      <protection/>
    </xf>
    <xf numFmtId="0" fontId="53" fillId="34" borderId="13" xfId="0" applyFont="1" applyFill="1" applyBorder="1" applyAlignment="1" applyProtection="1">
      <alignment vertical="center" wrapText="1"/>
      <protection locked="0"/>
    </xf>
    <xf numFmtId="0" fontId="53" fillId="33" borderId="0" xfId="0" applyFont="1" applyFill="1" applyBorder="1" applyAlignment="1">
      <alignment vertical="center" wrapText="1"/>
    </xf>
    <xf numFmtId="44" fontId="53" fillId="33" borderId="0" xfId="0" applyNumberFormat="1" applyFont="1" applyFill="1" applyBorder="1" applyAlignment="1">
      <alignment vertical="center" wrapText="1"/>
    </xf>
    <xf numFmtId="0" fontId="55" fillId="0" borderId="0" xfId="0" applyFont="1" applyBorder="1" applyAlignment="1">
      <alignment wrapText="1"/>
    </xf>
    <xf numFmtId="0" fontId="56" fillId="0" borderId="0" xfId="0" applyFont="1" applyBorder="1" applyAlignment="1">
      <alignment wrapText="1"/>
    </xf>
    <xf numFmtId="0" fontId="0" fillId="0" borderId="0" xfId="0" applyFont="1" applyBorder="1" applyAlignment="1">
      <alignment wrapText="1"/>
    </xf>
    <xf numFmtId="0" fontId="53" fillId="0" borderId="0" xfId="0" applyFont="1" applyBorder="1" applyAlignment="1">
      <alignment wrapText="1"/>
    </xf>
    <xf numFmtId="0" fontId="51" fillId="0" borderId="0" xfId="0" applyFont="1" applyBorder="1" applyAlignment="1">
      <alignment wrapText="1"/>
    </xf>
    <xf numFmtId="0" fontId="53" fillId="0" borderId="0" xfId="0" applyFont="1" applyFill="1" applyBorder="1" applyAlignment="1">
      <alignment horizontal="center" vertical="center" wrapText="1"/>
    </xf>
    <xf numFmtId="9" fontId="53" fillId="33" borderId="0" xfId="59" applyFont="1" applyFill="1" applyBorder="1" applyAlignment="1">
      <alignment wrapText="1"/>
    </xf>
    <xf numFmtId="0" fontId="51" fillId="33" borderId="0" xfId="0" applyFont="1" applyFill="1" applyBorder="1" applyAlignment="1">
      <alignment horizontal="center" vertical="center" wrapText="1"/>
    </xf>
    <xf numFmtId="44" fontId="53" fillId="33" borderId="0" xfId="59" applyNumberFormat="1" applyFont="1" applyFill="1" applyBorder="1" applyAlignment="1">
      <alignment wrapText="1"/>
    </xf>
    <xf numFmtId="0" fontId="53" fillId="33" borderId="0" xfId="0" applyFont="1" applyFill="1" applyBorder="1" applyAlignment="1">
      <alignment horizontal="left" wrapText="1"/>
    </xf>
    <xf numFmtId="0" fontId="54" fillId="34" borderId="12" xfId="0" applyFont="1" applyFill="1" applyBorder="1" applyAlignment="1" applyProtection="1">
      <alignment vertical="center" wrapText="1"/>
      <protection/>
    </xf>
    <xf numFmtId="0" fontId="54" fillId="34" borderId="12" xfId="0" applyFont="1" applyFill="1" applyBorder="1" applyAlignment="1" applyProtection="1">
      <alignment vertical="center" wrapText="1"/>
      <protection locked="0"/>
    </xf>
    <xf numFmtId="0" fontId="54" fillId="0" borderId="0" xfId="0" applyFont="1" applyBorder="1" applyAlignment="1">
      <alignment wrapText="1"/>
    </xf>
    <xf numFmtId="44" fontId="53" fillId="34" borderId="12" xfId="0" applyNumberFormat="1" applyFont="1" applyFill="1" applyBorder="1" applyAlignment="1">
      <alignment horizontal="center" wrapText="1"/>
    </xf>
    <xf numFmtId="0" fontId="54" fillId="33" borderId="0" xfId="0" applyFont="1" applyFill="1" applyBorder="1" applyAlignment="1">
      <alignment wrapText="1"/>
    </xf>
    <xf numFmtId="44" fontId="53" fillId="35" borderId="12" xfId="44" applyFont="1" applyFill="1" applyBorder="1" applyAlignment="1" applyProtection="1">
      <alignment wrapText="1"/>
      <protection/>
    </xf>
    <xf numFmtId="0" fontId="54" fillId="0" borderId="0" xfId="0" applyFont="1" applyFill="1" applyBorder="1" applyAlignment="1">
      <alignment wrapText="1"/>
    </xf>
    <xf numFmtId="44" fontId="54" fillId="33" borderId="0" xfId="0" applyNumberFormat="1" applyFont="1" applyFill="1" applyBorder="1" applyAlignment="1">
      <alignment vertical="center" wrapText="1"/>
    </xf>
    <xf numFmtId="44" fontId="53" fillId="0" borderId="0" xfId="0" applyNumberFormat="1" applyFont="1" applyFill="1" applyBorder="1" applyAlignment="1">
      <alignment wrapText="1"/>
    </xf>
    <xf numFmtId="44" fontId="54" fillId="0" borderId="0" xfId="44" applyFont="1" applyFill="1" applyBorder="1" applyAlignment="1">
      <alignment horizontal="right" vertical="center" wrapText="1"/>
    </xf>
    <xf numFmtId="0" fontId="53" fillId="34" borderId="15" xfId="0" applyFont="1" applyFill="1" applyBorder="1" applyAlignment="1">
      <alignment horizontal="center" wrapText="1"/>
    </xf>
    <xf numFmtId="44" fontId="53" fillId="34" borderId="12" xfId="0" applyNumberFormat="1" applyFont="1" applyFill="1" applyBorder="1" applyAlignment="1">
      <alignment wrapText="1"/>
    </xf>
    <xf numFmtId="0" fontId="54" fillId="34" borderId="15" xfId="0" applyFont="1" applyFill="1" applyBorder="1" applyAlignment="1" applyProtection="1">
      <alignment vertical="center" wrapText="1"/>
      <protection/>
    </xf>
    <xf numFmtId="44" fontId="53" fillId="34" borderId="15" xfId="0" applyNumberFormat="1" applyFont="1" applyFill="1" applyBorder="1" applyAlignment="1">
      <alignment wrapText="1"/>
    </xf>
    <xf numFmtId="0" fontId="53" fillId="34" borderId="16" xfId="0" applyFont="1" applyFill="1" applyBorder="1" applyAlignment="1">
      <alignment horizontal="left" wrapText="1"/>
    </xf>
    <xf numFmtId="44" fontId="53" fillId="34" borderId="16" xfId="0" applyNumberFormat="1" applyFont="1" applyFill="1" applyBorder="1" applyAlignment="1">
      <alignment horizontal="center" wrapText="1"/>
    </xf>
    <xf numFmtId="44" fontId="53" fillId="34" borderId="16" xfId="0" applyNumberFormat="1" applyFont="1" applyFill="1" applyBorder="1" applyAlignment="1">
      <alignment wrapText="1"/>
    </xf>
    <xf numFmtId="44" fontId="53" fillId="35" borderId="12" xfId="44" applyNumberFormat="1" applyFont="1" applyFill="1" applyBorder="1" applyAlignment="1">
      <alignment wrapText="1"/>
    </xf>
    <xf numFmtId="44" fontId="53" fillId="33" borderId="17" xfId="44" applyFont="1" applyFill="1" applyBorder="1" applyAlignment="1" applyProtection="1">
      <alignment wrapText="1"/>
      <protection/>
    </xf>
    <xf numFmtId="44" fontId="53" fillId="33" borderId="18" xfId="44" applyNumberFormat="1" applyFont="1" applyFill="1" applyBorder="1" applyAlignment="1">
      <alignment wrapText="1"/>
    </xf>
    <xf numFmtId="44" fontId="53" fillId="33" borderId="19" xfId="0" applyNumberFormat="1" applyFont="1" applyFill="1" applyBorder="1" applyAlignment="1">
      <alignment wrapText="1"/>
    </xf>
    <xf numFmtId="44" fontId="53" fillId="33" borderId="18" xfId="44" applyFont="1" applyFill="1" applyBorder="1" applyAlignment="1" applyProtection="1">
      <alignment wrapText="1"/>
      <protection/>
    </xf>
    <xf numFmtId="0" fontId="53" fillId="33" borderId="12" xfId="0" applyFont="1" applyFill="1" applyBorder="1" applyAlignment="1" applyProtection="1">
      <alignment horizontal="center" vertical="center" wrapText="1"/>
      <protection locked="0"/>
    </xf>
    <xf numFmtId="44" fontId="53" fillId="34" borderId="20" xfId="0" applyNumberFormat="1" applyFont="1" applyFill="1" applyBorder="1" applyAlignment="1">
      <alignment wrapText="1"/>
    </xf>
    <xf numFmtId="44" fontId="53" fillId="34" borderId="10" xfId="0" applyNumberFormat="1" applyFont="1" applyFill="1" applyBorder="1" applyAlignment="1">
      <alignment wrapText="1"/>
    </xf>
    <xf numFmtId="44" fontId="53" fillId="34" borderId="21" xfId="0" applyNumberFormat="1" applyFont="1" applyFill="1" applyBorder="1" applyAlignment="1">
      <alignment wrapText="1"/>
    </xf>
    <xf numFmtId="0" fontId="53" fillId="34" borderId="22" xfId="0" applyFont="1" applyFill="1" applyBorder="1" applyAlignment="1">
      <alignment horizontal="center" wrapText="1"/>
    </xf>
    <xf numFmtId="44" fontId="54" fillId="34" borderId="15" xfId="0" applyNumberFormat="1" applyFont="1" applyFill="1" applyBorder="1" applyAlignment="1">
      <alignment wrapText="1"/>
    </xf>
    <xf numFmtId="44" fontId="53" fillId="34" borderId="23" xfId="44" applyNumberFormat="1" applyFont="1" applyFill="1" applyBorder="1" applyAlignment="1">
      <alignment wrapText="1"/>
    </xf>
    <xf numFmtId="44" fontId="53" fillId="34" borderId="24" xfId="0" applyNumberFormat="1" applyFont="1" applyFill="1" applyBorder="1" applyAlignment="1">
      <alignment wrapText="1"/>
    </xf>
    <xf numFmtId="44" fontId="54" fillId="34" borderId="16" xfId="0" applyNumberFormat="1" applyFont="1" applyFill="1" applyBorder="1" applyAlignment="1">
      <alignment wrapText="1"/>
    </xf>
    <xf numFmtId="0" fontId="54" fillId="0" borderId="0" xfId="0" applyFont="1" applyAlignment="1">
      <alignment/>
    </xf>
    <xf numFmtId="0" fontId="57" fillId="0" borderId="0" xfId="0" applyFont="1" applyAlignment="1">
      <alignment/>
    </xf>
    <xf numFmtId="49" fontId="0" fillId="0" borderId="0" xfId="0" applyNumberFormat="1" applyAlignment="1">
      <alignment/>
    </xf>
    <xf numFmtId="0" fontId="57" fillId="0" borderId="0" xfId="0" applyFont="1" applyAlignment="1">
      <alignment vertical="center"/>
    </xf>
    <xf numFmtId="49" fontId="28" fillId="0" borderId="0" xfId="0" applyNumberFormat="1" applyFont="1" applyAlignment="1">
      <alignment horizontal="left"/>
    </xf>
    <xf numFmtId="49" fontId="28" fillId="0" borderId="0" xfId="0" applyNumberFormat="1" applyFont="1" applyAlignment="1">
      <alignment horizontal="left" wrapText="1"/>
    </xf>
    <xf numFmtId="49" fontId="28" fillId="0" borderId="0" xfId="0" applyNumberFormat="1" applyFont="1" applyFill="1" applyAlignment="1">
      <alignment horizontal="left" wrapText="1"/>
    </xf>
    <xf numFmtId="0" fontId="51" fillId="34" borderId="25" xfId="0" applyFont="1" applyFill="1" applyBorder="1" applyAlignment="1">
      <alignment/>
    </xf>
    <xf numFmtId="0" fontId="51" fillId="34" borderId="13" xfId="0" applyFont="1" applyFill="1" applyBorder="1" applyAlignment="1">
      <alignment/>
    </xf>
    <xf numFmtId="0" fontId="51" fillId="34" borderId="12" xfId="0" applyFont="1" applyFill="1" applyBorder="1" applyAlignment="1">
      <alignment/>
    </xf>
    <xf numFmtId="0" fontId="51" fillId="34" borderId="10" xfId="0" applyFont="1" applyFill="1" applyBorder="1" applyAlignment="1">
      <alignment/>
    </xf>
    <xf numFmtId="0" fontId="0" fillId="34" borderId="13" xfId="0" applyFill="1" applyBorder="1" applyAlignment="1">
      <alignment vertical="center" wrapText="1"/>
    </xf>
    <xf numFmtId="9" fontId="0" fillId="34" borderId="12" xfId="59" applyFont="1" applyFill="1" applyBorder="1" applyAlignment="1">
      <alignment vertical="center"/>
    </xf>
    <xf numFmtId="44" fontId="0" fillId="34" borderId="10" xfId="0" applyNumberFormat="1" applyFill="1" applyBorder="1" applyAlignment="1">
      <alignment vertical="center"/>
    </xf>
    <xf numFmtId="0" fontId="0" fillId="34" borderId="13" xfId="0" applyFill="1" applyBorder="1" applyAlignment="1">
      <alignment wrapText="1"/>
    </xf>
    <xf numFmtId="0" fontId="0" fillId="34" borderId="13" xfId="0" applyFill="1" applyBorder="1" applyAlignment="1">
      <alignment/>
    </xf>
    <xf numFmtId="0" fontId="0" fillId="34" borderId="11" xfId="0" applyFill="1" applyBorder="1" applyAlignment="1">
      <alignment/>
    </xf>
    <xf numFmtId="9" fontId="0" fillId="34" borderId="16" xfId="59" applyFont="1" applyFill="1" applyBorder="1" applyAlignment="1">
      <alignment vertical="center"/>
    </xf>
    <xf numFmtId="44" fontId="0" fillId="34" borderId="21" xfId="0" applyNumberFormat="1" applyFill="1" applyBorder="1" applyAlignment="1">
      <alignment vertical="center"/>
    </xf>
    <xf numFmtId="44" fontId="54" fillId="0" borderId="15" xfId="0" applyNumberFormat="1" applyFont="1" applyBorder="1" applyAlignment="1" applyProtection="1">
      <alignment wrapText="1"/>
      <protection locked="0"/>
    </xf>
    <xf numFmtId="44" fontId="54" fillId="33" borderId="15" xfId="44" applyNumberFormat="1" applyFont="1" applyFill="1" applyBorder="1" applyAlignment="1" applyProtection="1">
      <alignment horizontal="center" vertical="center" wrapText="1"/>
      <protection locked="0"/>
    </xf>
    <xf numFmtId="44" fontId="54" fillId="0" borderId="12" xfId="0" applyNumberFormat="1" applyFont="1" applyBorder="1" applyAlignment="1" applyProtection="1">
      <alignment wrapText="1"/>
      <protection locked="0"/>
    </xf>
    <xf numFmtId="0" fontId="53" fillId="34" borderId="12" xfId="0" applyFont="1" applyFill="1" applyBorder="1" applyAlignment="1" applyProtection="1">
      <alignment vertical="center" wrapText="1"/>
      <protection/>
    </xf>
    <xf numFmtId="0" fontId="53" fillId="34" borderId="13" xfId="0" applyFont="1" applyFill="1" applyBorder="1" applyAlignment="1" applyProtection="1">
      <alignment horizontal="center" vertical="center" wrapText="1"/>
      <protection/>
    </xf>
    <xf numFmtId="0" fontId="53" fillId="34" borderId="12" xfId="0" applyFont="1" applyFill="1" applyBorder="1" applyAlignment="1" applyProtection="1">
      <alignment horizontal="center" vertical="center" wrapText="1"/>
      <protection/>
    </xf>
    <xf numFmtId="44" fontId="53" fillId="34" borderId="17" xfId="44" applyFont="1" applyFill="1" applyBorder="1" applyAlignment="1" applyProtection="1">
      <alignment vertical="center" wrapText="1"/>
      <protection/>
    </xf>
    <xf numFmtId="44" fontId="53" fillId="34" borderId="16" xfId="44" applyFont="1" applyFill="1" applyBorder="1" applyAlignment="1" applyProtection="1">
      <alignment vertical="center" wrapText="1"/>
      <protection/>
    </xf>
    <xf numFmtId="44" fontId="53" fillId="34" borderId="26" xfId="44" applyFont="1" applyFill="1" applyBorder="1" applyAlignment="1" applyProtection="1">
      <alignment vertical="center" wrapText="1"/>
      <protection/>
    </xf>
    <xf numFmtId="9" fontId="53" fillId="34" borderId="21" xfId="59" applyFont="1" applyFill="1" applyBorder="1" applyAlignment="1" applyProtection="1">
      <alignment vertical="center" wrapText="1"/>
      <protection/>
    </xf>
    <xf numFmtId="0" fontId="51" fillId="34" borderId="27" xfId="0" applyFont="1" applyFill="1" applyBorder="1" applyAlignment="1" applyProtection="1">
      <alignment horizontal="left" vertical="center" wrapText="1"/>
      <protection/>
    </xf>
    <xf numFmtId="0" fontId="51" fillId="34" borderId="13" xfId="0" applyFont="1" applyFill="1" applyBorder="1" applyAlignment="1" applyProtection="1">
      <alignment horizontal="left" vertical="center" wrapText="1"/>
      <protection/>
    </xf>
    <xf numFmtId="44" fontId="53" fillId="34" borderId="14" xfId="44" applyFont="1" applyFill="1" applyBorder="1" applyAlignment="1" applyProtection="1">
      <alignment horizontal="center" vertical="center" wrapText="1"/>
      <protection/>
    </xf>
    <xf numFmtId="0" fontId="53" fillId="34" borderId="12" xfId="44" applyNumberFormat="1" applyFont="1" applyFill="1" applyBorder="1" applyAlignment="1" applyProtection="1">
      <alignment horizontal="center" vertical="center" wrapText="1"/>
      <protection/>
    </xf>
    <xf numFmtId="0" fontId="0" fillId="34" borderId="13" xfId="0" applyFill="1" applyBorder="1" applyAlignment="1">
      <alignment vertical="top" wrapText="1"/>
    </xf>
    <xf numFmtId="0" fontId="0" fillId="34" borderId="13" xfId="0" applyFill="1" applyBorder="1" applyAlignment="1">
      <alignment vertical="top"/>
    </xf>
    <xf numFmtId="0" fontId="0" fillId="34" borderId="11" xfId="0" applyFill="1" applyBorder="1" applyAlignment="1">
      <alignment vertical="top"/>
    </xf>
    <xf numFmtId="0" fontId="58" fillId="6" borderId="28" xfId="0" applyFont="1" applyFill="1" applyBorder="1" applyAlignment="1">
      <alignment wrapText="1"/>
    </xf>
    <xf numFmtId="44" fontId="53" fillId="34" borderId="12" xfId="44" applyFont="1" applyFill="1" applyBorder="1" applyAlignment="1" applyProtection="1">
      <alignment horizontal="center" vertical="center" wrapText="1"/>
      <protection/>
    </xf>
    <xf numFmtId="0" fontId="54" fillId="34" borderId="13" xfId="0" applyFont="1" applyFill="1" applyBorder="1" applyAlignment="1" applyProtection="1">
      <alignment vertical="center" wrapText="1"/>
      <protection/>
    </xf>
    <xf numFmtId="0" fontId="53" fillId="34" borderId="29" xfId="0" applyFont="1" applyFill="1" applyBorder="1" applyAlignment="1" applyProtection="1">
      <alignment vertical="center" wrapText="1"/>
      <protection/>
    </xf>
    <xf numFmtId="44" fontId="53" fillId="34" borderId="30" xfId="44" applyFont="1" applyFill="1" applyBorder="1" applyAlignment="1" applyProtection="1">
      <alignment vertical="center" wrapText="1"/>
      <protection/>
    </xf>
    <xf numFmtId="44" fontId="53" fillId="34" borderId="17" xfId="0" applyNumberFormat="1" applyFont="1" applyFill="1" applyBorder="1" applyAlignment="1">
      <alignment wrapText="1"/>
    </xf>
    <xf numFmtId="44" fontId="53" fillId="33" borderId="18" xfId="0" applyNumberFormat="1" applyFont="1" applyFill="1" applyBorder="1" applyAlignment="1">
      <alignment wrapText="1"/>
    </xf>
    <xf numFmtId="0" fontId="59" fillId="33" borderId="31" xfId="0" applyFont="1" applyFill="1" applyBorder="1" applyAlignment="1">
      <alignment horizontal="left" vertical="top" wrapText="1"/>
    </xf>
    <xf numFmtId="0" fontId="59" fillId="33" borderId="0" xfId="0" applyFont="1" applyFill="1" applyBorder="1" applyAlignment="1">
      <alignment horizontal="left" vertical="top" wrapText="1"/>
    </xf>
    <xf numFmtId="0" fontId="59" fillId="33" borderId="32" xfId="0" applyFont="1" applyFill="1" applyBorder="1" applyAlignment="1">
      <alignment horizontal="left" vertical="top" wrapText="1"/>
    </xf>
    <xf numFmtId="0" fontId="54" fillId="0" borderId="22" xfId="0" applyFont="1" applyBorder="1" applyAlignment="1">
      <alignment wrapText="1"/>
    </xf>
    <xf numFmtId="44" fontId="53" fillId="34" borderId="0" xfId="44" applyNumberFormat="1" applyFont="1" applyFill="1" applyBorder="1" applyAlignment="1">
      <alignment wrapText="1"/>
    </xf>
    <xf numFmtId="44" fontId="54" fillId="34" borderId="33" xfId="0" applyNumberFormat="1" applyFont="1" applyFill="1" applyBorder="1" applyAlignment="1">
      <alignment wrapText="1"/>
    </xf>
    <xf numFmtId="44" fontId="54" fillId="34" borderId="34" xfId="0" applyNumberFormat="1" applyFont="1" applyFill="1" applyBorder="1" applyAlignment="1">
      <alignment wrapText="1"/>
    </xf>
    <xf numFmtId="44" fontId="53" fillId="34" borderId="35" xfId="44" applyNumberFormat="1" applyFont="1" applyFill="1" applyBorder="1" applyAlignment="1">
      <alignment wrapText="1"/>
    </xf>
    <xf numFmtId="44" fontId="53" fillId="34" borderId="36" xfId="0" applyNumberFormat="1" applyFont="1" applyFill="1" applyBorder="1" applyAlignment="1">
      <alignment wrapText="1"/>
    </xf>
    <xf numFmtId="44" fontId="53" fillId="34" borderId="31" xfId="44" applyNumberFormat="1" applyFont="1" applyFill="1" applyBorder="1" applyAlignment="1">
      <alignment wrapText="1"/>
    </xf>
    <xf numFmtId="44" fontId="53" fillId="34" borderId="37" xfId="0" applyNumberFormat="1" applyFont="1" applyFill="1" applyBorder="1" applyAlignment="1">
      <alignment wrapText="1"/>
    </xf>
    <xf numFmtId="0" fontId="53" fillId="34" borderId="32" xfId="0" applyFont="1" applyFill="1" applyBorder="1" applyAlignment="1">
      <alignment wrapText="1"/>
    </xf>
    <xf numFmtId="0" fontId="53" fillId="34" borderId="33" xfId="0" applyFont="1" applyFill="1" applyBorder="1" applyAlignment="1">
      <alignment horizontal="center" wrapText="1"/>
    </xf>
    <xf numFmtId="44" fontId="53" fillId="34" borderId="19" xfId="0" applyNumberFormat="1" applyFont="1" applyFill="1" applyBorder="1" applyAlignment="1">
      <alignment horizontal="center" wrapText="1"/>
    </xf>
    <xf numFmtId="0" fontId="53" fillId="34" borderId="20" xfId="0" applyFont="1" applyFill="1" applyBorder="1" applyAlignment="1">
      <alignment horizontal="center" wrapText="1"/>
    </xf>
    <xf numFmtId="44" fontId="53" fillId="34" borderId="10" xfId="0" applyNumberFormat="1" applyFont="1" applyFill="1" applyBorder="1" applyAlignment="1">
      <alignment horizontal="center" wrapText="1"/>
    </xf>
    <xf numFmtId="44" fontId="54" fillId="34" borderId="20" xfId="0" applyNumberFormat="1" applyFont="1" applyFill="1" applyBorder="1" applyAlignment="1">
      <alignment wrapText="1"/>
    </xf>
    <xf numFmtId="44" fontId="54" fillId="34" borderId="21" xfId="0" applyNumberFormat="1" applyFont="1" applyFill="1" applyBorder="1" applyAlignment="1">
      <alignment wrapText="1"/>
    </xf>
    <xf numFmtId="0" fontId="58" fillId="6" borderId="38" xfId="0" applyFont="1" applyFill="1" applyBorder="1" applyAlignment="1">
      <alignment wrapText="1"/>
    </xf>
    <xf numFmtId="9" fontId="53" fillId="33" borderId="10" xfId="59" applyFont="1" applyFill="1" applyBorder="1" applyAlignment="1" applyProtection="1">
      <alignment vertical="center" wrapText="1"/>
      <protection locked="0"/>
    </xf>
    <xf numFmtId="9" fontId="53" fillId="33" borderId="39" xfId="59" applyFont="1" applyFill="1" applyBorder="1" applyAlignment="1" applyProtection="1">
      <alignment vertical="center" wrapText="1"/>
      <protection locked="0"/>
    </xf>
    <xf numFmtId="0" fontId="54" fillId="6" borderId="38" xfId="0" applyFont="1" applyFill="1" applyBorder="1" applyAlignment="1">
      <alignment wrapText="1"/>
    </xf>
    <xf numFmtId="44" fontId="53" fillId="6" borderId="40" xfId="44" applyFont="1" applyFill="1" applyBorder="1" applyAlignment="1" applyProtection="1">
      <alignment vertical="center" wrapText="1"/>
      <protection/>
    </xf>
    <xf numFmtId="0" fontId="53" fillId="34" borderId="23" xfId="0" applyFont="1" applyFill="1" applyBorder="1" applyAlignment="1">
      <alignment horizontal="left" wrapText="1"/>
    </xf>
    <xf numFmtId="44" fontId="53" fillId="34" borderId="23" xfId="0" applyNumberFormat="1" applyFont="1" applyFill="1" applyBorder="1" applyAlignment="1">
      <alignment horizontal="center" wrapText="1"/>
    </xf>
    <xf numFmtId="44" fontId="53" fillId="34" borderId="23" xfId="0" applyNumberFormat="1" applyFont="1" applyFill="1" applyBorder="1" applyAlignment="1">
      <alignment wrapText="1"/>
    </xf>
    <xf numFmtId="0" fontId="54" fillId="0" borderId="41" xfId="0" applyFont="1" applyBorder="1" applyAlignment="1">
      <alignment wrapText="1"/>
    </xf>
    <xf numFmtId="44" fontId="54" fillId="34" borderId="42" xfId="0" applyNumberFormat="1" applyFont="1" applyFill="1" applyBorder="1" applyAlignment="1">
      <alignment wrapText="1"/>
    </xf>
    <xf numFmtId="44" fontId="54" fillId="34" borderId="19" xfId="0" applyNumberFormat="1" applyFont="1" applyFill="1" applyBorder="1" applyAlignment="1">
      <alignment wrapText="1"/>
    </xf>
    <xf numFmtId="44" fontId="54" fillId="34" borderId="19" xfId="44" applyNumberFormat="1" applyFont="1" applyFill="1" applyBorder="1" applyAlignment="1">
      <alignment wrapText="1"/>
    </xf>
    <xf numFmtId="44" fontId="53" fillId="34" borderId="34" xfId="44" applyNumberFormat="1" applyFont="1" applyFill="1" applyBorder="1" applyAlignment="1">
      <alignment wrapText="1"/>
    </xf>
    <xf numFmtId="0" fontId="53" fillId="34" borderId="43" xfId="0" applyFont="1" applyFill="1" applyBorder="1" applyAlignment="1">
      <alignment horizontal="center" wrapText="1"/>
    </xf>
    <xf numFmtId="0" fontId="53" fillId="34" borderId="44" xfId="0" applyFont="1" applyFill="1" applyBorder="1" applyAlignment="1" applyProtection="1">
      <alignment vertical="center" wrapText="1"/>
      <protection/>
    </xf>
    <xf numFmtId="0" fontId="53" fillId="34" borderId="45" xfId="0" applyFont="1" applyFill="1" applyBorder="1" applyAlignment="1" applyProtection="1">
      <alignment vertical="center" wrapText="1"/>
      <protection/>
    </xf>
    <xf numFmtId="0" fontId="53" fillId="34" borderId="45" xfId="0" applyFont="1" applyFill="1" applyBorder="1" applyAlignment="1" applyProtection="1">
      <alignment vertical="center" wrapText="1"/>
      <protection locked="0"/>
    </xf>
    <xf numFmtId="44" fontId="53" fillId="34" borderId="46" xfId="44" applyFont="1" applyFill="1" applyBorder="1" applyAlignment="1" applyProtection="1">
      <alignment wrapText="1"/>
      <protection/>
    </xf>
    <xf numFmtId="0" fontId="53" fillId="34" borderId="33" xfId="0" applyNumberFormat="1" applyFont="1" applyFill="1" applyBorder="1" applyAlignment="1">
      <alignment horizontal="center" wrapText="1"/>
    </xf>
    <xf numFmtId="0" fontId="53" fillId="34" borderId="47" xfId="0" applyFont="1" applyFill="1" applyBorder="1" applyAlignment="1">
      <alignment horizontal="center" wrapText="1"/>
    </xf>
    <xf numFmtId="0" fontId="51" fillId="34" borderId="43" xfId="0" applyFont="1" applyFill="1" applyBorder="1" applyAlignment="1">
      <alignment wrapText="1"/>
    </xf>
    <xf numFmtId="0" fontId="0" fillId="34" borderId="43" xfId="0" applyFill="1" applyBorder="1" applyAlignment="1">
      <alignment wrapText="1"/>
    </xf>
    <xf numFmtId="0" fontId="51" fillId="34" borderId="48" xfId="0" applyFont="1" applyFill="1" applyBorder="1" applyAlignment="1">
      <alignment wrapText="1"/>
    </xf>
    <xf numFmtId="0" fontId="51" fillId="34" borderId="47" xfId="0" applyFont="1" applyFill="1" applyBorder="1" applyAlignment="1">
      <alignment horizontal="center" vertical="center"/>
    </xf>
    <xf numFmtId="0" fontId="51" fillId="34" borderId="43" xfId="0" applyFont="1" applyFill="1" applyBorder="1" applyAlignment="1">
      <alignment vertical="center" wrapText="1"/>
    </xf>
    <xf numFmtId="44" fontId="54" fillId="34" borderId="49" xfId="44" applyFont="1" applyFill="1" applyBorder="1" applyAlignment="1" applyProtection="1">
      <alignment wrapText="1"/>
      <protection/>
    </xf>
    <xf numFmtId="44" fontId="54" fillId="34" borderId="50" xfId="44" applyNumberFormat="1" applyFont="1" applyFill="1" applyBorder="1" applyAlignment="1">
      <alignment wrapText="1"/>
    </xf>
    <xf numFmtId="44" fontId="53" fillId="34" borderId="11" xfId="44" applyFont="1" applyFill="1" applyBorder="1" applyAlignment="1" applyProtection="1">
      <alignment wrapText="1"/>
      <protection/>
    </xf>
    <xf numFmtId="44" fontId="53" fillId="34" borderId="21" xfId="44" applyNumberFormat="1" applyFont="1" applyFill="1" applyBorder="1" applyAlignment="1">
      <alignment wrapText="1"/>
    </xf>
    <xf numFmtId="44" fontId="54" fillId="34" borderId="13" xfId="44" applyFont="1" applyFill="1" applyBorder="1" applyAlignment="1" applyProtection="1">
      <alignment wrapText="1"/>
      <protection/>
    </xf>
    <xf numFmtId="44" fontId="54" fillId="34" borderId="10" xfId="44" applyNumberFormat="1" applyFont="1" applyFill="1" applyBorder="1" applyAlignment="1">
      <alignment wrapText="1"/>
    </xf>
    <xf numFmtId="0" fontId="0" fillId="34" borderId="16" xfId="0" applyFill="1" applyBorder="1" applyAlignment="1">
      <alignment/>
    </xf>
    <xf numFmtId="0" fontId="0" fillId="34" borderId="21" xfId="0" applyFill="1" applyBorder="1" applyAlignment="1">
      <alignment/>
    </xf>
    <xf numFmtId="44" fontId="58" fillId="6" borderId="38" xfId="44" applyFont="1" applyFill="1" applyBorder="1" applyAlignment="1">
      <alignment wrapText="1"/>
    </xf>
    <xf numFmtId="44" fontId="60" fillId="33" borderId="0" xfId="44" applyFont="1" applyFill="1" applyBorder="1" applyAlignment="1">
      <alignment horizontal="left" wrapText="1"/>
    </xf>
    <xf numFmtId="44" fontId="53" fillId="33" borderId="0" xfId="44" applyFont="1" applyFill="1" applyBorder="1" applyAlignment="1" applyProtection="1">
      <alignment vertical="center" wrapText="1"/>
      <protection locked="0"/>
    </xf>
    <xf numFmtId="44" fontId="53" fillId="33" borderId="0" xfId="44" applyFont="1" applyFill="1" applyBorder="1" applyAlignment="1">
      <alignment vertical="center" wrapText="1"/>
    </xf>
    <xf numFmtId="44" fontId="53" fillId="33" borderId="0" xfId="44" applyFont="1" applyFill="1" applyBorder="1" applyAlignment="1" applyProtection="1">
      <alignment horizontal="center" vertical="center" wrapText="1"/>
      <protection/>
    </xf>
    <xf numFmtId="44" fontId="53" fillId="33" borderId="0" xfId="44" applyFont="1" applyFill="1" applyBorder="1" applyAlignment="1" applyProtection="1">
      <alignment vertical="center" wrapText="1"/>
      <protection/>
    </xf>
    <xf numFmtId="44" fontId="53" fillId="0" borderId="0" xfId="44" applyFont="1" applyFill="1" applyBorder="1" applyAlignment="1">
      <alignment vertical="center" wrapText="1"/>
    </xf>
    <xf numFmtId="44" fontId="51" fillId="34" borderId="16" xfId="0" applyNumberFormat="1" applyFont="1" applyFill="1" applyBorder="1" applyAlignment="1">
      <alignment/>
    </xf>
    <xf numFmtId="0" fontId="61" fillId="0" borderId="0" xfId="0" applyFont="1" applyAlignment="1">
      <alignment/>
    </xf>
    <xf numFmtId="0" fontId="53" fillId="33" borderId="12" xfId="0" applyFont="1" applyFill="1" applyBorder="1" applyAlignment="1" applyProtection="1">
      <alignment vertical="center" wrapText="1"/>
      <protection locked="0"/>
    </xf>
    <xf numFmtId="0" fontId="53" fillId="36" borderId="13" xfId="0" applyFont="1" applyFill="1" applyBorder="1" applyAlignment="1" applyProtection="1">
      <alignment vertical="center" wrapText="1"/>
      <protection/>
    </xf>
    <xf numFmtId="0" fontId="53" fillId="33" borderId="22" xfId="0" applyFont="1" applyFill="1" applyBorder="1" applyAlignment="1" applyProtection="1">
      <alignment vertical="center" wrapText="1"/>
      <protection/>
    </xf>
    <xf numFmtId="0" fontId="53" fillId="34" borderId="51" xfId="0" applyFont="1" applyFill="1" applyBorder="1" applyAlignment="1" applyProtection="1">
      <alignment vertical="center" wrapText="1"/>
      <protection/>
    </xf>
    <xf numFmtId="0" fontId="53" fillId="34" borderId="27" xfId="0" applyFont="1" applyFill="1" applyBorder="1" applyAlignment="1" applyProtection="1">
      <alignment horizontal="center" vertical="center" wrapText="1"/>
      <protection/>
    </xf>
    <xf numFmtId="0" fontId="53" fillId="34" borderId="52" xfId="0" applyFont="1" applyFill="1" applyBorder="1" applyAlignment="1" applyProtection="1">
      <alignment horizontal="center" vertical="center" wrapText="1"/>
      <protection/>
    </xf>
    <xf numFmtId="0" fontId="53" fillId="33" borderId="12" xfId="0" applyFont="1" applyFill="1" applyBorder="1" applyAlignment="1" applyProtection="1">
      <alignment horizontal="left" vertical="top" wrapText="1"/>
      <protection locked="0"/>
    </xf>
    <xf numFmtId="44" fontId="55" fillId="0" borderId="0" xfId="44" applyFont="1" applyBorder="1" applyAlignment="1">
      <alignment wrapText="1"/>
    </xf>
    <xf numFmtId="44" fontId="51" fillId="0" borderId="0" xfId="44" applyFont="1" applyBorder="1" applyAlignment="1">
      <alignment wrapText="1"/>
    </xf>
    <xf numFmtId="0" fontId="51" fillId="0" borderId="0" xfId="0" applyFont="1" applyFill="1" applyBorder="1" applyAlignment="1">
      <alignment wrapText="1"/>
    </xf>
    <xf numFmtId="44" fontId="51" fillId="0" borderId="0" xfId="44" applyFont="1" applyFill="1" applyBorder="1" applyAlignment="1">
      <alignment wrapText="1"/>
    </xf>
    <xf numFmtId="0" fontId="51" fillId="33" borderId="0" xfId="0" applyFont="1" applyFill="1" applyBorder="1" applyAlignment="1">
      <alignment wrapText="1"/>
    </xf>
    <xf numFmtId="0" fontId="53" fillId="34" borderId="17" xfId="0" applyFont="1" applyFill="1" applyBorder="1" applyAlignment="1" applyProtection="1">
      <alignment horizontal="center" vertical="center" wrapText="1"/>
      <protection/>
    </xf>
    <xf numFmtId="0" fontId="53" fillId="0" borderId="12" xfId="0" applyFont="1" applyBorder="1" applyAlignment="1" applyProtection="1">
      <alignment horizontal="left" vertical="top" wrapText="1"/>
      <protection locked="0"/>
    </xf>
    <xf numFmtId="44" fontId="53" fillId="0" borderId="12" xfId="44" applyNumberFormat="1" applyFont="1" applyBorder="1" applyAlignment="1" applyProtection="1">
      <alignment horizontal="center" vertical="center" wrapText="1"/>
      <protection locked="0"/>
    </xf>
    <xf numFmtId="9" fontId="53" fillId="0" borderId="12" xfId="59" applyFont="1" applyBorder="1" applyAlignment="1" applyProtection="1">
      <alignment horizontal="center" vertical="center" wrapText="1"/>
      <protection locked="0"/>
    </xf>
    <xf numFmtId="44" fontId="53" fillId="0" borderId="12" xfId="44" applyFont="1" applyBorder="1" applyAlignment="1" applyProtection="1">
      <alignment horizontal="center" vertical="center" wrapText="1"/>
      <protection locked="0"/>
    </xf>
    <xf numFmtId="49" fontId="53" fillId="0" borderId="17" xfId="44" applyNumberFormat="1" applyFont="1" applyBorder="1" applyAlignment="1" applyProtection="1">
      <alignment horizontal="left" wrapText="1"/>
      <protection locked="0"/>
    </xf>
    <xf numFmtId="49" fontId="53" fillId="0" borderId="17" xfId="44" applyNumberFormat="1" applyFont="1" applyBorder="1" applyAlignment="1" applyProtection="1">
      <alignment horizontal="left" vertical="center" wrapText="1"/>
      <protection locked="0"/>
    </xf>
    <xf numFmtId="0" fontId="62" fillId="0" borderId="12" xfId="0" applyFont="1" applyBorder="1" applyAlignment="1" applyProtection="1">
      <alignment horizontal="left" vertical="top" wrapText="1"/>
      <protection locked="0"/>
    </xf>
    <xf numFmtId="44" fontId="53" fillId="33" borderId="12" xfId="44" applyNumberFormat="1" applyFont="1" applyFill="1" applyBorder="1" applyAlignment="1" applyProtection="1">
      <alignment horizontal="center" vertical="center" wrapText="1"/>
      <protection locked="0"/>
    </xf>
    <xf numFmtId="9" fontId="53" fillId="33" borderId="12" xfId="59" applyFont="1" applyFill="1" applyBorder="1" applyAlignment="1" applyProtection="1">
      <alignment horizontal="center" vertical="center" wrapText="1"/>
      <protection locked="0"/>
    </xf>
    <xf numFmtId="44" fontId="53" fillId="33" borderId="12" xfId="44" applyFont="1" applyFill="1" applyBorder="1" applyAlignment="1" applyProtection="1">
      <alignment horizontal="center" vertical="center" wrapText="1"/>
      <protection locked="0"/>
    </xf>
    <xf numFmtId="49" fontId="53" fillId="33" borderId="17" xfId="44" applyNumberFormat="1" applyFont="1" applyFill="1" applyBorder="1" applyAlignment="1" applyProtection="1">
      <alignment horizontal="left" wrapText="1"/>
      <protection locked="0"/>
    </xf>
    <xf numFmtId="0" fontId="51" fillId="0" borderId="22" xfId="0" applyFont="1" applyBorder="1" applyAlignment="1">
      <alignment wrapText="1"/>
    </xf>
    <xf numFmtId="0" fontId="30" fillId="0" borderId="12" xfId="0" applyFont="1" applyBorder="1" applyAlignment="1" applyProtection="1">
      <alignment horizontal="left" vertical="top" wrapText="1"/>
      <protection locked="0"/>
    </xf>
    <xf numFmtId="44" fontId="30" fillId="0" borderId="12" xfId="44" applyNumberFormat="1" applyFont="1" applyBorder="1" applyAlignment="1" applyProtection="1">
      <alignment horizontal="center" vertical="center" wrapText="1"/>
      <protection locked="0"/>
    </xf>
    <xf numFmtId="44" fontId="30" fillId="34" borderId="12" xfId="44" applyNumberFormat="1" applyFont="1" applyFill="1" applyBorder="1" applyAlignment="1" applyProtection="1">
      <alignment horizontal="center" vertical="center" wrapText="1"/>
      <protection/>
    </xf>
    <xf numFmtId="9" fontId="30" fillId="0" borderId="12" xfId="59" applyFont="1" applyBorder="1" applyAlignment="1" applyProtection="1">
      <alignment horizontal="center" vertical="center" wrapText="1"/>
      <protection locked="0"/>
    </xf>
    <xf numFmtId="49" fontId="30" fillId="0" borderId="17" xfId="44" applyNumberFormat="1" applyFont="1" applyBorder="1" applyAlignment="1" applyProtection="1">
      <alignment horizontal="left" vertical="center" wrapText="1"/>
      <protection locked="0"/>
    </xf>
    <xf numFmtId="49" fontId="30" fillId="0" borderId="17" xfId="44" applyNumberFormat="1" applyFont="1" applyBorder="1" applyAlignment="1" applyProtection="1">
      <alignment horizontal="left" wrapText="1"/>
      <protection locked="0"/>
    </xf>
    <xf numFmtId="0" fontId="30" fillId="33" borderId="12" xfId="0" applyFont="1" applyFill="1" applyBorder="1" applyAlignment="1" applyProtection="1">
      <alignment horizontal="left" vertical="top" wrapText="1"/>
      <protection locked="0"/>
    </xf>
    <xf numFmtId="44" fontId="30" fillId="33" borderId="12" xfId="44" applyNumberFormat="1" applyFont="1" applyFill="1" applyBorder="1" applyAlignment="1" applyProtection="1">
      <alignment horizontal="center" vertical="center" wrapText="1"/>
      <protection locked="0"/>
    </xf>
    <xf numFmtId="9" fontId="30" fillId="33" borderId="12" xfId="59" applyFont="1" applyFill="1" applyBorder="1" applyAlignment="1" applyProtection="1">
      <alignment horizontal="center" vertical="center" wrapText="1"/>
      <protection locked="0"/>
    </xf>
    <xf numFmtId="49" fontId="30" fillId="33" borderId="17" xfId="44" applyNumberFormat="1" applyFont="1" applyFill="1" applyBorder="1" applyAlignment="1" applyProtection="1">
      <alignment horizontal="left" wrapText="1"/>
      <protection locked="0"/>
    </xf>
    <xf numFmtId="0" fontId="53" fillId="33" borderId="22" xfId="0" applyFont="1" applyFill="1" applyBorder="1" applyAlignment="1" applyProtection="1">
      <alignment vertical="center" wrapText="1"/>
      <protection locked="0"/>
    </xf>
    <xf numFmtId="0" fontId="53" fillId="33" borderId="0" xfId="0" applyFont="1" applyFill="1" applyBorder="1" applyAlignment="1" applyProtection="1">
      <alignment horizontal="left" vertical="top" wrapText="1"/>
      <protection locked="0"/>
    </xf>
    <xf numFmtId="44" fontId="53" fillId="33" borderId="0" xfId="44" applyFont="1" applyFill="1" applyBorder="1" applyAlignment="1" applyProtection="1">
      <alignment horizontal="center" vertical="center" wrapText="1"/>
      <protection locked="0"/>
    </xf>
    <xf numFmtId="0" fontId="53" fillId="33" borderId="18" xfId="0" applyFont="1" applyFill="1" applyBorder="1" applyAlignment="1" applyProtection="1">
      <alignment vertical="center" wrapText="1"/>
      <protection locked="0"/>
    </xf>
    <xf numFmtId="44" fontId="53" fillId="0" borderId="12" xfId="44" applyFont="1" applyBorder="1" applyAlignment="1" applyProtection="1">
      <alignment vertical="center" wrapText="1"/>
      <protection locked="0"/>
    </xf>
    <xf numFmtId="9" fontId="53" fillId="0" borderId="12" xfId="59" applyFont="1" applyBorder="1" applyAlignment="1" applyProtection="1">
      <alignment vertical="center" wrapText="1"/>
      <protection locked="0"/>
    </xf>
    <xf numFmtId="49" fontId="53" fillId="0" borderId="17" xfId="0" applyNumberFormat="1" applyFont="1" applyBorder="1" applyAlignment="1" applyProtection="1">
      <alignment horizontal="left" wrapText="1"/>
      <protection locked="0"/>
    </xf>
    <xf numFmtId="0" fontId="53" fillId="33" borderId="19" xfId="0" applyFont="1" applyFill="1" applyBorder="1" applyAlignment="1" applyProtection="1">
      <alignment vertical="center" wrapText="1"/>
      <protection locked="0"/>
    </xf>
    <xf numFmtId="0" fontId="51" fillId="0" borderId="0" xfId="0" applyFont="1" applyBorder="1" applyAlignment="1">
      <alignment horizontal="right" wrapText="1"/>
    </xf>
    <xf numFmtId="0" fontId="58" fillId="6" borderId="38" xfId="0" applyFont="1" applyFill="1" applyBorder="1" applyAlignment="1">
      <alignment horizontal="right" wrapText="1"/>
    </xf>
    <xf numFmtId="0" fontId="51" fillId="0" borderId="0" xfId="0" applyFont="1" applyFill="1" applyBorder="1" applyAlignment="1">
      <alignment horizontal="right" wrapText="1"/>
    </xf>
    <xf numFmtId="0" fontId="53" fillId="34" borderId="52" xfId="0" applyFont="1" applyFill="1" applyBorder="1" applyAlignment="1" applyProtection="1">
      <alignment horizontal="right" vertical="center" wrapText="1"/>
      <protection/>
    </xf>
    <xf numFmtId="0" fontId="53" fillId="34" borderId="12" xfId="0" applyFont="1" applyFill="1" applyBorder="1" applyAlignment="1" applyProtection="1">
      <alignment horizontal="right" vertical="center" wrapText="1"/>
      <protection locked="0"/>
    </xf>
    <xf numFmtId="44" fontId="53" fillId="0" borderId="12" xfId="44" applyNumberFormat="1" applyFont="1" applyBorder="1" applyAlignment="1" applyProtection="1">
      <alignment horizontal="right" vertical="center" wrapText="1"/>
      <protection locked="0"/>
    </xf>
    <xf numFmtId="44" fontId="53" fillId="33" borderId="12" xfId="44" applyNumberFormat="1" applyFont="1" applyFill="1" applyBorder="1" applyAlignment="1" applyProtection="1">
      <alignment horizontal="right" vertical="center" wrapText="1"/>
      <protection locked="0"/>
    </xf>
    <xf numFmtId="44" fontId="53" fillId="34" borderId="12" xfId="44" applyNumberFormat="1" applyFont="1" applyFill="1" applyBorder="1" applyAlignment="1" applyProtection="1">
      <alignment horizontal="right" vertical="center" wrapText="1"/>
      <protection/>
    </xf>
    <xf numFmtId="44" fontId="53" fillId="34" borderId="14" xfId="44" applyNumberFormat="1" applyFont="1" applyFill="1" applyBorder="1" applyAlignment="1" applyProtection="1">
      <alignment horizontal="right" vertical="center" wrapText="1"/>
      <protection/>
    </xf>
    <xf numFmtId="44" fontId="30" fillId="0" borderId="12" xfId="44" applyNumberFormat="1" applyFont="1" applyBorder="1" applyAlignment="1" applyProtection="1">
      <alignment horizontal="right" vertical="center" wrapText="1"/>
      <protection locked="0"/>
    </xf>
    <xf numFmtId="44" fontId="30" fillId="33" borderId="12" xfId="44" applyNumberFormat="1" applyFont="1" applyFill="1" applyBorder="1" applyAlignment="1" applyProtection="1">
      <alignment horizontal="right" vertical="center" wrapText="1"/>
      <protection locked="0"/>
    </xf>
    <xf numFmtId="44" fontId="53" fillId="33" borderId="0" xfId="44" applyFont="1" applyFill="1" applyBorder="1" applyAlignment="1" applyProtection="1">
      <alignment horizontal="right" vertical="center" wrapText="1"/>
      <protection locked="0"/>
    </xf>
    <xf numFmtId="44" fontId="53" fillId="0" borderId="12" xfId="44" applyFont="1" applyBorder="1" applyAlignment="1" applyProtection="1">
      <alignment horizontal="right" vertical="center" wrapText="1"/>
      <protection locked="0"/>
    </xf>
    <xf numFmtId="44" fontId="53" fillId="34" borderId="16" xfId="44" applyFont="1" applyFill="1" applyBorder="1" applyAlignment="1" applyProtection="1">
      <alignment horizontal="right" vertical="center" wrapText="1"/>
      <protection/>
    </xf>
    <xf numFmtId="44" fontId="53" fillId="33" borderId="0" xfId="0" applyNumberFormat="1" applyFont="1" applyFill="1" applyBorder="1" applyAlignment="1">
      <alignment horizontal="right" vertical="center" wrapText="1"/>
    </xf>
    <xf numFmtId="0" fontId="53" fillId="34" borderId="12" xfId="0" applyFont="1" applyFill="1" applyBorder="1" applyAlignment="1" applyProtection="1">
      <alignment horizontal="right" vertical="center" wrapText="1"/>
      <protection/>
    </xf>
    <xf numFmtId="44" fontId="53" fillId="34" borderId="12" xfId="44" applyFont="1" applyFill="1" applyBorder="1" applyAlignment="1" applyProtection="1">
      <alignment horizontal="right" vertical="center" wrapText="1"/>
      <protection/>
    </xf>
    <xf numFmtId="44" fontId="53" fillId="34" borderId="14" xfId="44" applyFont="1" applyFill="1" applyBorder="1" applyAlignment="1" applyProtection="1">
      <alignment horizontal="right" vertical="center" wrapText="1"/>
      <protection/>
    </xf>
    <xf numFmtId="44" fontId="53" fillId="0" borderId="0" xfId="0" applyNumberFormat="1" applyFont="1" applyFill="1" applyBorder="1" applyAlignment="1">
      <alignment horizontal="right" vertical="center" wrapText="1"/>
    </xf>
    <xf numFmtId="44" fontId="53" fillId="34" borderId="53" xfId="0" applyNumberFormat="1" applyFont="1" applyFill="1" applyBorder="1" applyAlignment="1" applyProtection="1">
      <alignment horizontal="right" vertical="center" wrapText="1"/>
      <protection/>
    </xf>
    <xf numFmtId="9" fontId="53" fillId="34" borderId="10" xfId="59" applyFont="1" applyFill="1" applyBorder="1" applyAlignment="1" applyProtection="1">
      <alignment horizontal="right" wrapText="1"/>
      <protection/>
    </xf>
    <xf numFmtId="44" fontId="53" fillId="34" borderId="10" xfId="59" applyNumberFormat="1" applyFont="1" applyFill="1" applyBorder="1" applyAlignment="1" applyProtection="1">
      <alignment horizontal="right" wrapText="1"/>
      <protection/>
    </xf>
    <xf numFmtId="0" fontId="58" fillId="6" borderId="40" xfId="0" applyFont="1" applyFill="1" applyBorder="1" applyAlignment="1">
      <alignment horizontal="right" wrapText="1"/>
    </xf>
    <xf numFmtId="0" fontId="53" fillId="33" borderId="0" xfId="0" applyFont="1" applyFill="1" applyBorder="1" applyAlignment="1">
      <alignment horizontal="right" vertical="center" wrapText="1"/>
    </xf>
    <xf numFmtId="0" fontId="51" fillId="33" borderId="0" xfId="0" applyFont="1" applyFill="1" applyBorder="1" applyAlignment="1">
      <alignment horizontal="right" wrapText="1"/>
    </xf>
    <xf numFmtId="0" fontId="53" fillId="33" borderId="14" xfId="0" applyFont="1" applyFill="1" applyBorder="1" applyAlignment="1" applyProtection="1">
      <alignment vertical="center" wrapText="1"/>
      <protection locked="0"/>
    </xf>
    <xf numFmtId="44" fontId="53" fillId="0" borderId="14" xfId="44" applyFont="1" applyBorder="1" applyAlignment="1" applyProtection="1">
      <alignment horizontal="right" vertical="center" wrapText="1"/>
      <protection locked="0"/>
    </xf>
    <xf numFmtId="44" fontId="53" fillId="0" borderId="14" xfId="44" applyFont="1" applyBorder="1" applyAlignment="1" applyProtection="1">
      <alignment vertical="center" wrapText="1"/>
      <protection locked="0"/>
    </xf>
    <xf numFmtId="9" fontId="53" fillId="0" borderId="14" xfId="59" applyFont="1" applyBorder="1" applyAlignment="1" applyProtection="1">
      <alignment vertical="center" wrapText="1"/>
      <protection locked="0"/>
    </xf>
    <xf numFmtId="49" fontId="53" fillId="0" borderId="30" xfId="0" applyNumberFormat="1" applyFont="1" applyBorder="1" applyAlignment="1" applyProtection="1">
      <alignment horizontal="left" wrapText="1"/>
      <protection locked="0"/>
    </xf>
    <xf numFmtId="0" fontId="53" fillId="35" borderId="27" xfId="0" applyFont="1" applyFill="1" applyBorder="1" applyAlignment="1" applyProtection="1">
      <alignment vertical="center" wrapText="1"/>
      <protection locked="0"/>
    </xf>
    <xf numFmtId="44" fontId="53" fillId="35" borderId="52" xfId="44" applyFont="1" applyFill="1" applyBorder="1" applyAlignment="1" applyProtection="1">
      <alignment horizontal="right" vertical="center" wrapText="1"/>
      <protection/>
    </xf>
    <xf numFmtId="44" fontId="53" fillId="35" borderId="52" xfId="44" applyFont="1" applyFill="1" applyBorder="1" applyAlignment="1" applyProtection="1">
      <alignment vertical="center" wrapText="1"/>
      <protection/>
    </xf>
    <xf numFmtId="44" fontId="53" fillId="34" borderId="52" xfId="44" applyFont="1" applyFill="1" applyBorder="1" applyAlignment="1" applyProtection="1">
      <alignment horizontal="center" vertical="center" wrapText="1"/>
      <protection/>
    </xf>
    <xf numFmtId="0" fontId="53" fillId="33" borderId="54" xfId="0" applyFont="1" applyFill="1" applyBorder="1" applyAlignment="1" applyProtection="1">
      <alignment vertical="center" wrapText="1"/>
      <protection locked="0"/>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wrapText="1"/>
    </xf>
    <xf numFmtId="0" fontId="53" fillId="0" borderId="0" xfId="0" applyFont="1" applyFill="1" applyBorder="1" applyAlignment="1">
      <alignment horizontal="center" vertical="center" wrapText="1"/>
    </xf>
    <xf numFmtId="0" fontId="53" fillId="34" borderId="14" xfId="0" applyFont="1" applyFill="1" applyBorder="1" applyAlignment="1" applyProtection="1">
      <alignment horizontal="center" vertical="center" wrapText="1"/>
      <protection/>
    </xf>
    <xf numFmtId="0" fontId="53" fillId="34" borderId="15" xfId="0" applyFont="1" applyFill="1" applyBorder="1" applyAlignment="1" applyProtection="1">
      <alignment horizontal="center" vertical="center" wrapText="1"/>
      <protection/>
    </xf>
    <xf numFmtId="0" fontId="53" fillId="34" borderId="39" xfId="0" applyFont="1" applyFill="1" applyBorder="1" applyAlignment="1" applyProtection="1">
      <alignment horizontal="center" vertical="center" wrapText="1"/>
      <protection/>
    </xf>
    <xf numFmtId="0" fontId="53" fillId="34" borderId="20" xfId="0" applyFont="1" applyFill="1" applyBorder="1" applyAlignment="1" applyProtection="1">
      <alignment horizontal="center" vertical="center" wrapText="1"/>
      <protection/>
    </xf>
    <xf numFmtId="0" fontId="51" fillId="34" borderId="55" xfId="0" applyFont="1" applyFill="1" applyBorder="1" applyAlignment="1" applyProtection="1">
      <alignment horizontal="center" vertical="center" wrapText="1"/>
      <protection/>
    </xf>
    <xf numFmtId="0" fontId="51" fillId="34" borderId="56" xfId="0" applyFont="1" applyFill="1" applyBorder="1" applyAlignment="1" applyProtection="1">
      <alignment horizontal="center" vertical="center" wrapText="1"/>
      <protection/>
    </xf>
    <xf numFmtId="0" fontId="53" fillId="34" borderId="27" xfId="0" applyFont="1" applyFill="1" applyBorder="1" applyAlignment="1" applyProtection="1">
      <alignment horizontal="center" vertical="center" wrapText="1"/>
      <protection/>
    </xf>
    <xf numFmtId="0" fontId="53" fillId="34" borderId="52" xfId="0" applyFont="1" applyFill="1" applyBorder="1" applyAlignment="1" applyProtection="1">
      <alignment horizontal="center" vertical="center" wrapText="1"/>
      <protection/>
    </xf>
    <xf numFmtId="0" fontId="53" fillId="34" borderId="54" xfId="0" applyFont="1" applyFill="1" applyBorder="1" applyAlignment="1" applyProtection="1">
      <alignment horizontal="center" vertical="center" wrapText="1"/>
      <protection/>
    </xf>
    <xf numFmtId="0" fontId="53" fillId="34" borderId="53" xfId="0" applyFont="1" applyFill="1" applyBorder="1" applyAlignment="1" applyProtection="1">
      <alignment horizontal="center" vertical="center" wrapText="1"/>
      <protection/>
    </xf>
    <xf numFmtId="0" fontId="51" fillId="17" borderId="11" xfId="0" applyFont="1" applyFill="1" applyBorder="1" applyAlignment="1" applyProtection="1">
      <alignment horizontal="center" vertical="center" wrapText="1"/>
      <protection/>
    </xf>
    <xf numFmtId="0" fontId="51" fillId="17" borderId="21" xfId="0" applyFont="1" applyFill="1" applyBorder="1" applyAlignment="1" applyProtection="1">
      <alignment horizontal="center" vertical="center" wrapText="1"/>
      <protection/>
    </xf>
    <xf numFmtId="0" fontId="53" fillId="33" borderId="12" xfId="0" applyFont="1" applyFill="1" applyBorder="1" applyAlignment="1" applyProtection="1">
      <alignment horizontal="left" vertical="top" wrapText="1"/>
      <protection locked="0"/>
    </xf>
    <xf numFmtId="0" fontId="53" fillId="33" borderId="17" xfId="0" applyFont="1" applyFill="1" applyBorder="1" applyAlignment="1" applyProtection="1">
      <alignment horizontal="left" vertical="top" wrapText="1"/>
      <protection locked="0"/>
    </xf>
    <xf numFmtId="0" fontId="59" fillId="6" borderId="57" xfId="0" applyFont="1" applyFill="1" applyBorder="1" applyAlignment="1">
      <alignment horizontal="left" wrapText="1"/>
    </xf>
    <xf numFmtId="0" fontId="59" fillId="6" borderId="31" xfId="0" applyFont="1" applyFill="1" applyBorder="1" applyAlignment="1">
      <alignment horizontal="left" wrapText="1"/>
    </xf>
    <xf numFmtId="0" fontId="59" fillId="6" borderId="37" xfId="0" applyFont="1" applyFill="1" applyBorder="1" applyAlignment="1">
      <alignment horizontal="left" wrapText="1"/>
    </xf>
    <xf numFmtId="0" fontId="63" fillId="0" borderId="0" xfId="0" applyFont="1" applyBorder="1" applyAlignment="1">
      <alignment horizontal="left" vertical="top" wrapText="1"/>
    </xf>
    <xf numFmtId="0" fontId="60" fillId="6" borderId="58" xfId="0" applyFont="1" applyFill="1" applyBorder="1" applyAlignment="1">
      <alignment horizontal="left" wrapText="1"/>
    </xf>
    <xf numFmtId="0" fontId="60" fillId="6" borderId="32" xfId="0" applyFont="1" applyFill="1" applyBorder="1" applyAlignment="1">
      <alignment horizontal="left" wrapText="1"/>
    </xf>
    <xf numFmtId="0" fontId="60" fillId="6" borderId="59" xfId="0" applyFont="1" applyFill="1" applyBorder="1" applyAlignment="1">
      <alignment horizontal="left" wrapText="1"/>
    </xf>
    <xf numFmtId="0" fontId="53" fillId="34" borderId="50" xfId="0" applyFont="1" applyFill="1" applyBorder="1" applyAlignment="1">
      <alignment horizontal="center" vertical="center" wrapText="1"/>
    </xf>
    <xf numFmtId="0" fontId="53" fillId="34" borderId="20" xfId="0" applyFont="1" applyFill="1" applyBorder="1" applyAlignment="1">
      <alignment horizontal="center" vertical="center" wrapText="1"/>
    </xf>
    <xf numFmtId="0" fontId="53" fillId="34" borderId="17" xfId="0" applyFont="1" applyFill="1" applyBorder="1" applyAlignment="1">
      <alignment horizontal="left" wrapText="1"/>
    </xf>
    <xf numFmtId="0" fontId="53" fillId="34" borderId="18" xfId="0" applyFont="1" applyFill="1" applyBorder="1" applyAlignment="1">
      <alignment horizontal="left" wrapText="1"/>
    </xf>
    <xf numFmtId="0" fontId="53" fillId="34" borderId="19" xfId="0" applyFont="1" applyFill="1" applyBorder="1" applyAlignment="1">
      <alignment horizontal="left" wrapText="1"/>
    </xf>
    <xf numFmtId="0" fontId="53" fillId="34" borderId="58" xfId="0" applyFont="1" applyFill="1" applyBorder="1" applyAlignment="1">
      <alignment horizontal="center" wrapText="1"/>
    </xf>
    <xf numFmtId="0" fontId="53" fillId="34" borderId="32" xfId="0" applyFont="1" applyFill="1" applyBorder="1" applyAlignment="1">
      <alignment horizontal="center" wrapText="1"/>
    </xf>
    <xf numFmtId="0" fontId="53" fillId="34" borderId="59" xfId="0" applyFont="1" applyFill="1" applyBorder="1" applyAlignment="1">
      <alignment horizontal="center" wrapText="1"/>
    </xf>
    <xf numFmtId="0" fontId="59" fillId="6" borderId="22" xfId="0" applyFont="1" applyFill="1" applyBorder="1" applyAlignment="1">
      <alignment horizontal="left" vertical="top" wrapText="1"/>
    </xf>
    <xf numFmtId="0" fontId="59" fillId="6" borderId="0" xfId="0" applyFont="1" applyFill="1" applyBorder="1" applyAlignment="1">
      <alignment horizontal="left" vertical="top" wrapText="1"/>
    </xf>
    <xf numFmtId="0" fontId="59" fillId="6" borderId="36" xfId="0" applyFont="1" applyFill="1" applyBorder="1" applyAlignment="1">
      <alignment horizontal="left" vertical="top" wrapText="1"/>
    </xf>
    <xf numFmtId="0" fontId="59" fillId="6" borderId="57" xfId="0" applyFont="1" applyFill="1" applyBorder="1" applyAlignment="1">
      <alignment horizontal="left" vertical="top" wrapText="1"/>
    </xf>
    <xf numFmtId="0" fontId="59" fillId="6" borderId="31" xfId="0" applyFont="1" applyFill="1" applyBorder="1" applyAlignment="1">
      <alignment horizontal="left" vertical="top" wrapText="1"/>
    </xf>
    <xf numFmtId="0" fontId="59" fillId="6" borderId="37" xfId="0" applyFont="1" applyFill="1" applyBorder="1" applyAlignment="1">
      <alignment horizontal="left" vertical="top" wrapText="1"/>
    </xf>
    <xf numFmtId="0" fontId="53" fillId="34" borderId="14" xfId="0" applyFont="1" applyFill="1" applyBorder="1" applyAlignment="1">
      <alignment horizontal="center" vertical="center" wrapText="1"/>
    </xf>
    <xf numFmtId="0" fontId="53" fillId="34" borderId="15" xfId="0" applyFont="1" applyFill="1" applyBorder="1" applyAlignment="1">
      <alignment horizontal="center" vertical="center" wrapText="1"/>
    </xf>
    <xf numFmtId="0" fontId="58" fillId="6" borderId="28" xfId="0" applyFont="1" applyFill="1" applyBorder="1" applyAlignment="1">
      <alignment horizontal="left" wrapText="1"/>
    </xf>
    <xf numFmtId="0" fontId="58" fillId="6" borderId="38" xfId="0" applyFont="1" applyFill="1" applyBorder="1" applyAlignment="1">
      <alignment horizontal="left" wrapText="1"/>
    </xf>
    <xf numFmtId="0" fontId="58" fillId="6" borderId="60" xfId="0" applyFont="1" applyFill="1" applyBorder="1" applyAlignment="1">
      <alignment horizontal="left" wrapText="1"/>
    </xf>
    <xf numFmtId="44" fontId="51" fillId="34" borderId="17" xfId="0" applyNumberFormat="1" applyFont="1" applyFill="1" applyBorder="1" applyAlignment="1">
      <alignment horizontal="center"/>
    </xf>
    <xf numFmtId="44" fontId="51" fillId="34" borderId="56" xfId="0" applyNumberFormat="1" applyFont="1" applyFill="1" applyBorder="1" applyAlignment="1">
      <alignment horizontal="center"/>
    </xf>
    <xf numFmtId="44" fontId="51" fillId="34" borderId="41" xfId="0" applyNumberFormat="1" applyFont="1" applyFill="1" applyBorder="1" applyAlignment="1">
      <alignment horizontal="center"/>
    </xf>
    <xf numFmtId="44" fontId="51" fillId="34" borderId="61" xfId="0" applyNumberFormat="1" applyFont="1" applyFill="1" applyBorder="1" applyAlignment="1">
      <alignment horizontal="center"/>
    </xf>
    <xf numFmtId="0" fontId="51" fillId="34" borderId="62" xfId="0" applyFont="1" applyFill="1" applyBorder="1" applyAlignment="1">
      <alignment horizontal="left"/>
    </xf>
    <xf numFmtId="0" fontId="51" fillId="34" borderId="63" xfId="0" applyFont="1" applyFill="1" applyBorder="1" applyAlignment="1">
      <alignment horizontal="left"/>
    </xf>
    <xf numFmtId="0" fontId="51" fillId="34" borderId="64" xfId="0" applyFont="1" applyFill="1" applyBorder="1" applyAlignment="1">
      <alignment horizontal="left"/>
    </xf>
    <xf numFmtId="49" fontId="0" fillId="34" borderId="65" xfId="0" applyNumberFormat="1" applyFill="1" applyBorder="1" applyAlignment="1">
      <alignment horizontal="center" wrapText="1"/>
    </xf>
    <xf numFmtId="49" fontId="0" fillId="34" borderId="66" xfId="0" applyNumberFormat="1" applyFill="1" applyBorder="1" applyAlignment="1">
      <alignment horizontal="center" wrapText="1"/>
    </xf>
    <xf numFmtId="49" fontId="0" fillId="34" borderId="67" xfId="0" applyNumberFormat="1" applyFill="1" applyBorder="1" applyAlignment="1">
      <alignment horizontal="center" wrapText="1"/>
    </xf>
    <xf numFmtId="0" fontId="0" fillId="34" borderId="65" xfId="0" applyNumberFormat="1" applyFill="1" applyBorder="1" applyAlignment="1">
      <alignment horizontal="center" wrapText="1"/>
    </xf>
    <xf numFmtId="0" fontId="0" fillId="34" borderId="66" xfId="0" applyNumberFormat="1" applyFill="1" applyBorder="1" applyAlignment="1">
      <alignment horizontal="center" wrapText="1"/>
    </xf>
    <xf numFmtId="0" fontId="0" fillId="34" borderId="67" xfId="0" applyNumberFormat="1" applyFill="1" applyBorder="1" applyAlignment="1">
      <alignment horizontal="center" wrapText="1"/>
    </xf>
    <xf numFmtId="0" fontId="51" fillId="6" borderId="28" xfId="0" applyFont="1" applyFill="1" applyBorder="1" applyAlignment="1">
      <alignment horizontal="center" vertical="center"/>
    </xf>
    <xf numFmtId="0" fontId="51" fillId="6" borderId="38" xfId="0" applyFont="1" applyFill="1" applyBorder="1" applyAlignment="1">
      <alignment horizontal="center" vertical="center"/>
    </xf>
    <xf numFmtId="0" fontId="51" fillId="6" borderId="40" xfId="0" applyFont="1" applyFill="1" applyBorder="1" applyAlignment="1">
      <alignment horizontal="center" vertical="center"/>
    </xf>
    <xf numFmtId="0" fontId="51" fillId="6" borderId="57" xfId="0" applyFont="1" applyFill="1" applyBorder="1" applyAlignment="1">
      <alignment horizontal="center" vertical="center"/>
    </xf>
    <xf numFmtId="0" fontId="51" fillId="6" borderId="31" xfId="0" applyFont="1" applyFill="1" applyBorder="1" applyAlignment="1">
      <alignment horizontal="center" vertical="center"/>
    </xf>
    <xf numFmtId="0" fontId="51" fillId="6" borderId="37" xfId="0" applyFont="1" applyFill="1" applyBorder="1" applyAlignment="1">
      <alignment horizontal="center" vertical="center"/>
    </xf>
    <xf numFmtId="0" fontId="53" fillId="34" borderId="27" xfId="0" applyFont="1" applyFill="1" applyBorder="1" applyAlignment="1">
      <alignment horizontal="center" vertical="center" wrapText="1"/>
    </xf>
    <xf numFmtId="0" fontId="53" fillId="34" borderId="52" xfId="0" applyFont="1" applyFill="1" applyBorder="1" applyAlignment="1">
      <alignment horizontal="center" vertical="center" wrapText="1"/>
    </xf>
    <xf numFmtId="0" fontId="53" fillId="34" borderId="53" xfId="0" applyFont="1" applyFill="1" applyBorder="1" applyAlignment="1">
      <alignment horizontal="center" vertical="center" wrapText="1"/>
    </xf>
    <xf numFmtId="0" fontId="53" fillId="6" borderId="28" xfId="0" applyFont="1" applyFill="1" applyBorder="1" applyAlignment="1">
      <alignment horizontal="center" vertical="center"/>
    </xf>
    <xf numFmtId="0" fontId="53" fillId="6" borderId="38" xfId="0" applyFont="1" applyFill="1" applyBorder="1" applyAlignment="1">
      <alignment horizontal="center" vertical="center"/>
    </xf>
    <xf numFmtId="0" fontId="53" fillId="6" borderId="40" xfId="0" applyFont="1" applyFill="1" applyBorder="1" applyAlignment="1">
      <alignment horizontal="center" vertical="center"/>
    </xf>
    <xf numFmtId="0" fontId="53" fillId="6" borderId="57" xfId="0" applyFont="1" applyFill="1" applyBorder="1" applyAlignment="1">
      <alignment horizontal="center" vertical="center"/>
    </xf>
    <xf numFmtId="0" fontId="53" fillId="6" borderId="31" xfId="0" applyFont="1" applyFill="1" applyBorder="1" applyAlignment="1">
      <alignment horizontal="center" vertical="center"/>
    </xf>
    <xf numFmtId="0" fontId="53" fillId="6" borderId="37" xfId="0" applyFont="1" applyFill="1" applyBorder="1" applyAlignment="1">
      <alignment horizontal="center" vertical="center"/>
    </xf>
    <xf numFmtId="0" fontId="30" fillId="9" borderId="53" xfId="0" applyFont="1" applyFill="1" applyBorder="1" applyAlignment="1" applyProtection="1">
      <alignment horizontal="center" vertical="center" wrapText="1"/>
      <protection/>
    </xf>
    <xf numFmtId="0" fontId="62" fillId="9" borderId="10" xfId="0" applyFont="1" applyFill="1" applyBorder="1" applyAlignment="1" applyProtection="1">
      <alignment horizontal="right" vertical="center" wrapText="1"/>
      <protection/>
    </xf>
    <xf numFmtId="10" fontId="53" fillId="9" borderId="10" xfId="44" applyNumberFormat="1" applyFont="1" applyFill="1" applyBorder="1" applyAlignment="1" applyProtection="1">
      <alignment horizontal="right" vertical="center" wrapText="1"/>
      <protection/>
    </xf>
    <xf numFmtId="10" fontId="53" fillId="9" borderId="39" xfId="44" applyNumberFormat="1" applyFont="1" applyFill="1" applyBorder="1" applyAlignment="1" applyProtection="1">
      <alignment horizontal="right" vertical="center" wrapText="1"/>
      <protection/>
    </xf>
    <xf numFmtId="10" fontId="53" fillId="9" borderId="53" xfId="44" applyNumberFormat="1" applyFont="1" applyFill="1" applyBorder="1" applyAlignment="1" applyProtection="1">
      <alignment horizontal="right" vertical="center" wrapText="1"/>
      <protection/>
    </xf>
    <xf numFmtId="0" fontId="53" fillId="37" borderId="13" xfId="0" applyFont="1" applyFill="1" applyBorder="1" applyAlignment="1" applyProtection="1">
      <alignment vertical="center" wrapText="1"/>
      <protection/>
    </xf>
    <xf numFmtId="0" fontId="53" fillId="37" borderId="12" xfId="0" applyFont="1" applyFill="1" applyBorder="1" applyAlignment="1" applyProtection="1">
      <alignment horizontal="left" vertical="top" wrapText="1"/>
      <protection locked="0"/>
    </xf>
    <xf numFmtId="0" fontId="53" fillId="37" borderId="17" xfId="0" applyFont="1" applyFill="1" applyBorder="1" applyAlignment="1" applyProtection="1">
      <alignment horizontal="left" vertical="top" wrapText="1"/>
      <protection locked="0"/>
    </xf>
    <xf numFmtId="10" fontId="53" fillId="37" borderId="10" xfId="44" applyNumberFormat="1" applyFont="1" applyFill="1" applyBorder="1" applyAlignment="1" applyProtection="1">
      <alignment horizontal="right" vertical="center" wrapText="1"/>
      <protection/>
    </xf>
    <xf numFmtId="49" fontId="53" fillId="37" borderId="17" xfId="0" applyNumberFormat="1" applyFont="1" applyFill="1" applyBorder="1" applyAlignment="1" applyProtection="1">
      <alignment horizontal="left" vertical="top" wrapText="1"/>
      <protection locked="0"/>
    </xf>
    <xf numFmtId="49" fontId="53" fillId="37" borderId="18" xfId="0" applyNumberFormat="1" applyFont="1" applyFill="1" applyBorder="1" applyAlignment="1" applyProtection="1">
      <alignment horizontal="left" vertical="top" wrapText="1"/>
      <protection locked="0"/>
    </xf>
    <xf numFmtId="49" fontId="53" fillId="37" borderId="56" xfId="0" applyNumberFormat="1" applyFont="1" applyFill="1" applyBorder="1" applyAlignment="1" applyProtection="1">
      <alignment horizontal="left" vertical="top" wrapText="1"/>
      <protection locked="0"/>
    </xf>
    <xf numFmtId="0" fontId="53" fillId="17" borderId="13" xfId="0" applyFont="1" applyFill="1" applyBorder="1" applyAlignment="1" applyProtection="1">
      <alignment vertical="center" wrapText="1"/>
      <protection/>
    </xf>
    <xf numFmtId="49" fontId="53" fillId="17" borderId="17" xfId="0" applyNumberFormat="1" applyFont="1" applyFill="1" applyBorder="1" applyAlignment="1" applyProtection="1">
      <alignment horizontal="left" vertical="center" wrapText="1"/>
      <protection locked="0"/>
    </xf>
    <xf numFmtId="49" fontId="53" fillId="17" borderId="18" xfId="0" applyNumberFormat="1" applyFont="1" applyFill="1" applyBorder="1" applyAlignment="1" applyProtection="1">
      <alignment horizontal="left" vertical="center" wrapText="1"/>
      <protection locked="0"/>
    </xf>
    <xf numFmtId="49" fontId="53" fillId="17" borderId="56" xfId="0" applyNumberFormat="1" applyFont="1" applyFill="1" applyBorder="1" applyAlignment="1" applyProtection="1">
      <alignment horizontal="left" vertical="center" wrapText="1"/>
      <protection locked="0"/>
    </xf>
    <xf numFmtId="0" fontId="53" fillId="17" borderId="17" xfId="0" applyNumberFormat="1" applyFont="1" applyFill="1" applyBorder="1" applyAlignment="1" applyProtection="1">
      <alignment wrapText="1"/>
      <protection locked="0"/>
    </xf>
    <xf numFmtId="0" fontId="53" fillId="17" borderId="18" xfId="0" applyNumberFormat="1" applyFont="1" applyFill="1" applyBorder="1" applyAlignment="1" applyProtection="1">
      <alignment wrapText="1"/>
      <protection locked="0"/>
    </xf>
    <xf numFmtId="0" fontId="53" fillId="17" borderId="56" xfId="0" applyNumberFormat="1" applyFont="1" applyFill="1" applyBorder="1" applyAlignment="1" applyProtection="1">
      <alignment wrapText="1"/>
      <protection locked="0"/>
    </xf>
    <xf numFmtId="0" fontId="53" fillId="17" borderId="17" xfId="0" applyFont="1" applyFill="1" applyBorder="1" applyAlignment="1" applyProtection="1">
      <alignment horizontal="left" vertical="center" wrapText="1"/>
      <protection locked="0"/>
    </xf>
    <xf numFmtId="0" fontId="53" fillId="17" borderId="18" xfId="0" applyFont="1" applyFill="1" applyBorder="1" applyAlignment="1" applyProtection="1">
      <alignment horizontal="left" vertical="center" wrapText="1"/>
      <protection locked="0"/>
    </xf>
    <xf numFmtId="0" fontId="53" fillId="17" borderId="56" xfId="0" applyFont="1" applyFill="1" applyBorder="1" applyAlignment="1" applyProtection="1">
      <alignment horizontal="left" vertical="center" wrapText="1"/>
      <protection locked="0"/>
    </xf>
    <xf numFmtId="0" fontId="30" fillId="37" borderId="12" xfId="0" applyFont="1" applyFill="1" applyBorder="1" applyAlignment="1" applyProtection="1">
      <alignment horizontal="left" vertical="top" wrapText="1"/>
      <protection locked="0"/>
    </xf>
    <xf numFmtId="0" fontId="30" fillId="37" borderId="17" xfId="0" applyFont="1" applyFill="1" applyBorder="1" applyAlignment="1" applyProtection="1">
      <alignment horizontal="left" vertical="top" wrapText="1"/>
      <protection locked="0"/>
    </xf>
    <xf numFmtId="0" fontId="53" fillId="15" borderId="12" xfId="0" applyFont="1" applyFill="1" applyBorder="1" applyAlignment="1" applyProtection="1">
      <alignment vertical="center" wrapText="1"/>
      <protection/>
    </xf>
    <xf numFmtId="44" fontId="53" fillId="15" borderId="12" xfId="44" applyNumberFormat="1" applyFont="1" applyFill="1" applyBorder="1" applyAlignment="1" applyProtection="1">
      <alignment horizontal="right" vertical="center" wrapText="1"/>
      <protection/>
    </xf>
    <xf numFmtId="44" fontId="53" fillId="15" borderId="12" xfId="44" applyNumberFormat="1" applyFont="1" applyFill="1" applyBorder="1" applyAlignment="1" applyProtection="1">
      <alignment horizontal="center" vertical="center" wrapText="1"/>
      <protection/>
    </xf>
    <xf numFmtId="44" fontId="53" fillId="15" borderId="12" xfId="44" applyFont="1" applyFill="1" applyBorder="1" applyAlignment="1" applyProtection="1">
      <alignment horizontal="center" vertical="center" wrapText="1"/>
      <protection/>
    </xf>
    <xf numFmtId="49" fontId="53" fillId="15" borderId="17" xfId="44" applyNumberFormat="1" applyFont="1" applyFill="1" applyBorder="1" applyAlignment="1" applyProtection="1">
      <alignment horizontal="left" wrapText="1"/>
      <protection locked="0"/>
    </xf>
    <xf numFmtId="10" fontId="53" fillId="15" borderId="10" xfId="44" applyNumberFormat="1" applyFont="1" applyFill="1" applyBorder="1" applyAlignment="1" applyProtection="1">
      <alignment horizontal="right" vertical="center" wrapText="1"/>
      <protection/>
    </xf>
    <xf numFmtId="44" fontId="53" fillId="15" borderId="14" xfId="44" applyNumberFormat="1" applyFont="1" applyFill="1" applyBorder="1" applyAlignment="1" applyProtection="1">
      <alignment horizontal="right" vertical="center" wrapText="1"/>
      <protection/>
    </xf>
    <xf numFmtId="44" fontId="53" fillId="15" borderId="14" xfId="44" applyNumberFormat="1" applyFont="1" applyFill="1" applyBorder="1" applyAlignment="1" applyProtection="1">
      <alignment horizontal="center" vertical="center" wrapText="1"/>
      <protection/>
    </xf>
    <xf numFmtId="0" fontId="30" fillId="15" borderId="12" xfId="0" applyFont="1" applyFill="1" applyBorder="1" applyAlignment="1" applyProtection="1">
      <alignment vertical="center" wrapText="1"/>
      <protection/>
    </xf>
    <xf numFmtId="44" fontId="30" fillId="15" borderId="14" xfId="44" applyNumberFormat="1" applyFont="1" applyFill="1" applyBorder="1" applyAlignment="1" applyProtection="1">
      <alignment horizontal="right" vertical="center" wrapText="1"/>
      <protection/>
    </xf>
    <xf numFmtId="44" fontId="30" fillId="15" borderId="14" xfId="44" applyNumberFormat="1" applyFont="1" applyFill="1" applyBorder="1" applyAlignment="1" applyProtection="1">
      <alignment horizontal="center" vertical="center" wrapText="1"/>
      <protection/>
    </xf>
    <xf numFmtId="44" fontId="30" fillId="15" borderId="12" xfId="44" applyFont="1" applyFill="1" applyBorder="1" applyAlignment="1" applyProtection="1">
      <alignment horizontal="center" vertical="center" wrapText="1"/>
      <protection/>
    </xf>
    <xf numFmtId="49" fontId="30" fillId="15" borderId="17" xfId="44" applyNumberFormat="1" applyFont="1" applyFill="1" applyBorder="1" applyAlignment="1" applyProtection="1">
      <alignment horizontal="left" wrapText="1"/>
      <protection locked="0"/>
    </xf>
    <xf numFmtId="9" fontId="53" fillId="15" borderId="10" xfId="59" applyFont="1" applyFill="1" applyBorder="1" applyAlignment="1" applyProtection="1">
      <alignment horizontal="right" vertical="center" wrapText="1"/>
      <protection/>
    </xf>
    <xf numFmtId="0" fontId="51" fillId="15" borderId="22" xfId="0" applyFont="1" applyFill="1" applyBorder="1" applyAlignment="1">
      <alignment wrapText="1"/>
    </xf>
    <xf numFmtId="0" fontId="53" fillId="21" borderId="11" xfId="0" applyFont="1" applyFill="1" applyBorder="1" applyAlignment="1" applyProtection="1">
      <alignment vertical="center" wrapText="1"/>
      <protection/>
    </xf>
    <xf numFmtId="44" fontId="53" fillId="21" borderId="16" xfId="44" applyFont="1" applyFill="1" applyBorder="1" applyAlignment="1" applyProtection="1">
      <alignment horizontal="right" vertical="center" wrapText="1"/>
      <protection/>
    </xf>
    <xf numFmtId="44" fontId="53" fillId="21" borderId="16" xfId="44" applyFont="1" applyFill="1" applyBorder="1" applyAlignment="1" applyProtection="1">
      <alignment vertical="center" wrapText="1"/>
      <protection/>
    </xf>
    <xf numFmtId="0" fontId="51" fillId="21" borderId="16" xfId="0" applyFont="1" applyFill="1" applyBorder="1" applyAlignment="1">
      <alignment wrapText="1"/>
    </xf>
    <xf numFmtId="10" fontId="53" fillId="21" borderId="21" xfId="44" applyNumberFormat="1" applyFont="1" applyFill="1" applyBorder="1" applyAlignment="1" applyProtection="1">
      <alignment horizontal="right" vertical="center" wrapText="1"/>
      <protection/>
    </xf>
    <xf numFmtId="0" fontId="53" fillId="15" borderId="13" xfId="0" applyFont="1" applyFill="1" applyBorder="1" applyAlignment="1" applyProtection="1">
      <alignment vertical="center" wrapText="1"/>
      <protection/>
    </xf>
    <xf numFmtId="44" fontId="53" fillId="15" borderId="12" xfId="0" applyNumberFormat="1" applyFont="1" applyFill="1" applyBorder="1" applyAlignment="1" applyProtection="1">
      <alignment horizontal="right" vertical="center" wrapText="1"/>
      <protection/>
    </xf>
    <xf numFmtId="44" fontId="53" fillId="15" borderId="12" xfId="0" applyNumberFormat="1" applyFont="1" applyFill="1" applyBorder="1" applyAlignment="1" applyProtection="1">
      <alignment vertical="center" wrapText="1"/>
      <protection/>
    </xf>
    <xf numFmtId="44" fontId="53" fillId="15" borderId="12" xfId="44" applyFont="1" applyFill="1" applyBorder="1" applyAlignment="1" applyProtection="1">
      <alignment vertical="center" wrapText="1"/>
      <protection locked="0"/>
    </xf>
    <xf numFmtId="0" fontId="53" fillId="15" borderId="12" xfId="0" applyFont="1" applyFill="1" applyBorder="1" applyAlignment="1">
      <alignment vertical="center" wrapText="1"/>
    </xf>
    <xf numFmtId="176" fontId="53" fillId="15" borderId="12" xfId="0" applyNumberFormat="1" applyFont="1" applyFill="1" applyBorder="1" applyAlignment="1" applyProtection="1">
      <alignmen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0"/>
  </sheetPr>
  <dimension ref="A2:J211"/>
  <sheetViews>
    <sheetView showGridLines="0" showZeros="0" tabSelected="1" zoomScale="60" zoomScaleNormal="60" zoomScalePageLayoutView="0" workbookViewId="0" topLeftCell="A1">
      <selection activeCell="B190" sqref="B190"/>
    </sheetView>
  </sheetViews>
  <sheetFormatPr defaultColWidth="11.421875" defaultRowHeight="15"/>
  <cols>
    <col min="1" max="1" width="30.7109375" style="33" customWidth="1"/>
    <col min="2" max="2" width="56.00390625" style="33" customWidth="1"/>
    <col min="3" max="3" width="37.7109375" style="216" customWidth="1"/>
    <col min="4" max="4" width="23.140625" style="33" hidden="1" customWidth="1"/>
    <col min="5" max="5" width="15.28125" style="33" hidden="1" customWidth="1"/>
    <col min="6" max="6" width="32.57421875" style="33" customWidth="1"/>
    <col min="7" max="7" width="22.57421875" style="33" customWidth="1"/>
    <col min="8" max="8" width="28.140625" style="181" customWidth="1"/>
    <col min="9" max="9" width="31.421875" style="33" customWidth="1"/>
    <col min="10" max="10" width="18.8515625" style="216" customWidth="1"/>
    <col min="11" max="11" width="26.57421875" style="33" customWidth="1"/>
    <col min="12" max="12" width="22.57421875" style="33" customWidth="1"/>
    <col min="13" max="13" width="29.7109375" style="33" customWidth="1"/>
    <col min="14" max="14" width="23.421875" style="33" customWidth="1"/>
    <col min="15" max="15" width="18.57421875" style="33" customWidth="1"/>
    <col min="16" max="16" width="17.421875" style="33" customWidth="1"/>
    <col min="17" max="17" width="25.140625" style="33" customWidth="1"/>
    <col min="18" max="16384" width="11.421875" style="33" customWidth="1"/>
  </cols>
  <sheetData>
    <row r="2" spans="1:9" ht="47.25" customHeight="1">
      <c r="A2" s="271" t="s">
        <v>672</v>
      </c>
      <c r="B2" s="271"/>
      <c r="C2" s="271"/>
      <c r="D2" s="271"/>
      <c r="E2" s="29"/>
      <c r="F2" s="29"/>
      <c r="G2" s="29"/>
      <c r="H2" s="180"/>
      <c r="I2" s="29"/>
    </row>
    <row r="3" ht="30.75" customHeight="1">
      <c r="A3" s="172" t="s">
        <v>662</v>
      </c>
    </row>
    <row r="4" ht="16.5" thickBot="1">
      <c r="A4" s="32"/>
    </row>
    <row r="5" spans="1:10" ht="36">
      <c r="A5" s="106" t="s">
        <v>5</v>
      </c>
      <c r="B5" s="131"/>
      <c r="C5" s="217"/>
      <c r="D5" s="131"/>
      <c r="E5" s="131"/>
      <c r="F5" s="131"/>
      <c r="G5" s="131"/>
      <c r="H5" s="164"/>
      <c r="I5" s="131"/>
      <c r="J5" s="238"/>
    </row>
    <row r="6" spans="1:10" ht="171" customHeight="1" thickBot="1">
      <c r="A6" s="268" t="s">
        <v>664</v>
      </c>
      <c r="B6" s="269"/>
      <c r="C6" s="269"/>
      <c r="D6" s="269"/>
      <c r="E6" s="269"/>
      <c r="F6" s="269"/>
      <c r="G6" s="269"/>
      <c r="H6" s="269"/>
      <c r="I6" s="269"/>
      <c r="J6" s="270"/>
    </row>
    <row r="7" ht="15.75" customHeight="1"/>
    <row r="8" ht="15.75" customHeight="1" thickBot="1"/>
    <row r="9" spans="1:8" ht="27" customHeight="1" thickBot="1">
      <c r="A9" s="272" t="s">
        <v>561</v>
      </c>
      <c r="B9" s="273"/>
      <c r="C9" s="273"/>
      <c r="D9" s="273"/>
      <c r="E9" s="273"/>
      <c r="F9" s="273"/>
      <c r="G9" s="274"/>
      <c r="H9" s="165"/>
    </row>
    <row r="10" ht="15.75" thickBot="1"/>
    <row r="11" spans="1:10" ht="228" customHeight="1">
      <c r="A11" s="177" t="s">
        <v>377</v>
      </c>
      <c r="B11" s="178" t="s">
        <v>462</v>
      </c>
      <c r="C11" s="219" t="s">
        <v>419</v>
      </c>
      <c r="D11" s="178" t="s">
        <v>14</v>
      </c>
      <c r="E11" s="178" t="s">
        <v>15</v>
      </c>
      <c r="F11" s="178" t="s">
        <v>12</v>
      </c>
      <c r="G11" s="178" t="s">
        <v>676</v>
      </c>
      <c r="H11" s="178" t="s">
        <v>671</v>
      </c>
      <c r="I11" s="178" t="s">
        <v>673</v>
      </c>
      <c r="J11" s="322" t="s">
        <v>674</v>
      </c>
    </row>
    <row r="12" spans="1:10" ht="18.75" customHeight="1">
      <c r="A12" s="93"/>
      <c r="B12" s="94"/>
      <c r="C12" s="220" t="s">
        <v>663</v>
      </c>
      <c r="D12" s="61"/>
      <c r="E12" s="61"/>
      <c r="F12" s="61"/>
      <c r="G12" s="94"/>
      <c r="H12" s="107"/>
      <c r="I12" s="185"/>
      <c r="J12" s="323"/>
    </row>
    <row r="13" spans="1:10" ht="51" customHeight="1">
      <c r="A13" s="334" t="s">
        <v>378</v>
      </c>
      <c r="B13" s="335" t="s">
        <v>677</v>
      </c>
      <c r="C13" s="336"/>
      <c r="D13" s="336"/>
      <c r="E13" s="336"/>
      <c r="F13" s="336"/>
      <c r="G13" s="336"/>
      <c r="H13" s="336"/>
      <c r="I13" s="336"/>
      <c r="J13" s="337"/>
    </row>
    <row r="14" spans="1:10" ht="51" customHeight="1">
      <c r="A14" s="327" t="s">
        <v>379</v>
      </c>
      <c r="B14" s="331" t="s">
        <v>622</v>
      </c>
      <c r="C14" s="332"/>
      <c r="D14" s="332"/>
      <c r="E14" s="332"/>
      <c r="F14" s="332"/>
      <c r="G14" s="332"/>
      <c r="H14" s="332"/>
      <c r="I14" s="332"/>
      <c r="J14" s="333"/>
    </row>
    <row r="15" spans="1:10" ht="110.25">
      <c r="A15" s="174" t="s">
        <v>380</v>
      </c>
      <c r="B15" s="186" t="s">
        <v>623</v>
      </c>
      <c r="C15" s="221">
        <v>4000</v>
      </c>
      <c r="D15" s="187"/>
      <c r="E15" s="187"/>
      <c r="F15" s="12">
        <f>C15</f>
        <v>4000</v>
      </c>
      <c r="G15" s="188">
        <v>0.5</v>
      </c>
      <c r="H15" s="189">
        <v>3840</v>
      </c>
      <c r="I15" s="190"/>
      <c r="J15" s="324">
        <f>H15/C15</f>
        <v>0.96</v>
      </c>
    </row>
    <row r="16" spans="1:10" ht="139.5" customHeight="1">
      <c r="A16" s="174" t="s">
        <v>381</v>
      </c>
      <c r="B16" s="186" t="s">
        <v>624</v>
      </c>
      <c r="C16" s="221">
        <v>0</v>
      </c>
      <c r="D16" s="187"/>
      <c r="E16" s="187"/>
      <c r="F16" s="12">
        <f aca="true" t="shared" si="0" ref="F16:F22">C16</f>
        <v>0</v>
      </c>
      <c r="G16" s="188">
        <v>0</v>
      </c>
      <c r="H16" s="189">
        <v>0</v>
      </c>
      <c r="I16" s="190"/>
      <c r="J16" s="324"/>
    </row>
    <row r="17" spans="1:10" ht="63">
      <c r="A17" s="174" t="s">
        <v>382</v>
      </c>
      <c r="B17" s="186" t="s">
        <v>625</v>
      </c>
      <c r="C17" s="221">
        <v>6600</v>
      </c>
      <c r="D17" s="187"/>
      <c r="E17" s="187"/>
      <c r="F17" s="12">
        <f t="shared" si="0"/>
        <v>6600</v>
      </c>
      <c r="G17" s="188">
        <v>0.4</v>
      </c>
      <c r="H17" s="189">
        <v>7408</v>
      </c>
      <c r="I17" s="191" t="s">
        <v>609</v>
      </c>
      <c r="J17" s="324">
        <f aca="true" t="shared" si="1" ref="J17:J79">H17/C17</f>
        <v>1.1224242424242423</v>
      </c>
    </row>
    <row r="18" spans="1:10" ht="94.5">
      <c r="A18" s="174" t="s">
        <v>383</v>
      </c>
      <c r="B18" s="186" t="s">
        <v>626</v>
      </c>
      <c r="C18" s="221">
        <v>19400</v>
      </c>
      <c r="D18" s="187"/>
      <c r="E18" s="187"/>
      <c r="F18" s="12">
        <f t="shared" si="0"/>
        <v>19400</v>
      </c>
      <c r="G18" s="188">
        <v>0.4</v>
      </c>
      <c r="H18" s="189">
        <v>7104</v>
      </c>
      <c r="I18" s="191" t="s">
        <v>610</v>
      </c>
      <c r="J18" s="324">
        <f t="shared" si="1"/>
        <v>0.3661855670103093</v>
      </c>
    </row>
    <row r="19" spans="1:10" ht="63">
      <c r="A19" s="174" t="s">
        <v>384</v>
      </c>
      <c r="B19" s="192" t="s">
        <v>628</v>
      </c>
      <c r="C19" s="221">
        <v>14800</v>
      </c>
      <c r="D19" s="187"/>
      <c r="E19" s="187"/>
      <c r="F19" s="12">
        <f t="shared" si="0"/>
        <v>14800</v>
      </c>
      <c r="G19" s="188">
        <v>0.3</v>
      </c>
      <c r="H19" s="189">
        <v>14800</v>
      </c>
      <c r="I19" s="191" t="s">
        <v>629</v>
      </c>
      <c r="J19" s="324">
        <f t="shared" si="1"/>
        <v>1</v>
      </c>
    </row>
    <row r="20" spans="1:10" ht="15.75" hidden="1">
      <c r="A20" s="174" t="s">
        <v>385</v>
      </c>
      <c r="B20" s="186"/>
      <c r="C20" s="221"/>
      <c r="D20" s="187"/>
      <c r="E20" s="187"/>
      <c r="F20" s="12">
        <f t="shared" si="0"/>
        <v>0</v>
      </c>
      <c r="G20" s="188"/>
      <c r="H20" s="189"/>
      <c r="I20" s="190"/>
      <c r="J20" s="324" t="e">
        <f t="shared" si="1"/>
        <v>#DIV/0!</v>
      </c>
    </row>
    <row r="21" spans="1:10" ht="15.75" hidden="1">
      <c r="A21" s="174" t="s">
        <v>386</v>
      </c>
      <c r="B21" s="179"/>
      <c r="C21" s="222"/>
      <c r="D21" s="193"/>
      <c r="E21" s="193"/>
      <c r="F21" s="12">
        <f t="shared" si="0"/>
        <v>0</v>
      </c>
      <c r="G21" s="194"/>
      <c r="H21" s="195"/>
      <c r="I21" s="196"/>
      <c r="J21" s="324" t="e">
        <f t="shared" si="1"/>
        <v>#DIV/0!</v>
      </c>
    </row>
    <row r="22" spans="1:10" ht="15.75" hidden="1">
      <c r="A22" s="174" t="s">
        <v>387</v>
      </c>
      <c r="B22" s="179"/>
      <c r="C22" s="222"/>
      <c r="D22" s="193"/>
      <c r="E22" s="193"/>
      <c r="F22" s="12">
        <f t="shared" si="0"/>
        <v>0</v>
      </c>
      <c r="G22" s="194"/>
      <c r="H22" s="195"/>
      <c r="I22" s="196"/>
      <c r="J22" s="324" t="e">
        <f t="shared" si="1"/>
        <v>#DIV/0!</v>
      </c>
    </row>
    <row r="23" spans="1:10" ht="15.75">
      <c r="A23" s="197"/>
      <c r="B23" s="346" t="s">
        <v>398</v>
      </c>
      <c r="C23" s="347">
        <f>SUM(C15:C22)</f>
        <v>44800</v>
      </c>
      <c r="D23" s="348">
        <f>SUM(D15:D22)</f>
        <v>0</v>
      </c>
      <c r="E23" s="348">
        <f>SUM(E15:E22)</f>
        <v>0</v>
      </c>
      <c r="F23" s="348">
        <f>SUM(F15:F22)</f>
        <v>44800</v>
      </c>
      <c r="G23" s="349">
        <f>(G15*F15)+(G16*F16)+(G17*F17)+(G18*F18)+(G19*F19)+(G20*F20)+(G21*F21)+(G22*F22)</f>
        <v>16840</v>
      </c>
      <c r="H23" s="349">
        <f>SUM(H15:H22)</f>
        <v>33152</v>
      </c>
      <c r="I23" s="350"/>
      <c r="J23" s="351">
        <f t="shared" si="1"/>
        <v>0.74</v>
      </c>
    </row>
    <row r="24" spans="1:10" ht="51" customHeight="1">
      <c r="A24" s="327" t="s">
        <v>388</v>
      </c>
      <c r="B24" s="328" t="s">
        <v>631</v>
      </c>
      <c r="C24" s="328"/>
      <c r="D24" s="328"/>
      <c r="E24" s="328"/>
      <c r="F24" s="328"/>
      <c r="G24" s="328"/>
      <c r="H24" s="328"/>
      <c r="I24" s="329"/>
      <c r="J24" s="330"/>
    </row>
    <row r="25" spans="1:10" ht="110.25">
      <c r="A25" s="174" t="s">
        <v>389</v>
      </c>
      <c r="B25" s="186" t="s">
        <v>611</v>
      </c>
      <c r="C25" s="221">
        <v>22000</v>
      </c>
      <c r="D25" s="187"/>
      <c r="E25" s="187"/>
      <c r="F25" s="12">
        <f>C25</f>
        <v>22000</v>
      </c>
      <c r="G25" s="188">
        <v>0.5</v>
      </c>
      <c r="H25" s="189">
        <v>22000</v>
      </c>
      <c r="I25" s="190" t="s">
        <v>612</v>
      </c>
      <c r="J25" s="324">
        <f t="shared" si="1"/>
        <v>1</v>
      </c>
    </row>
    <row r="26" spans="1:10" ht="15.75" hidden="1">
      <c r="A26" s="174" t="s">
        <v>390</v>
      </c>
      <c r="B26" s="186"/>
      <c r="C26" s="221"/>
      <c r="D26" s="187"/>
      <c r="E26" s="187"/>
      <c r="F26" s="12">
        <f aca="true" t="shared" si="2" ref="F26:F32">C26</f>
        <v>0</v>
      </c>
      <c r="G26" s="188"/>
      <c r="H26" s="189"/>
      <c r="I26" s="190"/>
      <c r="J26" s="324" t="e">
        <f t="shared" si="1"/>
        <v>#DIV/0!</v>
      </c>
    </row>
    <row r="27" spans="1:10" ht="15.75" hidden="1">
      <c r="A27" s="174" t="s">
        <v>391</v>
      </c>
      <c r="B27" s="186"/>
      <c r="C27" s="221"/>
      <c r="D27" s="187"/>
      <c r="E27" s="187"/>
      <c r="F27" s="12">
        <f t="shared" si="2"/>
        <v>0</v>
      </c>
      <c r="G27" s="188"/>
      <c r="H27" s="189"/>
      <c r="I27" s="190"/>
      <c r="J27" s="324" t="e">
        <f t="shared" si="1"/>
        <v>#DIV/0!</v>
      </c>
    </row>
    <row r="28" spans="1:10" ht="15.75" hidden="1">
      <c r="A28" s="174" t="s">
        <v>392</v>
      </c>
      <c r="B28" s="186"/>
      <c r="C28" s="221"/>
      <c r="D28" s="187"/>
      <c r="E28" s="187"/>
      <c r="F28" s="12">
        <f t="shared" si="2"/>
        <v>0</v>
      </c>
      <c r="G28" s="188"/>
      <c r="H28" s="189"/>
      <c r="I28" s="190"/>
      <c r="J28" s="324" t="e">
        <f t="shared" si="1"/>
        <v>#DIV/0!</v>
      </c>
    </row>
    <row r="29" spans="1:10" ht="15.75" hidden="1">
      <c r="A29" s="174" t="s">
        <v>393</v>
      </c>
      <c r="B29" s="186"/>
      <c r="C29" s="221"/>
      <c r="D29" s="187"/>
      <c r="E29" s="187"/>
      <c r="F29" s="12">
        <f t="shared" si="2"/>
        <v>0</v>
      </c>
      <c r="G29" s="188"/>
      <c r="H29" s="189"/>
      <c r="I29" s="190"/>
      <c r="J29" s="324" t="e">
        <f t="shared" si="1"/>
        <v>#DIV/0!</v>
      </c>
    </row>
    <row r="30" spans="1:10" ht="15.75" hidden="1">
      <c r="A30" s="174" t="s">
        <v>394</v>
      </c>
      <c r="B30" s="186"/>
      <c r="C30" s="221"/>
      <c r="D30" s="187"/>
      <c r="E30" s="187"/>
      <c r="F30" s="12">
        <f t="shared" si="2"/>
        <v>0</v>
      </c>
      <c r="G30" s="188"/>
      <c r="H30" s="189"/>
      <c r="I30" s="190"/>
      <c r="J30" s="324" t="e">
        <f t="shared" si="1"/>
        <v>#DIV/0!</v>
      </c>
    </row>
    <row r="31" spans="1:10" ht="15.75" hidden="1">
      <c r="A31" s="174" t="s">
        <v>395</v>
      </c>
      <c r="B31" s="179"/>
      <c r="C31" s="222"/>
      <c r="D31" s="193"/>
      <c r="E31" s="193"/>
      <c r="F31" s="12">
        <f t="shared" si="2"/>
        <v>0</v>
      </c>
      <c r="G31" s="194"/>
      <c r="H31" s="195"/>
      <c r="I31" s="196"/>
      <c r="J31" s="324" t="e">
        <f t="shared" si="1"/>
        <v>#DIV/0!</v>
      </c>
    </row>
    <row r="32" spans="1:10" ht="15.75" hidden="1">
      <c r="A32" s="174" t="s">
        <v>396</v>
      </c>
      <c r="B32" s="179"/>
      <c r="C32" s="222"/>
      <c r="D32" s="193"/>
      <c r="E32" s="193"/>
      <c r="F32" s="12">
        <f t="shared" si="2"/>
        <v>0</v>
      </c>
      <c r="G32" s="194"/>
      <c r="H32" s="195"/>
      <c r="I32" s="196"/>
      <c r="J32" s="324" t="e">
        <f t="shared" si="1"/>
        <v>#DIV/0!</v>
      </c>
    </row>
    <row r="33" spans="1:10" ht="15.75">
      <c r="A33" s="197"/>
      <c r="B33" s="346" t="s">
        <v>397</v>
      </c>
      <c r="C33" s="352">
        <f>SUM(C25:C32)</f>
        <v>22000</v>
      </c>
      <c r="D33" s="353">
        <f>SUM(D25:D32)</f>
        <v>0</v>
      </c>
      <c r="E33" s="353">
        <f>SUM(E25:E32)</f>
        <v>0</v>
      </c>
      <c r="F33" s="353">
        <f>SUM(F25:F32)</f>
        <v>22000</v>
      </c>
      <c r="G33" s="349">
        <f>(G25*F25)+(G26*F26)+(G27*F27)+(G28*F28)+(G29*F29)+(G30*F30)+(G31*F31)+(G32*F32)</f>
        <v>11000</v>
      </c>
      <c r="H33" s="349">
        <f>SUM(H25:H32)</f>
        <v>22000</v>
      </c>
      <c r="I33" s="350"/>
      <c r="J33" s="351">
        <f t="shared" si="1"/>
        <v>1</v>
      </c>
    </row>
    <row r="34" spans="1:10" ht="51" customHeight="1">
      <c r="A34" s="327" t="s">
        <v>399</v>
      </c>
      <c r="B34" s="328" t="s">
        <v>627</v>
      </c>
      <c r="C34" s="328"/>
      <c r="D34" s="328"/>
      <c r="E34" s="328"/>
      <c r="F34" s="328"/>
      <c r="G34" s="328"/>
      <c r="H34" s="328"/>
      <c r="I34" s="329"/>
      <c r="J34" s="330"/>
    </row>
    <row r="35" spans="1:10" ht="173.25" customHeight="1">
      <c r="A35" s="174" t="s">
        <v>400</v>
      </c>
      <c r="B35" s="198" t="s">
        <v>630</v>
      </c>
      <c r="C35" s="225">
        <v>0</v>
      </c>
      <c r="D35" s="199"/>
      <c r="E35" s="199"/>
      <c r="F35" s="200">
        <f>C35</f>
        <v>0</v>
      </c>
      <c r="G35" s="201"/>
      <c r="H35" s="189"/>
      <c r="I35" s="202" t="s">
        <v>654</v>
      </c>
      <c r="J35" s="324"/>
    </row>
    <row r="36" spans="1:10" ht="96" customHeight="1">
      <c r="A36" s="174" t="s">
        <v>401</v>
      </c>
      <c r="B36" s="198" t="s">
        <v>632</v>
      </c>
      <c r="C36" s="225">
        <v>0</v>
      </c>
      <c r="D36" s="199"/>
      <c r="E36" s="199"/>
      <c r="F36" s="200">
        <f aca="true" t="shared" si="3" ref="F36:F42">C36</f>
        <v>0</v>
      </c>
      <c r="G36" s="201">
        <v>0</v>
      </c>
      <c r="H36" s="189"/>
      <c r="I36" s="202" t="s">
        <v>654</v>
      </c>
      <c r="J36" s="324"/>
    </row>
    <row r="37" spans="1:10" ht="15.75" hidden="1">
      <c r="A37" s="174" t="s">
        <v>402</v>
      </c>
      <c r="B37" s="198"/>
      <c r="C37" s="225"/>
      <c r="D37" s="199"/>
      <c r="E37" s="199"/>
      <c r="F37" s="200">
        <f t="shared" si="3"/>
        <v>0</v>
      </c>
      <c r="G37" s="201"/>
      <c r="H37" s="189"/>
      <c r="I37" s="203"/>
      <c r="J37" s="324" t="e">
        <f t="shared" si="1"/>
        <v>#DIV/0!</v>
      </c>
    </row>
    <row r="38" spans="1:10" ht="15.75" hidden="1">
      <c r="A38" s="174" t="s">
        <v>403</v>
      </c>
      <c r="B38" s="198"/>
      <c r="C38" s="225"/>
      <c r="D38" s="199"/>
      <c r="E38" s="199"/>
      <c r="F38" s="200">
        <f t="shared" si="3"/>
        <v>0</v>
      </c>
      <c r="G38" s="201"/>
      <c r="H38" s="189"/>
      <c r="I38" s="203"/>
      <c r="J38" s="324" t="e">
        <f t="shared" si="1"/>
        <v>#DIV/0!</v>
      </c>
    </row>
    <row r="39" spans="1:10" s="184" customFormat="1" ht="15.75" hidden="1">
      <c r="A39" s="174" t="s">
        <v>404</v>
      </c>
      <c r="B39" s="198"/>
      <c r="C39" s="225"/>
      <c r="D39" s="199"/>
      <c r="E39" s="199"/>
      <c r="F39" s="200">
        <f t="shared" si="3"/>
        <v>0</v>
      </c>
      <c r="G39" s="201"/>
      <c r="H39" s="189"/>
      <c r="I39" s="203"/>
      <c r="J39" s="324" t="e">
        <f t="shared" si="1"/>
        <v>#DIV/0!</v>
      </c>
    </row>
    <row r="40" spans="1:10" s="184" customFormat="1" ht="15.75" hidden="1">
      <c r="A40" s="174" t="s">
        <v>405</v>
      </c>
      <c r="B40" s="198"/>
      <c r="C40" s="225"/>
      <c r="D40" s="199"/>
      <c r="E40" s="199"/>
      <c r="F40" s="200">
        <f t="shared" si="3"/>
        <v>0</v>
      </c>
      <c r="G40" s="201"/>
      <c r="H40" s="189"/>
      <c r="I40" s="203"/>
      <c r="J40" s="324" t="e">
        <f t="shared" si="1"/>
        <v>#DIV/0!</v>
      </c>
    </row>
    <row r="41" spans="1:10" s="184" customFormat="1" ht="15.75" hidden="1">
      <c r="A41" s="174" t="s">
        <v>406</v>
      </c>
      <c r="B41" s="204"/>
      <c r="C41" s="226"/>
      <c r="D41" s="205"/>
      <c r="E41" s="205"/>
      <c r="F41" s="200">
        <f t="shared" si="3"/>
        <v>0</v>
      </c>
      <c r="G41" s="206"/>
      <c r="H41" s="195"/>
      <c r="I41" s="207"/>
      <c r="J41" s="324" t="e">
        <f t="shared" si="1"/>
        <v>#DIV/0!</v>
      </c>
    </row>
    <row r="42" spans="1:10" ht="15.75" hidden="1">
      <c r="A42" s="174" t="s">
        <v>407</v>
      </c>
      <c r="B42" s="204"/>
      <c r="C42" s="226"/>
      <c r="D42" s="205"/>
      <c r="E42" s="205"/>
      <c r="F42" s="200">
        <f t="shared" si="3"/>
        <v>0</v>
      </c>
      <c r="G42" s="206"/>
      <c r="H42" s="195"/>
      <c r="I42" s="207"/>
      <c r="J42" s="324" t="e">
        <f t="shared" si="1"/>
        <v>#DIV/0!</v>
      </c>
    </row>
    <row r="43" spans="1:10" ht="15.75">
      <c r="A43" s="197"/>
      <c r="B43" s="354" t="s">
        <v>408</v>
      </c>
      <c r="C43" s="355">
        <f>SUM(C35:C42)</f>
        <v>0</v>
      </c>
      <c r="D43" s="356">
        <f>SUM(D35:D42)</f>
        <v>0</v>
      </c>
      <c r="E43" s="356">
        <f>SUM(E35:E42)</f>
        <v>0</v>
      </c>
      <c r="F43" s="356">
        <f>SUM(F35:F42)</f>
        <v>0</v>
      </c>
      <c r="G43" s="357">
        <f>(G35*F35)+(G36*F36)+(G37*F37)+(G38*F38)+(G39*F39)+(G40*F40)+(G41*F41)+(G42*F42)</f>
        <v>0</v>
      </c>
      <c r="H43" s="349">
        <f>SUM(H35:H42)</f>
        <v>0</v>
      </c>
      <c r="I43" s="358"/>
      <c r="J43" s="359">
        <v>0</v>
      </c>
    </row>
    <row r="44" spans="1:10" ht="52.5" customHeight="1">
      <c r="A44" s="327" t="s">
        <v>409</v>
      </c>
      <c r="B44" s="344" t="s">
        <v>633</v>
      </c>
      <c r="C44" s="344"/>
      <c r="D44" s="344"/>
      <c r="E44" s="344"/>
      <c r="F44" s="344"/>
      <c r="G44" s="344"/>
      <c r="H44" s="344"/>
      <c r="I44" s="345"/>
      <c r="J44" s="330"/>
    </row>
    <row r="45" spans="1:10" ht="135" customHeight="1">
      <c r="A45" s="174" t="s">
        <v>410</v>
      </c>
      <c r="B45" s="198" t="s">
        <v>657</v>
      </c>
      <c r="C45" s="225">
        <v>28800</v>
      </c>
      <c r="D45" s="199"/>
      <c r="E45" s="199"/>
      <c r="F45" s="200">
        <f>C45</f>
        <v>28800</v>
      </c>
      <c r="G45" s="201">
        <v>0.3</v>
      </c>
      <c r="H45" s="189">
        <v>0</v>
      </c>
      <c r="I45" s="203" t="s">
        <v>675</v>
      </c>
      <c r="J45" s="324">
        <f t="shared" si="1"/>
        <v>0</v>
      </c>
    </row>
    <row r="46" spans="1:10" ht="114" customHeight="1">
      <c r="A46" s="174" t="s">
        <v>411</v>
      </c>
      <c r="B46" s="198" t="s">
        <v>634</v>
      </c>
      <c r="C46" s="225">
        <v>20000</v>
      </c>
      <c r="D46" s="199"/>
      <c r="E46" s="199"/>
      <c r="F46" s="200">
        <f aca="true" t="shared" si="4" ref="F46:F52">C46</f>
        <v>20000</v>
      </c>
      <c r="G46" s="201">
        <v>0.3</v>
      </c>
      <c r="H46" s="189">
        <v>0</v>
      </c>
      <c r="I46" s="202" t="s">
        <v>658</v>
      </c>
      <c r="J46" s="324">
        <f t="shared" si="1"/>
        <v>0</v>
      </c>
    </row>
    <row r="47" spans="1:10" ht="15.75" hidden="1">
      <c r="A47" s="174" t="s">
        <v>412</v>
      </c>
      <c r="B47" s="186"/>
      <c r="C47" s="221"/>
      <c r="D47" s="187"/>
      <c r="E47" s="187"/>
      <c r="F47" s="12">
        <f t="shared" si="4"/>
        <v>0</v>
      </c>
      <c r="G47" s="188"/>
      <c r="H47" s="189"/>
      <c r="I47" s="190"/>
      <c r="J47" s="324" t="e">
        <f t="shared" si="1"/>
        <v>#DIV/0!</v>
      </c>
    </row>
    <row r="48" spans="1:10" ht="15.75" hidden="1">
      <c r="A48" s="174" t="s">
        <v>413</v>
      </c>
      <c r="B48" s="186"/>
      <c r="C48" s="221"/>
      <c r="D48" s="187"/>
      <c r="E48" s="187"/>
      <c r="F48" s="12">
        <f t="shared" si="4"/>
        <v>0</v>
      </c>
      <c r="G48" s="188"/>
      <c r="H48" s="189"/>
      <c r="I48" s="190"/>
      <c r="J48" s="324" t="e">
        <f t="shared" si="1"/>
        <v>#DIV/0!</v>
      </c>
    </row>
    <row r="49" spans="1:10" ht="15.75" hidden="1">
      <c r="A49" s="174" t="s">
        <v>414</v>
      </c>
      <c r="B49" s="186"/>
      <c r="C49" s="221"/>
      <c r="D49" s="187"/>
      <c r="E49" s="187"/>
      <c r="F49" s="12">
        <f t="shared" si="4"/>
        <v>0</v>
      </c>
      <c r="G49" s="188"/>
      <c r="H49" s="189"/>
      <c r="I49" s="190"/>
      <c r="J49" s="324" t="e">
        <f t="shared" si="1"/>
        <v>#DIV/0!</v>
      </c>
    </row>
    <row r="50" spans="1:10" ht="15.75" hidden="1">
      <c r="A50" s="174" t="s">
        <v>415</v>
      </c>
      <c r="B50" s="186"/>
      <c r="C50" s="221"/>
      <c r="D50" s="187"/>
      <c r="E50" s="187"/>
      <c r="F50" s="12">
        <f t="shared" si="4"/>
        <v>0</v>
      </c>
      <c r="G50" s="188"/>
      <c r="H50" s="189"/>
      <c r="I50" s="190"/>
      <c r="J50" s="324" t="e">
        <f t="shared" si="1"/>
        <v>#DIV/0!</v>
      </c>
    </row>
    <row r="51" spans="1:10" s="184" customFormat="1" ht="15.75" hidden="1">
      <c r="A51" s="174" t="s">
        <v>416</v>
      </c>
      <c r="B51" s="179"/>
      <c r="C51" s="222"/>
      <c r="D51" s="193"/>
      <c r="E51" s="193"/>
      <c r="F51" s="12">
        <f t="shared" si="4"/>
        <v>0</v>
      </c>
      <c r="G51" s="194"/>
      <c r="H51" s="195"/>
      <c r="I51" s="196"/>
      <c r="J51" s="324" t="e">
        <f t="shared" si="1"/>
        <v>#DIV/0!</v>
      </c>
    </row>
    <row r="52" spans="1:10" ht="15.75" hidden="1">
      <c r="A52" s="174" t="s">
        <v>417</v>
      </c>
      <c r="B52" s="179"/>
      <c r="C52" s="222"/>
      <c r="D52" s="193"/>
      <c r="E52" s="193"/>
      <c r="F52" s="12">
        <f t="shared" si="4"/>
        <v>0</v>
      </c>
      <c r="G52" s="194"/>
      <c r="H52" s="195"/>
      <c r="I52" s="196"/>
      <c r="J52" s="324" t="e">
        <f t="shared" si="1"/>
        <v>#DIV/0!</v>
      </c>
    </row>
    <row r="53" spans="1:10" ht="15.75">
      <c r="A53" s="197"/>
      <c r="B53" s="346" t="s">
        <v>418</v>
      </c>
      <c r="C53" s="347">
        <f>SUM(C45:C52)</f>
        <v>48800</v>
      </c>
      <c r="D53" s="348">
        <f>SUM(D45:D52)</f>
        <v>0</v>
      </c>
      <c r="E53" s="348">
        <f>SUM(E45:E52)</f>
        <v>0</v>
      </c>
      <c r="F53" s="348">
        <f>SUM(F45:F52)</f>
        <v>48800</v>
      </c>
      <c r="G53" s="349">
        <f>(G45*F45)+(G46*F46)+(G47*F47)+(G48*F48)+(G49*F49)+(G50*F50)+(G51*F51)+(G52*F52)</f>
        <v>14640</v>
      </c>
      <c r="H53" s="349">
        <f>SUM(H45:H52)</f>
        <v>0</v>
      </c>
      <c r="I53" s="350"/>
      <c r="J53" s="351">
        <f>G53/C53</f>
        <v>0.3</v>
      </c>
    </row>
    <row r="54" spans="1:10" ht="15.75">
      <c r="A54" s="208"/>
      <c r="B54" s="209"/>
      <c r="C54" s="227"/>
      <c r="D54" s="210"/>
      <c r="E54" s="210"/>
      <c r="F54" s="210"/>
      <c r="G54" s="210"/>
      <c r="H54" s="210"/>
      <c r="I54" s="210"/>
      <c r="J54" s="324"/>
    </row>
    <row r="55" spans="1:10" ht="51" customHeight="1">
      <c r="A55" s="334" t="s">
        <v>420</v>
      </c>
      <c r="B55" s="338" t="s">
        <v>635</v>
      </c>
      <c r="C55" s="339"/>
      <c r="D55" s="339"/>
      <c r="E55" s="339"/>
      <c r="F55" s="339"/>
      <c r="G55" s="339"/>
      <c r="H55" s="339"/>
      <c r="I55" s="339"/>
      <c r="J55" s="340"/>
    </row>
    <row r="56" spans="1:10" ht="51" customHeight="1">
      <c r="A56" s="327" t="s">
        <v>421</v>
      </c>
      <c r="B56" s="328" t="s">
        <v>636</v>
      </c>
      <c r="C56" s="328"/>
      <c r="D56" s="328"/>
      <c r="E56" s="328"/>
      <c r="F56" s="328"/>
      <c r="G56" s="328"/>
      <c r="H56" s="328"/>
      <c r="I56" s="329"/>
      <c r="J56" s="330"/>
    </row>
    <row r="57" spans="1:10" ht="110.25">
      <c r="A57" s="174" t="s">
        <v>422</v>
      </c>
      <c r="B57" s="198" t="s">
        <v>637</v>
      </c>
      <c r="C57" s="225">
        <v>52400</v>
      </c>
      <c r="D57" s="199"/>
      <c r="E57" s="199"/>
      <c r="F57" s="200">
        <f>C57</f>
        <v>52400</v>
      </c>
      <c r="G57" s="201">
        <v>0.6</v>
      </c>
      <c r="H57" s="189"/>
      <c r="I57" s="203" t="s">
        <v>613</v>
      </c>
      <c r="J57" s="324">
        <f t="shared" si="1"/>
        <v>0</v>
      </c>
    </row>
    <row r="58" spans="1:10" ht="78.75">
      <c r="A58" s="174" t="s">
        <v>423</v>
      </c>
      <c r="B58" s="198" t="s">
        <v>638</v>
      </c>
      <c r="C58" s="225">
        <v>0</v>
      </c>
      <c r="D58" s="199"/>
      <c r="E58" s="199"/>
      <c r="F58" s="200">
        <f aca="true" t="shared" si="5" ref="F58:F64">C58</f>
        <v>0</v>
      </c>
      <c r="G58" s="201">
        <v>0</v>
      </c>
      <c r="H58" s="189"/>
      <c r="I58" s="203"/>
      <c r="J58" s="324"/>
    </row>
    <row r="59" spans="1:10" ht="94.5">
      <c r="A59" s="174" t="s">
        <v>424</v>
      </c>
      <c r="B59" s="198" t="s">
        <v>639</v>
      </c>
      <c r="C59" s="225">
        <v>29225</v>
      </c>
      <c r="D59" s="199"/>
      <c r="E59" s="199"/>
      <c r="F59" s="200">
        <f t="shared" si="5"/>
        <v>29225</v>
      </c>
      <c r="G59" s="201">
        <v>0.5</v>
      </c>
      <c r="H59" s="189">
        <v>14623</v>
      </c>
      <c r="I59" s="203" t="s">
        <v>614</v>
      </c>
      <c r="J59" s="324">
        <f t="shared" si="1"/>
        <v>0.5003592814371257</v>
      </c>
    </row>
    <row r="60" spans="1:10" ht="78.75">
      <c r="A60" s="174" t="s">
        <v>425</v>
      </c>
      <c r="B60" s="198" t="s">
        <v>640</v>
      </c>
      <c r="C60" s="225">
        <v>0</v>
      </c>
      <c r="D60" s="199"/>
      <c r="E60" s="199"/>
      <c r="F60" s="200">
        <f t="shared" si="5"/>
        <v>0</v>
      </c>
      <c r="G60" s="201">
        <v>0</v>
      </c>
      <c r="H60" s="189"/>
      <c r="I60" s="203"/>
      <c r="J60" s="324"/>
    </row>
    <row r="61" spans="1:10" ht="15.75" hidden="1">
      <c r="A61" s="174" t="s">
        <v>426</v>
      </c>
      <c r="B61" s="186"/>
      <c r="C61" s="221"/>
      <c r="D61" s="187"/>
      <c r="E61" s="187"/>
      <c r="F61" s="12">
        <f t="shared" si="5"/>
        <v>0</v>
      </c>
      <c r="G61" s="188"/>
      <c r="H61" s="189"/>
      <c r="I61" s="190"/>
      <c r="J61" s="324" t="e">
        <f t="shared" si="1"/>
        <v>#DIV/0!</v>
      </c>
    </row>
    <row r="62" spans="1:10" ht="15.75" hidden="1">
      <c r="A62" s="174" t="s">
        <v>427</v>
      </c>
      <c r="B62" s="186"/>
      <c r="C62" s="221"/>
      <c r="D62" s="187"/>
      <c r="E62" s="187"/>
      <c r="F62" s="12">
        <f t="shared" si="5"/>
        <v>0</v>
      </c>
      <c r="G62" s="188"/>
      <c r="H62" s="189"/>
      <c r="I62" s="190"/>
      <c r="J62" s="324" t="e">
        <f t="shared" si="1"/>
        <v>#DIV/0!</v>
      </c>
    </row>
    <row r="63" spans="1:10" ht="15.75" hidden="1">
      <c r="A63" s="174" t="s">
        <v>428</v>
      </c>
      <c r="B63" s="179"/>
      <c r="C63" s="222"/>
      <c r="D63" s="193"/>
      <c r="E63" s="193"/>
      <c r="F63" s="12">
        <f t="shared" si="5"/>
        <v>0</v>
      </c>
      <c r="G63" s="194"/>
      <c r="H63" s="195"/>
      <c r="I63" s="196"/>
      <c r="J63" s="324" t="e">
        <f t="shared" si="1"/>
        <v>#DIV/0!</v>
      </c>
    </row>
    <row r="64" spans="1:10" s="184" customFormat="1" ht="15.75" hidden="1">
      <c r="A64" s="174" t="s">
        <v>429</v>
      </c>
      <c r="B64" s="179"/>
      <c r="C64" s="222"/>
      <c r="D64" s="193"/>
      <c r="E64" s="193"/>
      <c r="F64" s="12">
        <f t="shared" si="5"/>
        <v>0</v>
      </c>
      <c r="G64" s="194"/>
      <c r="H64" s="195"/>
      <c r="I64" s="196"/>
      <c r="J64" s="324" t="e">
        <f t="shared" si="1"/>
        <v>#DIV/0!</v>
      </c>
    </row>
    <row r="65" spans="1:10" s="184" customFormat="1" ht="15.75">
      <c r="A65" s="197"/>
      <c r="B65" s="346" t="s">
        <v>440</v>
      </c>
      <c r="C65" s="347">
        <f>SUM(C57:C64)</f>
        <v>81625</v>
      </c>
      <c r="D65" s="348">
        <f>SUM(D57:D64)</f>
        <v>0</v>
      </c>
      <c r="E65" s="348">
        <f>SUM(E57:E64)</f>
        <v>0</v>
      </c>
      <c r="F65" s="353">
        <f>SUM(F57:F64)</f>
        <v>81625</v>
      </c>
      <c r="G65" s="349">
        <f>(G57*F57)+(G58*F58)+(G59*F59)+(G60*F60)+(G61*F61)+(G62*F62)+(G63*F63)+(G64*F64)</f>
        <v>46052.5</v>
      </c>
      <c r="H65" s="349">
        <f>SUM(H57:H64)</f>
        <v>14623</v>
      </c>
      <c r="I65" s="350"/>
      <c r="J65" s="351">
        <f t="shared" si="1"/>
        <v>0.17914854517611026</v>
      </c>
    </row>
    <row r="66" spans="1:10" ht="51" customHeight="1">
      <c r="A66" s="327" t="s">
        <v>430</v>
      </c>
      <c r="B66" s="328" t="s">
        <v>641</v>
      </c>
      <c r="C66" s="328"/>
      <c r="D66" s="328"/>
      <c r="E66" s="328"/>
      <c r="F66" s="328"/>
      <c r="G66" s="328"/>
      <c r="H66" s="328"/>
      <c r="I66" s="329"/>
      <c r="J66" s="330"/>
    </row>
    <row r="67" spans="1:10" ht="78.75">
      <c r="A67" s="174" t="s">
        <v>431</v>
      </c>
      <c r="B67" s="198" t="s">
        <v>655</v>
      </c>
      <c r="C67" s="225">
        <v>19200</v>
      </c>
      <c r="D67" s="199"/>
      <c r="E67" s="199"/>
      <c r="F67" s="200">
        <f>C67</f>
        <v>19200</v>
      </c>
      <c r="G67" s="201">
        <v>1</v>
      </c>
      <c r="H67" s="189">
        <v>19163.58</v>
      </c>
      <c r="I67" s="203" t="s">
        <v>656</v>
      </c>
      <c r="J67" s="324">
        <f t="shared" si="1"/>
        <v>0.9981031250000001</v>
      </c>
    </row>
    <row r="68" spans="1:10" ht="63">
      <c r="A68" s="174" t="s">
        <v>432</v>
      </c>
      <c r="B68" s="198" t="s">
        <v>642</v>
      </c>
      <c r="C68" s="225">
        <v>0</v>
      </c>
      <c r="D68" s="199"/>
      <c r="E68" s="199"/>
      <c r="F68" s="200">
        <f aca="true" t="shared" si="6" ref="F68:F74">C68</f>
        <v>0</v>
      </c>
      <c r="G68" s="201">
        <v>0</v>
      </c>
      <c r="H68" s="189">
        <v>0</v>
      </c>
      <c r="I68" s="203"/>
      <c r="J68" s="324"/>
    </row>
    <row r="69" spans="1:10" ht="78.75">
      <c r="A69" s="174" t="s">
        <v>433</v>
      </c>
      <c r="B69" s="198" t="s">
        <v>643</v>
      </c>
      <c r="C69" s="225">
        <v>21600</v>
      </c>
      <c r="D69" s="199"/>
      <c r="E69" s="199"/>
      <c r="F69" s="200">
        <f t="shared" si="6"/>
        <v>21600</v>
      </c>
      <c r="G69" s="201">
        <v>1</v>
      </c>
      <c r="H69" s="189">
        <v>18130</v>
      </c>
      <c r="I69" s="203" t="s">
        <v>652</v>
      </c>
      <c r="J69" s="324">
        <f t="shared" si="1"/>
        <v>0.8393518518518519</v>
      </c>
    </row>
    <row r="70" spans="1:10" ht="47.25">
      <c r="A70" s="174" t="s">
        <v>434</v>
      </c>
      <c r="B70" s="186" t="s">
        <v>644</v>
      </c>
      <c r="C70" s="221">
        <v>0</v>
      </c>
      <c r="D70" s="187"/>
      <c r="E70" s="187"/>
      <c r="F70" s="12">
        <f t="shared" si="6"/>
        <v>0</v>
      </c>
      <c r="G70" s="188">
        <v>0</v>
      </c>
      <c r="H70" s="189"/>
      <c r="I70" s="190"/>
      <c r="J70" s="324"/>
    </row>
    <row r="71" spans="1:10" ht="15.75" hidden="1">
      <c r="A71" s="174" t="s">
        <v>435</v>
      </c>
      <c r="B71" s="186"/>
      <c r="C71" s="221"/>
      <c r="D71" s="187"/>
      <c r="E71" s="187"/>
      <c r="F71" s="12">
        <f t="shared" si="6"/>
        <v>0</v>
      </c>
      <c r="G71" s="188"/>
      <c r="H71" s="189"/>
      <c r="I71" s="190"/>
      <c r="J71" s="324" t="e">
        <f t="shared" si="1"/>
        <v>#DIV/0!</v>
      </c>
    </row>
    <row r="72" spans="1:10" ht="15.75" hidden="1">
      <c r="A72" s="174" t="s">
        <v>436</v>
      </c>
      <c r="B72" s="186"/>
      <c r="C72" s="221"/>
      <c r="D72" s="187"/>
      <c r="E72" s="187"/>
      <c r="F72" s="12">
        <f t="shared" si="6"/>
        <v>0</v>
      </c>
      <c r="G72" s="188"/>
      <c r="H72" s="189"/>
      <c r="I72" s="190"/>
      <c r="J72" s="324" t="e">
        <f t="shared" si="1"/>
        <v>#DIV/0!</v>
      </c>
    </row>
    <row r="73" spans="1:10" ht="15.75" hidden="1">
      <c r="A73" s="174" t="s">
        <v>437</v>
      </c>
      <c r="B73" s="179"/>
      <c r="C73" s="222"/>
      <c r="D73" s="193"/>
      <c r="E73" s="193"/>
      <c r="F73" s="12">
        <f t="shared" si="6"/>
        <v>0</v>
      </c>
      <c r="G73" s="194"/>
      <c r="H73" s="195"/>
      <c r="I73" s="196"/>
      <c r="J73" s="324" t="e">
        <f t="shared" si="1"/>
        <v>#DIV/0!</v>
      </c>
    </row>
    <row r="74" spans="1:10" ht="15.75" hidden="1">
      <c r="A74" s="174" t="s">
        <v>438</v>
      </c>
      <c r="B74" s="179"/>
      <c r="C74" s="222"/>
      <c r="D74" s="193"/>
      <c r="E74" s="193"/>
      <c r="F74" s="12">
        <f t="shared" si="6"/>
        <v>0</v>
      </c>
      <c r="G74" s="194"/>
      <c r="H74" s="195"/>
      <c r="I74" s="196"/>
      <c r="J74" s="324" t="e">
        <f t="shared" si="1"/>
        <v>#DIV/0!</v>
      </c>
    </row>
    <row r="75" spans="1:10" ht="15.75">
      <c r="A75" s="197"/>
      <c r="B75" s="346" t="s">
        <v>439</v>
      </c>
      <c r="C75" s="352">
        <f>SUM(C67:C74)</f>
        <v>40800</v>
      </c>
      <c r="D75" s="353">
        <f>SUM(D67:D74)</f>
        <v>0</v>
      </c>
      <c r="E75" s="353">
        <f>SUM(E67:E74)</f>
        <v>0</v>
      </c>
      <c r="F75" s="353">
        <f>SUM(F67:F74)</f>
        <v>40800</v>
      </c>
      <c r="G75" s="349">
        <f>(G67*F67)+(G68*F68)+(G69*F69)+(G70*F70)+(G71*F71)+(G72*F72)+(G73*F73)+(G74*F74)</f>
        <v>40800</v>
      </c>
      <c r="H75" s="349">
        <f>SUM(H67:H74)</f>
        <v>37293.58</v>
      </c>
      <c r="I75" s="350"/>
      <c r="J75" s="351">
        <f t="shared" si="1"/>
        <v>0.9140583333333334</v>
      </c>
    </row>
    <row r="76" spans="1:10" ht="51" customHeight="1" hidden="1">
      <c r="A76" s="174" t="s">
        <v>441</v>
      </c>
      <c r="B76" s="266"/>
      <c r="C76" s="266"/>
      <c r="D76" s="266"/>
      <c r="E76" s="266"/>
      <c r="F76" s="266"/>
      <c r="G76" s="266"/>
      <c r="H76" s="266"/>
      <c r="I76" s="267"/>
      <c r="J76" s="324" t="e">
        <f t="shared" si="1"/>
        <v>#DIV/0!</v>
      </c>
    </row>
    <row r="77" spans="1:10" ht="15.75" hidden="1">
      <c r="A77" s="174" t="s">
        <v>442</v>
      </c>
      <c r="B77" s="186"/>
      <c r="C77" s="221"/>
      <c r="D77" s="187"/>
      <c r="E77" s="187"/>
      <c r="F77" s="12">
        <f>C77</f>
        <v>0</v>
      </c>
      <c r="G77" s="188"/>
      <c r="H77" s="189"/>
      <c r="I77" s="190"/>
      <c r="J77" s="324" t="e">
        <f t="shared" si="1"/>
        <v>#DIV/0!</v>
      </c>
    </row>
    <row r="78" spans="1:10" ht="15.75" hidden="1">
      <c r="A78" s="174" t="s">
        <v>443</v>
      </c>
      <c r="B78" s="186"/>
      <c r="C78" s="221"/>
      <c r="D78" s="187"/>
      <c r="E78" s="187"/>
      <c r="F78" s="12">
        <f aca="true" t="shared" si="7" ref="F78:F84">C78</f>
        <v>0</v>
      </c>
      <c r="G78" s="188"/>
      <c r="H78" s="189"/>
      <c r="I78" s="190"/>
      <c r="J78" s="324" t="e">
        <f t="shared" si="1"/>
        <v>#DIV/0!</v>
      </c>
    </row>
    <row r="79" spans="1:10" ht="15.75" hidden="1">
      <c r="A79" s="174" t="s">
        <v>444</v>
      </c>
      <c r="B79" s="186"/>
      <c r="C79" s="221"/>
      <c r="D79" s="187"/>
      <c r="E79" s="187"/>
      <c r="F79" s="12">
        <f t="shared" si="7"/>
        <v>0</v>
      </c>
      <c r="G79" s="188"/>
      <c r="H79" s="189"/>
      <c r="I79" s="190"/>
      <c r="J79" s="324" t="e">
        <f t="shared" si="1"/>
        <v>#DIV/0!</v>
      </c>
    </row>
    <row r="80" spans="1:10" ht="15.75" hidden="1">
      <c r="A80" s="174" t="s">
        <v>445</v>
      </c>
      <c r="B80" s="186"/>
      <c r="C80" s="221"/>
      <c r="D80" s="187"/>
      <c r="E80" s="187"/>
      <c r="F80" s="12">
        <f t="shared" si="7"/>
        <v>0</v>
      </c>
      <c r="G80" s="188"/>
      <c r="H80" s="189"/>
      <c r="I80" s="190"/>
      <c r="J80" s="324" t="e">
        <f aca="true" t="shared" si="8" ref="J80:J143">H80/C80</f>
        <v>#DIV/0!</v>
      </c>
    </row>
    <row r="81" spans="1:10" s="184" customFormat="1" ht="15.75" hidden="1">
      <c r="A81" s="174" t="s">
        <v>446</v>
      </c>
      <c r="B81" s="186"/>
      <c r="C81" s="221"/>
      <c r="D81" s="187"/>
      <c r="E81" s="187"/>
      <c r="F81" s="12">
        <f t="shared" si="7"/>
        <v>0</v>
      </c>
      <c r="G81" s="188"/>
      <c r="H81" s="189"/>
      <c r="I81" s="190"/>
      <c r="J81" s="324" t="e">
        <f t="shared" si="8"/>
        <v>#DIV/0!</v>
      </c>
    </row>
    <row r="82" spans="1:10" ht="15.75" hidden="1">
      <c r="A82" s="174" t="s">
        <v>447</v>
      </c>
      <c r="B82" s="186"/>
      <c r="C82" s="221"/>
      <c r="D82" s="187"/>
      <c r="E82" s="187"/>
      <c r="F82" s="12">
        <f t="shared" si="7"/>
        <v>0</v>
      </c>
      <c r="G82" s="188"/>
      <c r="H82" s="189"/>
      <c r="I82" s="190"/>
      <c r="J82" s="324" t="e">
        <f t="shared" si="8"/>
        <v>#DIV/0!</v>
      </c>
    </row>
    <row r="83" spans="1:10" ht="15.75" hidden="1">
      <c r="A83" s="174" t="s">
        <v>448</v>
      </c>
      <c r="B83" s="179"/>
      <c r="C83" s="222"/>
      <c r="D83" s="193"/>
      <c r="E83" s="193"/>
      <c r="F83" s="12">
        <f t="shared" si="7"/>
        <v>0</v>
      </c>
      <c r="G83" s="194"/>
      <c r="H83" s="195"/>
      <c r="I83" s="196"/>
      <c r="J83" s="324" t="e">
        <f t="shared" si="8"/>
        <v>#DIV/0!</v>
      </c>
    </row>
    <row r="84" spans="1:10" ht="15.75" hidden="1">
      <c r="A84" s="174" t="s">
        <v>449</v>
      </c>
      <c r="B84" s="179"/>
      <c r="C84" s="222"/>
      <c r="D84" s="193"/>
      <c r="E84" s="193"/>
      <c r="F84" s="12">
        <f t="shared" si="7"/>
        <v>0</v>
      </c>
      <c r="G84" s="194"/>
      <c r="H84" s="195"/>
      <c r="I84" s="196"/>
      <c r="J84" s="324" t="e">
        <f t="shared" si="8"/>
        <v>#DIV/0!</v>
      </c>
    </row>
    <row r="85" spans="1:10" ht="15.75" hidden="1">
      <c r="A85" s="197"/>
      <c r="B85" s="92" t="s">
        <v>450</v>
      </c>
      <c r="C85" s="224">
        <f>SUM(C77:C84)</f>
        <v>0</v>
      </c>
      <c r="D85" s="15">
        <f>SUM(D77:D84)</f>
        <v>0</v>
      </c>
      <c r="E85" s="15">
        <f>SUM(E77:E84)</f>
        <v>0</v>
      </c>
      <c r="F85" s="15">
        <f>SUM(F77:F84)</f>
        <v>0</v>
      </c>
      <c r="G85" s="107">
        <f>(G77*F77)+(G78*F78)+(G79*F79)+(G80*F80)+(G81*F81)+(G82*F82)+(G83*F83)+(G84*F84)</f>
        <v>0</v>
      </c>
      <c r="H85" s="107">
        <f>SUM(H77:H84)</f>
        <v>0</v>
      </c>
      <c r="I85" s="196"/>
      <c r="J85" s="324" t="e">
        <f t="shared" si="8"/>
        <v>#DIV/0!</v>
      </c>
    </row>
    <row r="86" spans="1:10" ht="51" customHeight="1" hidden="1">
      <c r="A86" s="174" t="s">
        <v>451</v>
      </c>
      <c r="B86" s="266"/>
      <c r="C86" s="266"/>
      <c r="D86" s="266"/>
      <c r="E86" s="266"/>
      <c r="F86" s="266"/>
      <c r="G86" s="266"/>
      <c r="H86" s="266"/>
      <c r="I86" s="267"/>
      <c r="J86" s="324" t="e">
        <f t="shared" si="8"/>
        <v>#DIV/0!</v>
      </c>
    </row>
    <row r="87" spans="1:10" ht="15.75" hidden="1">
      <c r="A87" s="174" t="s">
        <v>452</v>
      </c>
      <c r="B87" s="186"/>
      <c r="C87" s="221"/>
      <c r="D87" s="187"/>
      <c r="E87" s="187"/>
      <c r="F87" s="12">
        <f>C87</f>
        <v>0</v>
      </c>
      <c r="G87" s="188"/>
      <c r="H87" s="189"/>
      <c r="I87" s="190"/>
      <c r="J87" s="324" t="e">
        <f t="shared" si="8"/>
        <v>#DIV/0!</v>
      </c>
    </row>
    <row r="88" spans="1:10" ht="15.75" hidden="1">
      <c r="A88" s="174" t="s">
        <v>453</v>
      </c>
      <c r="B88" s="186"/>
      <c r="C88" s="221"/>
      <c r="D88" s="187"/>
      <c r="E88" s="187"/>
      <c r="F88" s="12">
        <f aca="true" t="shared" si="9" ref="F88:F94">C88</f>
        <v>0</v>
      </c>
      <c r="G88" s="188"/>
      <c r="H88" s="189"/>
      <c r="I88" s="190"/>
      <c r="J88" s="324" t="e">
        <f t="shared" si="8"/>
        <v>#DIV/0!</v>
      </c>
    </row>
    <row r="89" spans="1:10" ht="15.75" hidden="1">
      <c r="A89" s="174" t="s">
        <v>454</v>
      </c>
      <c r="B89" s="186"/>
      <c r="C89" s="221"/>
      <c r="D89" s="187"/>
      <c r="E89" s="187"/>
      <c r="F89" s="12">
        <f t="shared" si="9"/>
        <v>0</v>
      </c>
      <c r="G89" s="188"/>
      <c r="H89" s="189"/>
      <c r="I89" s="190"/>
      <c r="J89" s="324" t="e">
        <f t="shared" si="8"/>
        <v>#DIV/0!</v>
      </c>
    </row>
    <row r="90" spans="1:10" ht="15.75" hidden="1">
      <c r="A90" s="174" t="s">
        <v>455</v>
      </c>
      <c r="B90" s="186"/>
      <c r="C90" s="221"/>
      <c r="D90" s="187"/>
      <c r="E90" s="187"/>
      <c r="F90" s="12">
        <f t="shared" si="9"/>
        <v>0</v>
      </c>
      <c r="G90" s="188"/>
      <c r="H90" s="189"/>
      <c r="I90" s="190"/>
      <c r="J90" s="324" t="e">
        <f t="shared" si="8"/>
        <v>#DIV/0!</v>
      </c>
    </row>
    <row r="91" spans="1:10" ht="15.75" hidden="1">
      <c r="A91" s="174" t="s">
        <v>456</v>
      </c>
      <c r="B91" s="186"/>
      <c r="C91" s="221"/>
      <c r="D91" s="187"/>
      <c r="E91" s="187"/>
      <c r="F91" s="12">
        <f t="shared" si="9"/>
        <v>0</v>
      </c>
      <c r="G91" s="188"/>
      <c r="H91" s="189"/>
      <c r="I91" s="190"/>
      <c r="J91" s="324" t="e">
        <f t="shared" si="8"/>
        <v>#DIV/0!</v>
      </c>
    </row>
    <row r="92" spans="1:10" ht="15.75" hidden="1">
      <c r="A92" s="174" t="s">
        <v>457</v>
      </c>
      <c r="B92" s="186"/>
      <c r="C92" s="221"/>
      <c r="D92" s="187"/>
      <c r="E92" s="187"/>
      <c r="F92" s="12">
        <f t="shared" si="9"/>
        <v>0</v>
      </c>
      <c r="G92" s="188"/>
      <c r="H92" s="189"/>
      <c r="I92" s="190"/>
      <c r="J92" s="324" t="e">
        <f t="shared" si="8"/>
        <v>#DIV/0!</v>
      </c>
    </row>
    <row r="93" spans="1:10" ht="15.75" hidden="1">
      <c r="A93" s="174" t="s">
        <v>458</v>
      </c>
      <c r="B93" s="179"/>
      <c r="C93" s="222"/>
      <c r="D93" s="193"/>
      <c r="E93" s="193"/>
      <c r="F93" s="12">
        <f t="shared" si="9"/>
        <v>0</v>
      </c>
      <c r="G93" s="194"/>
      <c r="H93" s="195"/>
      <c r="I93" s="196"/>
      <c r="J93" s="324" t="e">
        <f t="shared" si="8"/>
        <v>#DIV/0!</v>
      </c>
    </row>
    <row r="94" spans="1:10" ht="15.75" hidden="1">
      <c r="A94" s="174" t="s">
        <v>459</v>
      </c>
      <c r="B94" s="179"/>
      <c r="C94" s="222"/>
      <c r="D94" s="193"/>
      <c r="E94" s="193"/>
      <c r="F94" s="12">
        <f t="shared" si="9"/>
        <v>0</v>
      </c>
      <c r="G94" s="194"/>
      <c r="H94" s="195"/>
      <c r="I94" s="196"/>
      <c r="J94" s="324" t="e">
        <f t="shared" si="8"/>
        <v>#DIV/0!</v>
      </c>
    </row>
    <row r="95" spans="1:10" ht="15.75" hidden="1">
      <c r="A95" s="197"/>
      <c r="B95" s="92" t="s">
        <v>460</v>
      </c>
      <c r="C95" s="223">
        <f>SUM(C87:C94)</f>
        <v>0</v>
      </c>
      <c r="D95" s="12">
        <f>SUM(D87:D94)</f>
        <v>0</v>
      </c>
      <c r="E95" s="12">
        <f>SUM(E87:E94)</f>
        <v>0</v>
      </c>
      <c r="F95" s="12">
        <f>SUM(F87:F94)</f>
        <v>0</v>
      </c>
      <c r="G95" s="107">
        <f>(G87*F87)+(G88*F88)+(G89*F89)+(G90*F90)+(G91*F91)+(G92*F92)+(G93*F93)+(G94*F94)</f>
        <v>0</v>
      </c>
      <c r="H95" s="107">
        <f>SUM(H87:H94)</f>
        <v>0</v>
      </c>
      <c r="I95" s="196"/>
      <c r="J95" s="324" t="e">
        <f t="shared" si="8"/>
        <v>#DIV/0!</v>
      </c>
    </row>
    <row r="96" spans="1:10" ht="15.75" customHeight="1">
      <c r="A96" s="175"/>
      <c r="B96" s="10"/>
      <c r="C96" s="227"/>
      <c r="D96" s="166"/>
      <c r="E96" s="166"/>
      <c r="F96" s="166"/>
      <c r="G96" s="166"/>
      <c r="H96" s="166"/>
      <c r="I96" s="10"/>
      <c r="J96" s="324"/>
    </row>
    <row r="97" spans="1:10" ht="51" customHeight="1">
      <c r="A97" s="334" t="s">
        <v>461</v>
      </c>
      <c r="B97" s="341" t="s">
        <v>645</v>
      </c>
      <c r="C97" s="342"/>
      <c r="D97" s="342"/>
      <c r="E97" s="342"/>
      <c r="F97" s="342"/>
      <c r="G97" s="342"/>
      <c r="H97" s="342"/>
      <c r="I97" s="342"/>
      <c r="J97" s="343"/>
    </row>
    <row r="98" spans="1:10" ht="51" customHeight="1">
      <c r="A98" s="327" t="s">
        <v>463</v>
      </c>
      <c r="B98" s="328" t="s">
        <v>646</v>
      </c>
      <c r="C98" s="328"/>
      <c r="D98" s="328"/>
      <c r="E98" s="328"/>
      <c r="F98" s="328"/>
      <c r="G98" s="328"/>
      <c r="H98" s="328"/>
      <c r="I98" s="329"/>
      <c r="J98" s="330"/>
    </row>
    <row r="99" spans="1:10" ht="78.75">
      <c r="A99" s="174" t="s">
        <v>464</v>
      </c>
      <c r="B99" s="186" t="s">
        <v>647</v>
      </c>
      <c r="C99" s="225">
        <v>19350</v>
      </c>
      <c r="D99" s="199"/>
      <c r="E99" s="199"/>
      <c r="F99" s="200">
        <f>C99</f>
        <v>19350</v>
      </c>
      <c r="G99" s="201">
        <v>0.5</v>
      </c>
      <c r="H99" s="189">
        <v>12900</v>
      </c>
      <c r="I99" s="203" t="s">
        <v>615</v>
      </c>
      <c r="J99" s="324">
        <f t="shared" si="8"/>
        <v>0.6666666666666666</v>
      </c>
    </row>
    <row r="100" spans="1:10" ht="171" customHeight="1">
      <c r="A100" s="174" t="s">
        <v>465</v>
      </c>
      <c r="B100" s="186" t="s">
        <v>648</v>
      </c>
      <c r="C100" s="225">
        <v>17475</v>
      </c>
      <c r="D100" s="199"/>
      <c r="E100" s="199"/>
      <c r="F100" s="200">
        <f aca="true" t="shared" si="10" ref="F100:F106">C100</f>
        <v>17475</v>
      </c>
      <c r="G100" s="201">
        <v>0.3</v>
      </c>
      <c r="H100" s="189"/>
      <c r="I100" s="203" t="s">
        <v>616</v>
      </c>
      <c r="J100" s="324">
        <f t="shared" si="8"/>
        <v>0</v>
      </c>
    </row>
    <row r="101" spans="1:10" ht="141.75">
      <c r="A101" s="174" t="s">
        <v>466</v>
      </c>
      <c r="B101" s="186" t="s">
        <v>649</v>
      </c>
      <c r="C101" s="225">
        <v>15975</v>
      </c>
      <c r="D101" s="199"/>
      <c r="E101" s="199"/>
      <c r="F101" s="200">
        <f t="shared" si="10"/>
        <v>15975</v>
      </c>
      <c r="G101" s="201">
        <v>0.5</v>
      </c>
      <c r="H101" s="189"/>
      <c r="I101" s="202" t="s">
        <v>653</v>
      </c>
      <c r="J101" s="324">
        <f t="shared" si="8"/>
        <v>0</v>
      </c>
    </row>
    <row r="102" spans="1:10" ht="15.75" hidden="1">
      <c r="A102" s="174" t="s">
        <v>467</v>
      </c>
      <c r="B102" s="192"/>
      <c r="C102" s="221"/>
      <c r="D102" s="187"/>
      <c r="E102" s="187"/>
      <c r="F102" s="12">
        <f t="shared" si="10"/>
        <v>0</v>
      </c>
      <c r="G102" s="188"/>
      <c r="H102" s="189"/>
      <c r="I102" s="190"/>
      <c r="J102" s="324" t="e">
        <f t="shared" si="8"/>
        <v>#DIV/0!</v>
      </c>
    </row>
    <row r="103" spans="1:10" ht="15.75" hidden="1">
      <c r="A103" s="174" t="s">
        <v>468</v>
      </c>
      <c r="B103" s="186"/>
      <c r="C103" s="221"/>
      <c r="D103" s="187"/>
      <c r="E103" s="187"/>
      <c r="F103" s="12">
        <f t="shared" si="10"/>
        <v>0</v>
      </c>
      <c r="G103" s="188"/>
      <c r="H103" s="189"/>
      <c r="I103" s="190"/>
      <c r="J103" s="324" t="e">
        <f t="shared" si="8"/>
        <v>#DIV/0!</v>
      </c>
    </row>
    <row r="104" spans="1:10" ht="15.75" hidden="1">
      <c r="A104" s="174" t="s">
        <v>469</v>
      </c>
      <c r="B104" s="186"/>
      <c r="C104" s="221"/>
      <c r="D104" s="187"/>
      <c r="E104" s="187"/>
      <c r="F104" s="12">
        <f t="shared" si="10"/>
        <v>0</v>
      </c>
      <c r="G104" s="188"/>
      <c r="H104" s="189"/>
      <c r="I104" s="190"/>
      <c r="J104" s="324" t="e">
        <f t="shared" si="8"/>
        <v>#DIV/0!</v>
      </c>
    </row>
    <row r="105" spans="1:10" ht="15.75" hidden="1">
      <c r="A105" s="174" t="s">
        <v>470</v>
      </c>
      <c r="B105" s="179"/>
      <c r="C105" s="222"/>
      <c r="D105" s="193"/>
      <c r="E105" s="193"/>
      <c r="F105" s="12">
        <f t="shared" si="10"/>
        <v>0</v>
      </c>
      <c r="G105" s="194"/>
      <c r="H105" s="195"/>
      <c r="I105" s="196"/>
      <c r="J105" s="324" t="e">
        <f t="shared" si="8"/>
        <v>#DIV/0!</v>
      </c>
    </row>
    <row r="106" spans="1:10" ht="15.75" hidden="1">
      <c r="A106" s="174" t="s">
        <v>471</v>
      </c>
      <c r="B106" s="179"/>
      <c r="C106" s="222"/>
      <c r="D106" s="193"/>
      <c r="E106" s="193"/>
      <c r="F106" s="12">
        <f t="shared" si="10"/>
        <v>0</v>
      </c>
      <c r="G106" s="194"/>
      <c r="H106" s="195"/>
      <c r="I106" s="196"/>
      <c r="J106" s="324" t="e">
        <f t="shared" si="8"/>
        <v>#DIV/0!</v>
      </c>
    </row>
    <row r="107" spans="1:10" ht="15.75">
      <c r="A107" s="197"/>
      <c r="B107" s="346" t="s">
        <v>472</v>
      </c>
      <c r="C107" s="347">
        <f>SUM(C99:C106)</f>
        <v>52800</v>
      </c>
      <c r="D107" s="348">
        <f>SUM(D99:D106)</f>
        <v>0</v>
      </c>
      <c r="E107" s="348">
        <f>SUM(E99:E106)</f>
        <v>0</v>
      </c>
      <c r="F107" s="353">
        <f>SUM(F99:F106)</f>
        <v>52800</v>
      </c>
      <c r="G107" s="349">
        <f>(G99*F99)+(G100*F100)+(G101*F101)+(G102*F102)+(G103*F103)+(G104*F104)+(G105*F105)+(G106*F106)</f>
        <v>22905</v>
      </c>
      <c r="H107" s="349">
        <f>SUM(H99:H106)</f>
        <v>12900</v>
      </c>
      <c r="I107" s="350"/>
      <c r="J107" s="351">
        <f>H107/C107</f>
        <v>0.24431818181818182</v>
      </c>
    </row>
    <row r="108" spans="1:10" ht="12" customHeight="1">
      <c r="A108" s="197"/>
      <c r="B108" s="92"/>
      <c r="C108" s="223"/>
      <c r="D108" s="12"/>
      <c r="E108" s="12"/>
      <c r="F108" s="15"/>
      <c r="G108" s="107"/>
      <c r="H108" s="107"/>
      <c r="I108" s="196"/>
      <c r="J108" s="324"/>
    </row>
    <row r="109" spans="1:10" ht="51" customHeight="1">
      <c r="A109" s="327" t="s">
        <v>473</v>
      </c>
      <c r="B109" s="328" t="s">
        <v>650</v>
      </c>
      <c r="C109" s="328"/>
      <c r="D109" s="328"/>
      <c r="E109" s="328"/>
      <c r="F109" s="328"/>
      <c r="G109" s="328"/>
      <c r="H109" s="328"/>
      <c r="I109" s="329"/>
      <c r="J109" s="330"/>
    </row>
    <row r="110" spans="1:10" ht="200.25" customHeight="1">
      <c r="A110" s="174" t="s">
        <v>474</v>
      </c>
      <c r="B110" s="186" t="s">
        <v>651</v>
      </c>
      <c r="C110" s="221">
        <v>5400</v>
      </c>
      <c r="D110" s="187"/>
      <c r="E110" s="187"/>
      <c r="F110" s="12">
        <f>C110</f>
        <v>5400</v>
      </c>
      <c r="G110" s="188">
        <v>0.5</v>
      </c>
      <c r="H110" s="189"/>
      <c r="I110" s="191" t="s">
        <v>659</v>
      </c>
      <c r="J110" s="324">
        <f t="shared" si="8"/>
        <v>0</v>
      </c>
    </row>
    <row r="111" spans="1:10" ht="15.75" hidden="1">
      <c r="A111" s="174" t="s">
        <v>475</v>
      </c>
      <c r="B111" s="186"/>
      <c r="C111" s="221"/>
      <c r="D111" s="187"/>
      <c r="E111" s="187"/>
      <c r="F111" s="12">
        <f aca="true" t="shared" si="11" ref="F111:F117">C111</f>
        <v>0</v>
      </c>
      <c r="G111" s="188"/>
      <c r="H111" s="189"/>
      <c r="I111" s="190"/>
      <c r="J111" s="324" t="e">
        <f t="shared" si="8"/>
        <v>#DIV/0!</v>
      </c>
    </row>
    <row r="112" spans="1:10" ht="15.75" hidden="1">
      <c r="A112" s="174" t="s">
        <v>476</v>
      </c>
      <c r="B112" s="186"/>
      <c r="C112" s="221"/>
      <c r="D112" s="187"/>
      <c r="E112" s="187"/>
      <c r="F112" s="12">
        <f t="shared" si="11"/>
        <v>0</v>
      </c>
      <c r="G112" s="188"/>
      <c r="H112" s="189"/>
      <c r="I112" s="190"/>
      <c r="J112" s="324" t="e">
        <f t="shared" si="8"/>
        <v>#DIV/0!</v>
      </c>
    </row>
    <row r="113" spans="1:10" ht="15.75" hidden="1">
      <c r="A113" s="174" t="s">
        <v>477</v>
      </c>
      <c r="B113" s="186"/>
      <c r="C113" s="221"/>
      <c r="D113" s="187"/>
      <c r="E113" s="187"/>
      <c r="F113" s="12">
        <f t="shared" si="11"/>
        <v>0</v>
      </c>
      <c r="G113" s="188"/>
      <c r="H113" s="189"/>
      <c r="I113" s="190"/>
      <c r="J113" s="324" t="e">
        <f t="shared" si="8"/>
        <v>#DIV/0!</v>
      </c>
    </row>
    <row r="114" spans="1:10" ht="15.75" hidden="1">
      <c r="A114" s="174" t="s">
        <v>478</v>
      </c>
      <c r="B114" s="186"/>
      <c r="C114" s="221"/>
      <c r="D114" s="187"/>
      <c r="E114" s="187"/>
      <c r="F114" s="12">
        <f t="shared" si="11"/>
        <v>0</v>
      </c>
      <c r="G114" s="188"/>
      <c r="H114" s="189"/>
      <c r="I114" s="190"/>
      <c r="J114" s="324" t="e">
        <f t="shared" si="8"/>
        <v>#DIV/0!</v>
      </c>
    </row>
    <row r="115" spans="1:10" ht="15.75" hidden="1">
      <c r="A115" s="174" t="s">
        <v>479</v>
      </c>
      <c r="B115" s="186"/>
      <c r="C115" s="221"/>
      <c r="D115" s="187"/>
      <c r="E115" s="187"/>
      <c r="F115" s="12">
        <f t="shared" si="11"/>
        <v>0</v>
      </c>
      <c r="G115" s="188"/>
      <c r="H115" s="189"/>
      <c r="I115" s="190"/>
      <c r="J115" s="324" t="e">
        <f t="shared" si="8"/>
        <v>#DIV/0!</v>
      </c>
    </row>
    <row r="116" spans="1:10" ht="15.75" hidden="1">
      <c r="A116" s="174" t="s">
        <v>480</v>
      </c>
      <c r="B116" s="179"/>
      <c r="C116" s="222"/>
      <c r="D116" s="193"/>
      <c r="E116" s="193"/>
      <c r="F116" s="12">
        <f t="shared" si="11"/>
        <v>0</v>
      </c>
      <c r="G116" s="194"/>
      <c r="H116" s="195"/>
      <c r="I116" s="196"/>
      <c r="J116" s="324" t="e">
        <f t="shared" si="8"/>
        <v>#DIV/0!</v>
      </c>
    </row>
    <row r="117" spans="1:10" ht="15.75" hidden="1">
      <c r="A117" s="174" t="s">
        <v>481</v>
      </c>
      <c r="B117" s="179"/>
      <c r="C117" s="222"/>
      <c r="D117" s="193"/>
      <c r="E117" s="193"/>
      <c r="F117" s="12">
        <f t="shared" si="11"/>
        <v>0</v>
      </c>
      <c r="G117" s="194"/>
      <c r="H117" s="195"/>
      <c r="I117" s="196"/>
      <c r="J117" s="324" t="e">
        <f t="shared" si="8"/>
        <v>#DIV/0!</v>
      </c>
    </row>
    <row r="118" spans="1:10" ht="15.75">
      <c r="A118" s="360"/>
      <c r="B118" s="346" t="s">
        <v>482</v>
      </c>
      <c r="C118" s="352">
        <f>SUM(C110:C117)</f>
        <v>5400</v>
      </c>
      <c r="D118" s="353">
        <f>SUM(D110:D117)</f>
        <v>0</v>
      </c>
      <c r="E118" s="353">
        <f>SUM(E110:E117)</f>
        <v>0</v>
      </c>
      <c r="F118" s="353">
        <f>SUM(F110:F117)</f>
        <v>5400</v>
      </c>
      <c r="G118" s="349">
        <f>(G110*F110)+(G111*F111)+(G112*F112)+(G113*F113)+(G114*F114)+(G115*F115)+(G116*F116)+(G117*F117)</f>
        <v>2700</v>
      </c>
      <c r="H118" s="349">
        <f>SUM(H110:H117)</f>
        <v>0</v>
      </c>
      <c r="I118" s="350"/>
      <c r="J118" s="351">
        <f>G118/C118</f>
        <v>0.5</v>
      </c>
    </row>
    <row r="119" spans="1:10" ht="51" customHeight="1" hidden="1">
      <c r="A119" s="23" t="s">
        <v>483</v>
      </c>
      <c r="B119" s="266"/>
      <c r="C119" s="266"/>
      <c r="D119" s="266"/>
      <c r="E119" s="266"/>
      <c r="F119" s="266"/>
      <c r="G119" s="266"/>
      <c r="H119" s="266"/>
      <c r="I119" s="267"/>
      <c r="J119" s="324" t="e">
        <f t="shared" si="8"/>
        <v>#DIV/0!</v>
      </c>
    </row>
    <row r="120" spans="1:10" ht="15.75" hidden="1">
      <c r="A120" s="174" t="s">
        <v>484</v>
      </c>
      <c r="B120" s="186"/>
      <c r="C120" s="221"/>
      <c r="D120" s="187"/>
      <c r="E120" s="187"/>
      <c r="F120" s="12">
        <f>C120</f>
        <v>0</v>
      </c>
      <c r="G120" s="188"/>
      <c r="H120" s="189"/>
      <c r="I120" s="190"/>
      <c r="J120" s="324" t="e">
        <f t="shared" si="8"/>
        <v>#DIV/0!</v>
      </c>
    </row>
    <row r="121" spans="1:10" ht="15.75" hidden="1">
      <c r="A121" s="174" t="s">
        <v>485</v>
      </c>
      <c r="B121" s="186"/>
      <c r="C121" s="221"/>
      <c r="D121" s="187"/>
      <c r="E121" s="187"/>
      <c r="F121" s="12">
        <f aca="true" t="shared" si="12" ref="F121:F127">C121</f>
        <v>0</v>
      </c>
      <c r="G121" s="188"/>
      <c r="H121" s="189"/>
      <c r="I121" s="190"/>
      <c r="J121" s="324" t="e">
        <f t="shared" si="8"/>
        <v>#DIV/0!</v>
      </c>
    </row>
    <row r="122" spans="1:10" ht="15.75" hidden="1">
      <c r="A122" s="174" t="s">
        <v>486</v>
      </c>
      <c r="B122" s="186"/>
      <c r="C122" s="221"/>
      <c r="D122" s="187"/>
      <c r="E122" s="187"/>
      <c r="F122" s="12">
        <f t="shared" si="12"/>
        <v>0</v>
      </c>
      <c r="G122" s="188"/>
      <c r="H122" s="189"/>
      <c r="I122" s="190"/>
      <c r="J122" s="324" t="e">
        <f t="shared" si="8"/>
        <v>#DIV/0!</v>
      </c>
    </row>
    <row r="123" spans="1:10" ht="15.75" hidden="1">
      <c r="A123" s="174" t="s">
        <v>487</v>
      </c>
      <c r="B123" s="186"/>
      <c r="C123" s="221"/>
      <c r="D123" s="187"/>
      <c r="E123" s="187"/>
      <c r="F123" s="12">
        <f t="shared" si="12"/>
        <v>0</v>
      </c>
      <c r="G123" s="188"/>
      <c r="H123" s="189"/>
      <c r="I123" s="190"/>
      <c r="J123" s="324" t="e">
        <f t="shared" si="8"/>
        <v>#DIV/0!</v>
      </c>
    </row>
    <row r="124" spans="1:10" ht="15.75" hidden="1">
      <c r="A124" s="174" t="s">
        <v>488</v>
      </c>
      <c r="B124" s="186"/>
      <c r="C124" s="221"/>
      <c r="D124" s="187"/>
      <c r="E124" s="187"/>
      <c r="F124" s="12">
        <f t="shared" si="12"/>
        <v>0</v>
      </c>
      <c r="G124" s="188"/>
      <c r="H124" s="189"/>
      <c r="I124" s="190"/>
      <c r="J124" s="324" t="e">
        <f t="shared" si="8"/>
        <v>#DIV/0!</v>
      </c>
    </row>
    <row r="125" spans="1:10" ht="15.75" hidden="1">
      <c r="A125" s="174" t="s">
        <v>489</v>
      </c>
      <c r="B125" s="186"/>
      <c r="C125" s="221"/>
      <c r="D125" s="187"/>
      <c r="E125" s="187"/>
      <c r="F125" s="12">
        <f t="shared" si="12"/>
        <v>0</v>
      </c>
      <c r="G125" s="188"/>
      <c r="H125" s="189"/>
      <c r="I125" s="190"/>
      <c r="J125" s="324" t="e">
        <f t="shared" si="8"/>
        <v>#DIV/0!</v>
      </c>
    </row>
    <row r="126" spans="1:10" ht="15.75" hidden="1">
      <c r="A126" s="174" t="s">
        <v>490</v>
      </c>
      <c r="B126" s="179"/>
      <c r="C126" s="222"/>
      <c r="D126" s="193"/>
      <c r="E126" s="193"/>
      <c r="F126" s="12">
        <f t="shared" si="12"/>
        <v>0</v>
      </c>
      <c r="G126" s="194"/>
      <c r="H126" s="195"/>
      <c r="I126" s="196"/>
      <c r="J126" s="324" t="e">
        <f t="shared" si="8"/>
        <v>#DIV/0!</v>
      </c>
    </row>
    <row r="127" spans="1:10" ht="15.75" hidden="1">
      <c r="A127" s="174" t="s">
        <v>491</v>
      </c>
      <c r="B127" s="179"/>
      <c r="C127" s="222"/>
      <c r="D127" s="193"/>
      <c r="E127" s="193"/>
      <c r="F127" s="12">
        <f t="shared" si="12"/>
        <v>0</v>
      </c>
      <c r="G127" s="194"/>
      <c r="H127" s="195"/>
      <c r="I127" s="196"/>
      <c r="J127" s="324" t="e">
        <f t="shared" si="8"/>
        <v>#DIV/0!</v>
      </c>
    </row>
    <row r="128" spans="1:10" ht="15.75" hidden="1">
      <c r="A128" s="197"/>
      <c r="B128" s="92" t="s">
        <v>492</v>
      </c>
      <c r="C128" s="224">
        <f>SUM(C120:C127)</f>
        <v>0</v>
      </c>
      <c r="D128" s="15">
        <f>SUM(D120:D127)</f>
        <v>0</v>
      </c>
      <c r="E128" s="15">
        <f>SUM(E120:E127)</f>
        <v>0</v>
      </c>
      <c r="F128" s="15">
        <f>SUM(F120:F127)</f>
        <v>0</v>
      </c>
      <c r="G128" s="107">
        <f>(G120*F120)+(G121*F121)+(G122*F122)+(G123*F123)+(G124*F124)+(G125*F125)+(G126*F126)+(G127*F127)</f>
        <v>0</v>
      </c>
      <c r="H128" s="107">
        <f>SUM(H120:H127)</f>
        <v>0</v>
      </c>
      <c r="I128" s="196"/>
      <c r="J128" s="324" t="e">
        <f t="shared" si="8"/>
        <v>#DIV/0!</v>
      </c>
    </row>
    <row r="129" spans="1:10" ht="51" customHeight="1" hidden="1">
      <c r="A129" s="23" t="s">
        <v>493</v>
      </c>
      <c r="B129" s="266"/>
      <c r="C129" s="266"/>
      <c r="D129" s="266"/>
      <c r="E129" s="266"/>
      <c r="F129" s="266"/>
      <c r="G129" s="266"/>
      <c r="H129" s="266"/>
      <c r="I129" s="267"/>
      <c r="J129" s="324" t="e">
        <f t="shared" si="8"/>
        <v>#DIV/0!</v>
      </c>
    </row>
    <row r="130" spans="1:10" ht="15.75" hidden="1">
      <c r="A130" s="174" t="s">
        <v>494</v>
      </c>
      <c r="B130" s="186"/>
      <c r="C130" s="221"/>
      <c r="D130" s="187"/>
      <c r="E130" s="187"/>
      <c r="F130" s="12">
        <f>C130</f>
        <v>0</v>
      </c>
      <c r="G130" s="188"/>
      <c r="H130" s="189"/>
      <c r="I130" s="190"/>
      <c r="J130" s="324" t="e">
        <f t="shared" si="8"/>
        <v>#DIV/0!</v>
      </c>
    </row>
    <row r="131" spans="1:10" ht="15.75" hidden="1">
      <c r="A131" s="174" t="s">
        <v>495</v>
      </c>
      <c r="B131" s="186"/>
      <c r="C131" s="221"/>
      <c r="D131" s="187"/>
      <c r="E131" s="187"/>
      <c r="F131" s="12">
        <f aca="true" t="shared" si="13" ref="F131:F137">C131</f>
        <v>0</v>
      </c>
      <c r="G131" s="188"/>
      <c r="H131" s="189"/>
      <c r="I131" s="190"/>
      <c r="J131" s="324" t="e">
        <f t="shared" si="8"/>
        <v>#DIV/0!</v>
      </c>
    </row>
    <row r="132" spans="1:10" ht="15.75" hidden="1">
      <c r="A132" s="174" t="s">
        <v>496</v>
      </c>
      <c r="B132" s="186"/>
      <c r="C132" s="221"/>
      <c r="D132" s="187"/>
      <c r="E132" s="187"/>
      <c r="F132" s="12">
        <f t="shared" si="13"/>
        <v>0</v>
      </c>
      <c r="G132" s="188"/>
      <c r="H132" s="189"/>
      <c r="I132" s="190"/>
      <c r="J132" s="324" t="e">
        <f t="shared" si="8"/>
        <v>#DIV/0!</v>
      </c>
    </row>
    <row r="133" spans="1:10" ht="15.75" hidden="1">
      <c r="A133" s="174" t="s">
        <v>497</v>
      </c>
      <c r="B133" s="186"/>
      <c r="C133" s="221"/>
      <c r="D133" s="187"/>
      <c r="E133" s="187"/>
      <c r="F133" s="12">
        <f t="shared" si="13"/>
        <v>0</v>
      </c>
      <c r="G133" s="188"/>
      <c r="H133" s="189"/>
      <c r="I133" s="190"/>
      <c r="J133" s="324" t="e">
        <f t="shared" si="8"/>
        <v>#DIV/0!</v>
      </c>
    </row>
    <row r="134" spans="1:10" ht="15.75" hidden="1">
      <c r="A134" s="174" t="s">
        <v>498</v>
      </c>
      <c r="B134" s="186"/>
      <c r="C134" s="221"/>
      <c r="D134" s="187"/>
      <c r="E134" s="187"/>
      <c r="F134" s="12">
        <f t="shared" si="13"/>
        <v>0</v>
      </c>
      <c r="G134" s="188"/>
      <c r="H134" s="189"/>
      <c r="I134" s="190"/>
      <c r="J134" s="324" t="e">
        <f t="shared" si="8"/>
        <v>#DIV/0!</v>
      </c>
    </row>
    <row r="135" spans="1:10" ht="15.75" hidden="1">
      <c r="A135" s="174" t="s">
        <v>499</v>
      </c>
      <c r="B135" s="186"/>
      <c r="C135" s="221"/>
      <c r="D135" s="187"/>
      <c r="E135" s="187"/>
      <c r="F135" s="12">
        <f t="shared" si="13"/>
        <v>0</v>
      </c>
      <c r="G135" s="188"/>
      <c r="H135" s="189"/>
      <c r="I135" s="190"/>
      <c r="J135" s="324" t="e">
        <f t="shared" si="8"/>
        <v>#DIV/0!</v>
      </c>
    </row>
    <row r="136" spans="1:10" ht="15.75" hidden="1">
      <c r="A136" s="174" t="s">
        <v>500</v>
      </c>
      <c r="B136" s="179"/>
      <c r="C136" s="222"/>
      <c r="D136" s="193"/>
      <c r="E136" s="193"/>
      <c r="F136" s="12">
        <f t="shared" si="13"/>
        <v>0</v>
      </c>
      <c r="G136" s="194"/>
      <c r="H136" s="195"/>
      <c r="I136" s="196"/>
      <c r="J136" s="324" t="e">
        <f t="shared" si="8"/>
        <v>#DIV/0!</v>
      </c>
    </row>
    <row r="137" spans="1:10" ht="15.75" hidden="1">
      <c r="A137" s="174" t="s">
        <v>501</v>
      </c>
      <c r="B137" s="179"/>
      <c r="C137" s="222"/>
      <c r="D137" s="193"/>
      <c r="E137" s="193"/>
      <c r="F137" s="12">
        <f t="shared" si="13"/>
        <v>0</v>
      </c>
      <c r="G137" s="194"/>
      <c r="H137" s="195"/>
      <c r="I137" s="196"/>
      <c r="J137" s="324" t="e">
        <f t="shared" si="8"/>
        <v>#DIV/0!</v>
      </c>
    </row>
    <row r="138" spans="1:10" ht="15.75" hidden="1">
      <c r="A138" s="197"/>
      <c r="B138" s="92" t="s">
        <v>502</v>
      </c>
      <c r="C138" s="223">
        <f>SUM(C130:C137)</f>
        <v>0</v>
      </c>
      <c r="D138" s="12">
        <f>SUM(D130:D137)</f>
        <v>0</v>
      </c>
      <c r="E138" s="12">
        <f>SUM(E130:E137)</f>
        <v>0</v>
      </c>
      <c r="F138" s="12">
        <f>SUM(F130:F137)</f>
        <v>0</v>
      </c>
      <c r="G138" s="107">
        <f>(G130*F130)+(G131*F131)+(G132*F132)+(G133*F133)+(G134*F134)+(G135*F135)+(G136*F136)+(G137*F137)</f>
        <v>0</v>
      </c>
      <c r="H138" s="107">
        <f>SUM(H130:H137)</f>
        <v>0</v>
      </c>
      <c r="I138" s="196"/>
      <c r="J138" s="324" t="e">
        <f t="shared" si="8"/>
        <v>#DIV/0!</v>
      </c>
    </row>
    <row r="139" spans="1:10" ht="15.75" customHeight="1" hidden="1">
      <c r="A139" s="175"/>
      <c r="B139" s="10"/>
      <c r="C139" s="227"/>
      <c r="D139" s="166"/>
      <c r="E139" s="166"/>
      <c r="F139" s="166"/>
      <c r="G139" s="166"/>
      <c r="H139" s="166"/>
      <c r="I139" s="211"/>
      <c r="J139" s="324" t="e">
        <f t="shared" si="8"/>
        <v>#DIV/0!</v>
      </c>
    </row>
    <row r="140" spans="1:10" ht="51" customHeight="1" hidden="1">
      <c r="A140" s="23" t="s">
        <v>503</v>
      </c>
      <c r="B140" s="266"/>
      <c r="C140" s="266"/>
      <c r="D140" s="266"/>
      <c r="E140" s="266"/>
      <c r="F140" s="266"/>
      <c r="G140" s="266"/>
      <c r="H140" s="266"/>
      <c r="I140" s="267"/>
      <c r="J140" s="324" t="e">
        <f t="shared" si="8"/>
        <v>#DIV/0!</v>
      </c>
    </row>
    <row r="141" spans="1:10" ht="51" customHeight="1" hidden="1">
      <c r="A141" s="174" t="s">
        <v>504</v>
      </c>
      <c r="B141" s="266"/>
      <c r="C141" s="266"/>
      <c r="D141" s="266"/>
      <c r="E141" s="266"/>
      <c r="F141" s="266"/>
      <c r="G141" s="266"/>
      <c r="H141" s="266"/>
      <c r="I141" s="267"/>
      <c r="J141" s="324" t="e">
        <f t="shared" si="8"/>
        <v>#DIV/0!</v>
      </c>
    </row>
    <row r="142" spans="1:10" ht="15.75" hidden="1">
      <c r="A142" s="174" t="s">
        <v>505</v>
      </c>
      <c r="B142" s="186"/>
      <c r="C142" s="221"/>
      <c r="D142" s="187"/>
      <c r="E142" s="187"/>
      <c r="F142" s="12">
        <f>C142</f>
        <v>0</v>
      </c>
      <c r="G142" s="188"/>
      <c r="H142" s="189"/>
      <c r="I142" s="190"/>
      <c r="J142" s="324" t="e">
        <f t="shared" si="8"/>
        <v>#DIV/0!</v>
      </c>
    </row>
    <row r="143" spans="1:10" ht="15.75" hidden="1">
      <c r="A143" s="174" t="s">
        <v>506</v>
      </c>
      <c r="B143" s="186"/>
      <c r="C143" s="221"/>
      <c r="D143" s="187"/>
      <c r="E143" s="187"/>
      <c r="F143" s="12">
        <f aca="true" t="shared" si="14" ref="F143:F149">C143</f>
        <v>0</v>
      </c>
      <c r="G143" s="188"/>
      <c r="H143" s="189"/>
      <c r="I143" s="190"/>
      <c r="J143" s="324" t="e">
        <f t="shared" si="8"/>
        <v>#DIV/0!</v>
      </c>
    </row>
    <row r="144" spans="1:10" ht="15.75" hidden="1">
      <c r="A144" s="174" t="s">
        <v>507</v>
      </c>
      <c r="B144" s="186"/>
      <c r="C144" s="221"/>
      <c r="D144" s="187"/>
      <c r="E144" s="187"/>
      <c r="F144" s="12">
        <f t="shared" si="14"/>
        <v>0</v>
      </c>
      <c r="G144" s="188"/>
      <c r="H144" s="189"/>
      <c r="I144" s="190"/>
      <c r="J144" s="324" t="e">
        <f aca="true" t="shared" si="15" ref="J144:J188">H144/C144</f>
        <v>#DIV/0!</v>
      </c>
    </row>
    <row r="145" spans="1:10" ht="15.75" hidden="1">
      <c r="A145" s="174" t="s">
        <v>508</v>
      </c>
      <c r="B145" s="186"/>
      <c r="C145" s="221"/>
      <c r="D145" s="187"/>
      <c r="E145" s="187"/>
      <c r="F145" s="12">
        <f t="shared" si="14"/>
        <v>0</v>
      </c>
      <c r="G145" s="188"/>
      <c r="H145" s="189"/>
      <c r="I145" s="190"/>
      <c r="J145" s="324" t="e">
        <f t="shared" si="15"/>
        <v>#DIV/0!</v>
      </c>
    </row>
    <row r="146" spans="1:10" ht="15.75" hidden="1">
      <c r="A146" s="174" t="s">
        <v>509</v>
      </c>
      <c r="B146" s="186"/>
      <c r="C146" s="221"/>
      <c r="D146" s="187"/>
      <c r="E146" s="187"/>
      <c r="F146" s="12">
        <f t="shared" si="14"/>
        <v>0</v>
      </c>
      <c r="G146" s="188"/>
      <c r="H146" s="189"/>
      <c r="I146" s="190"/>
      <c r="J146" s="324" t="e">
        <f t="shared" si="15"/>
        <v>#DIV/0!</v>
      </c>
    </row>
    <row r="147" spans="1:10" ht="15.75" hidden="1">
      <c r="A147" s="174" t="s">
        <v>510</v>
      </c>
      <c r="B147" s="186"/>
      <c r="C147" s="221"/>
      <c r="D147" s="187"/>
      <c r="E147" s="187"/>
      <c r="F147" s="12">
        <f t="shared" si="14"/>
        <v>0</v>
      </c>
      <c r="G147" s="188"/>
      <c r="H147" s="189"/>
      <c r="I147" s="190"/>
      <c r="J147" s="324" t="e">
        <f t="shared" si="15"/>
        <v>#DIV/0!</v>
      </c>
    </row>
    <row r="148" spans="1:10" ht="15.75" hidden="1">
      <c r="A148" s="174" t="s">
        <v>511</v>
      </c>
      <c r="B148" s="179"/>
      <c r="C148" s="222"/>
      <c r="D148" s="193"/>
      <c r="E148" s="193"/>
      <c r="F148" s="12">
        <f t="shared" si="14"/>
        <v>0</v>
      </c>
      <c r="G148" s="194"/>
      <c r="H148" s="195"/>
      <c r="I148" s="196"/>
      <c r="J148" s="324" t="e">
        <f t="shared" si="15"/>
        <v>#DIV/0!</v>
      </c>
    </row>
    <row r="149" spans="1:10" ht="15.75" hidden="1">
      <c r="A149" s="174" t="s">
        <v>512</v>
      </c>
      <c r="B149" s="179"/>
      <c r="C149" s="222"/>
      <c r="D149" s="193"/>
      <c r="E149" s="193"/>
      <c r="F149" s="12">
        <f t="shared" si="14"/>
        <v>0</v>
      </c>
      <c r="G149" s="194"/>
      <c r="H149" s="195"/>
      <c r="I149" s="196"/>
      <c r="J149" s="324" t="e">
        <f t="shared" si="15"/>
        <v>#DIV/0!</v>
      </c>
    </row>
    <row r="150" spans="1:10" ht="15.75" hidden="1">
      <c r="A150" s="197"/>
      <c r="B150" s="92" t="s">
        <v>513</v>
      </c>
      <c r="C150" s="223">
        <f>SUM(C142:C149)</f>
        <v>0</v>
      </c>
      <c r="D150" s="12">
        <f>SUM(D142:D149)</f>
        <v>0</v>
      </c>
      <c r="E150" s="12">
        <f>SUM(E142:E149)</f>
        <v>0</v>
      </c>
      <c r="F150" s="15">
        <f>SUM(F142:F149)</f>
        <v>0</v>
      </c>
      <c r="G150" s="107">
        <f>(G142*F142)+(G143*F143)+(G144*F144)+(G145*F145)+(G146*F146)+(G147*F147)+(G148*F148)+(G149*F149)</f>
        <v>0</v>
      </c>
      <c r="H150" s="107">
        <f>SUM(H142:H149)</f>
        <v>0</v>
      </c>
      <c r="I150" s="196"/>
      <c r="J150" s="324" t="e">
        <f t="shared" si="15"/>
        <v>#DIV/0!</v>
      </c>
    </row>
    <row r="151" spans="1:10" ht="51" customHeight="1" hidden="1">
      <c r="A151" s="174" t="s">
        <v>514</v>
      </c>
      <c r="B151" s="266"/>
      <c r="C151" s="266"/>
      <c r="D151" s="266"/>
      <c r="E151" s="266"/>
      <c r="F151" s="266"/>
      <c r="G151" s="266"/>
      <c r="H151" s="266"/>
      <c r="I151" s="267"/>
      <c r="J151" s="324" t="e">
        <f t="shared" si="15"/>
        <v>#DIV/0!</v>
      </c>
    </row>
    <row r="152" spans="1:10" ht="15.75" hidden="1">
      <c r="A152" s="174" t="s">
        <v>515</v>
      </c>
      <c r="B152" s="186"/>
      <c r="C152" s="221"/>
      <c r="D152" s="187"/>
      <c r="E152" s="187"/>
      <c r="F152" s="12">
        <f>C152</f>
        <v>0</v>
      </c>
      <c r="G152" s="188"/>
      <c r="H152" s="189"/>
      <c r="I152" s="190"/>
      <c r="J152" s="324" t="e">
        <f t="shared" si="15"/>
        <v>#DIV/0!</v>
      </c>
    </row>
    <row r="153" spans="1:10" ht="15.75" hidden="1">
      <c r="A153" s="174" t="s">
        <v>516</v>
      </c>
      <c r="B153" s="186"/>
      <c r="C153" s="221"/>
      <c r="D153" s="187"/>
      <c r="E153" s="187"/>
      <c r="F153" s="12">
        <f aca="true" t="shared" si="16" ref="F153:F159">C153</f>
        <v>0</v>
      </c>
      <c r="G153" s="188"/>
      <c r="H153" s="189"/>
      <c r="I153" s="190"/>
      <c r="J153" s="324" t="e">
        <f t="shared" si="15"/>
        <v>#DIV/0!</v>
      </c>
    </row>
    <row r="154" spans="1:10" ht="15.75" hidden="1">
      <c r="A154" s="174" t="s">
        <v>517</v>
      </c>
      <c r="B154" s="186"/>
      <c r="C154" s="221"/>
      <c r="D154" s="187"/>
      <c r="E154" s="187"/>
      <c r="F154" s="12">
        <f t="shared" si="16"/>
        <v>0</v>
      </c>
      <c r="G154" s="188"/>
      <c r="H154" s="189"/>
      <c r="I154" s="190"/>
      <c r="J154" s="324" t="e">
        <f t="shared" si="15"/>
        <v>#DIV/0!</v>
      </c>
    </row>
    <row r="155" spans="1:10" ht="15.75" hidden="1">
      <c r="A155" s="174" t="s">
        <v>518</v>
      </c>
      <c r="B155" s="186"/>
      <c r="C155" s="221"/>
      <c r="D155" s="187"/>
      <c r="E155" s="187"/>
      <c r="F155" s="12">
        <f t="shared" si="16"/>
        <v>0</v>
      </c>
      <c r="G155" s="188"/>
      <c r="H155" s="189"/>
      <c r="I155" s="190"/>
      <c r="J155" s="324" t="e">
        <f t="shared" si="15"/>
        <v>#DIV/0!</v>
      </c>
    </row>
    <row r="156" spans="1:10" ht="15.75" hidden="1">
      <c r="A156" s="174" t="s">
        <v>519</v>
      </c>
      <c r="B156" s="186"/>
      <c r="C156" s="221"/>
      <c r="D156" s="187"/>
      <c r="E156" s="187"/>
      <c r="F156" s="12">
        <f t="shared" si="16"/>
        <v>0</v>
      </c>
      <c r="G156" s="188"/>
      <c r="H156" s="189"/>
      <c r="I156" s="190"/>
      <c r="J156" s="324" t="e">
        <f t="shared" si="15"/>
        <v>#DIV/0!</v>
      </c>
    </row>
    <row r="157" spans="1:10" ht="15.75" hidden="1">
      <c r="A157" s="174" t="s">
        <v>520</v>
      </c>
      <c r="B157" s="186"/>
      <c r="C157" s="221"/>
      <c r="D157" s="187"/>
      <c r="E157" s="187"/>
      <c r="F157" s="12">
        <f t="shared" si="16"/>
        <v>0</v>
      </c>
      <c r="G157" s="188"/>
      <c r="H157" s="189"/>
      <c r="I157" s="190"/>
      <c r="J157" s="324" t="e">
        <f t="shared" si="15"/>
        <v>#DIV/0!</v>
      </c>
    </row>
    <row r="158" spans="1:10" ht="15.75" hidden="1">
      <c r="A158" s="174" t="s">
        <v>521</v>
      </c>
      <c r="B158" s="179"/>
      <c r="C158" s="222"/>
      <c r="D158" s="193"/>
      <c r="E158" s="193"/>
      <c r="F158" s="12">
        <f t="shared" si="16"/>
        <v>0</v>
      </c>
      <c r="G158" s="194"/>
      <c r="H158" s="195"/>
      <c r="I158" s="196"/>
      <c r="J158" s="324" t="e">
        <f t="shared" si="15"/>
        <v>#DIV/0!</v>
      </c>
    </row>
    <row r="159" spans="1:10" ht="15.75" hidden="1">
      <c r="A159" s="174" t="s">
        <v>522</v>
      </c>
      <c r="B159" s="179"/>
      <c r="C159" s="222"/>
      <c r="D159" s="193"/>
      <c r="E159" s="193"/>
      <c r="F159" s="12">
        <f t="shared" si="16"/>
        <v>0</v>
      </c>
      <c r="G159" s="194"/>
      <c r="H159" s="195"/>
      <c r="I159" s="196"/>
      <c r="J159" s="324" t="e">
        <f t="shared" si="15"/>
        <v>#DIV/0!</v>
      </c>
    </row>
    <row r="160" spans="1:10" ht="15.75" hidden="1">
      <c r="A160" s="197"/>
      <c r="B160" s="92" t="s">
        <v>533</v>
      </c>
      <c r="C160" s="224">
        <f>SUM(C152:C159)</f>
        <v>0</v>
      </c>
      <c r="D160" s="15">
        <f>SUM(D152:D159)</f>
        <v>0</v>
      </c>
      <c r="E160" s="15">
        <f>SUM(E152:E159)</f>
        <v>0</v>
      </c>
      <c r="F160" s="15">
        <f>SUM(F152:F159)</f>
        <v>0</v>
      </c>
      <c r="G160" s="107">
        <f>(G152*F152)+(G153*F153)+(G154*F154)+(G155*F155)+(G156*F156)+(G157*F157)+(G158*F158)+(G159*F159)</f>
        <v>0</v>
      </c>
      <c r="H160" s="107">
        <f>SUM(H152:H159)</f>
        <v>0</v>
      </c>
      <c r="I160" s="196"/>
      <c r="J160" s="324" t="e">
        <f t="shared" si="15"/>
        <v>#DIV/0!</v>
      </c>
    </row>
    <row r="161" spans="1:10" ht="51" customHeight="1" hidden="1">
      <c r="A161" s="174" t="s">
        <v>524</v>
      </c>
      <c r="B161" s="266"/>
      <c r="C161" s="266"/>
      <c r="D161" s="266"/>
      <c r="E161" s="266"/>
      <c r="F161" s="266"/>
      <c r="G161" s="266"/>
      <c r="H161" s="266"/>
      <c r="I161" s="267"/>
      <c r="J161" s="324" t="e">
        <f t="shared" si="15"/>
        <v>#DIV/0!</v>
      </c>
    </row>
    <row r="162" spans="1:10" ht="15.75" hidden="1">
      <c r="A162" s="174" t="s">
        <v>525</v>
      </c>
      <c r="B162" s="186"/>
      <c r="C162" s="221"/>
      <c r="D162" s="187"/>
      <c r="E162" s="187"/>
      <c r="F162" s="12">
        <f>C162</f>
        <v>0</v>
      </c>
      <c r="G162" s="188"/>
      <c r="H162" s="189"/>
      <c r="I162" s="190"/>
      <c r="J162" s="324" t="e">
        <f t="shared" si="15"/>
        <v>#DIV/0!</v>
      </c>
    </row>
    <row r="163" spans="1:10" ht="15.75" hidden="1">
      <c r="A163" s="174" t="s">
        <v>526</v>
      </c>
      <c r="B163" s="186"/>
      <c r="C163" s="221"/>
      <c r="D163" s="187"/>
      <c r="E163" s="187"/>
      <c r="F163" s="12">
        <f aca="true" t="shared" si="17" ref="F163:F169">C163</f>
        <v>0</v>
      </c>
      <c r="G163" s="188"/>
      <c r="H163" s="189"/>
      <c r="I163" s="190"/>
      <c r="J163" s="324" t="e">
        <f t="shared" si="15"/>
        <v>#DIV/0!</v>
      </c>
    </row>
    <row r="164" spans="1:10" ht="15.75" hidden="1">
      <c r="A164" s="174" t="s">
        <v>527</v>
      </c>
      <c r="B164" s="186"/>
      <c r="C164" s="221"/>
      <c r="D164" s="187"/>
      <c r="E164" s="187"/>
      <c r="F164" s="12">
        <f t="shared" si="17"/>
        <v>0</v>
      </c>
      <c r="G164" s="188"/>
      <c r="H164" s="189"/>
      <c r="I164" s="190"/>
      <c r="J164" s="324" t="e">
        <f t="shared" si="15"/>
        <v>#DIV/0!</v>
      </c>
    </row>
    <row r="165" spans="1:10" ht="15.75" hidden="1">
      <c r="A165" s="174" t="s">
        <v>528</v>
      </c>
      <c r="B165" s="186"/>
      <c r="C165" s="221"/>
      <c r="D165" s="187"/>
      <c r="E165" s="187"/>
      <c r="F165" s="12">
        <f t="shared" si="17"/>
        <v>0</v>
      </c>
      <c r="G165" s="188"/>
      <c r="H165" s="189"/>
      <c r="I165" s="190"/>
      <c r="J165" s="324" t="e">
        <f t="shared" si="15"/>
        <v>#DIV/0!</v>
      </c>
    </row>
    <row r="166" spans="1:10" ht="15.75" hidden="1">
      <c r="A166" s="174" t="s">
        <v>529</v>
      </c>
      <c r="B166" s="186"/>
      <c r="C166" s="221"/>
      <c r="D166" s="187"/>
      <c r="E166" s="187"/>
      <c r="F166" s="12">
        <f t="shared" si="17"/>
        <v>0</v>
      </c>
      <c r="G166" s="188"/>
      <c r="H166" s="189"/>
      <c r="I166" s="190"/>
      <c r="J166" s="324" t="e">
        <f t="shared" si="15"/>
        <v>#DIV/0!</v>
      </c>
    </row>
    <row r="167" spans="1:10" ht="15.75" hidden="1">
      <c r="A167" s="174" t="s">
        <v>530</v>
      </c>
      <c r="B167" s="186"/>
      <c r="C167" s="221"/>
      <c r="D167" s="187"/>
      <c r="E167" s="187"/>
      <c r="F167" s="12">
        <f t="shared" si="17"/>
        <v>0</v>
      </c>
      <c r="G167" s="188"/>
      <c r="H167" s="189"/>
      <c r="I167" s="190"/>
      <c r="J167" s="324" t="e">
        <f t="shared" si="15"/>
        <v>#DIV/0!</v>
      </c>
    </row>
    <row r="168" spans="1:10" ht="15.75" hidden="1">
      <c r="A168" s="174" t="s">
        <v>531</v>
      </c>
      <c r="B168" s="179"/>
      <c r="C168" s="222"/>
      <c r="D168" s="193"/>
      <c r="E168" s="193"/>
      <c r="F168" s="12">
        <f t="shared" si="17"/>
        <v>0</v>
      </c>
      <c r="G168" s="194"/>
      <c r="H168" s="195"/>
      <c r="I168" s="196"/>
      <c r="J168" s="324" t="e">
        <f t="shared" si="15"/>
        <v>#DIV/0!</v>
      </c>
    </row>
    <row r="169" spans="1:10" ht="15.75" hidden="1">
      <c r="A169" s="174" t="s">
        <v>532</v>
      </c>
      <c r="B169" s="179"/>
      <c r="C169" s="222"/>
      <c r="D169" s="193"/>
      <c r="E169" s="193"/>
      <c r="F169" s="12">
        <f t="shared" si="17"/>
        <v>0</v>
      </c>
      <c r="G169" s="194"/>
      <c r="H169" s="195"/>
      <c r="I169" s="196"/>
      <c r="J169" s="324" t="e">
        <f t="shared" si="15"/>
        <v>#DIV/0!</v>
      </c>
    </row>
    <row r="170" spans="1:10" ht="15.75" hidden="1">
      <c r="A170" s="197"/>
      <c r="B170" s="92" t="s">
        <v>523</v>
      </c>
      <c r="C170" s="224">
        <f>SUM(C162:C169)</f>
        <v>0</v>
      </c>
      <c r="D170" s="15">
        <f>SUM(D162:D169)</f>
        <v>0</v>
      </c>
      <c r="E170" s="15">
        <f>SUM(E162:E169)</f>
        <v>0</v>
      </c>
      <c r="F170" s="15">
        <f>SUM(F162:F169)</f>
        <v>0</v>
      </c>
      <c r="G170" s="107">
        <f>(G162*F162)+(G163*F163)+(G164*F164)+(G165*F165)+(G166*F166)+(G167*F167)+(G168*F168)+(G169*F169)</f>
        <v>0</v>
      </c>
      <c r="H170" s="107">
        <f>SUM(H162:H169)</f>
        <v>0</v>
      </c>
      <c r="I170" s="196"/>
      <c r="J170" s="324" t="e">
        <f t="shared" si="15"/>
        <v>#DIV/0!</v>
      </c>
    </row>
    <row r="171" spans="1:10" ht="51" customHeight="1" hidden="1">
      <c r="A171" s="174" t="s">
        <v>534</v>
      </c>
      <c r="B171" s="266"/>
      <c r="C171" s="266"/>
      <c r="D171" s="266"/>
      <c r="E171" s="266"/>
      <c r="F171" s="266"/>
      <c r="G171" s="266"/>
      <c r="H171" s="266"/>
      <c r="I171" s="267"/>
      <c r="J171" s="324" t="e">
        <f t="shared" si="15"/>
        <v>#DIV/0!</v>
      </c>
    </row>
    <row r="172" spans="1:10" ht="15.75" hidden="1">
      <c r="A172" s="174" t="s">
        <v>535</v>
      </c>
      <c r="B172" s="186"/>
      <c r="C172" s="221"/>
      <c r="D172" s="187"/>
      <c r="E172" s="187"/>
      <c r="F172" s="12">
        <f>C172</f>
        <v>0</v>
      </c>
      <c r="G172" s="188"/>
      <c r="H172" s="189"/>
      <c r="I172" s="190"/>
      <c r="J172" s="324" t="e">
        <f t="shared" si="15"/>
        <v>#DIV/0!</v>
      </c>
    </row>
    <row r="173" spans="1:10" ht="15.75" hidden="1">
      <c r="A173" s="174" t="s">
        <v>536</v>
      </c>
      <c r="B173" s="186"/>
      <c r="C173" s="221"/>
      <c r="D173" s="187"/>
      <c r="E173" s="187"/>
      <c r="F173" s="12">
        <f aca="true" t="shared" si="18" ref="F173:F179">C173</f>
        <v>0</v>
      </c>
      <c r="G173" s="188"/>
      <c r="H173" s="189"/>
      <c r="I173" s="190"/>
      <c r="J173" s="324" t="e">
        <f t="shared" si="15"/>
        <v>#DIV/0!</v>
      </c>
    </row>
    <row r="174" spans="1:10" ht="15.75" hidden="1">
      <c r="A174" s="174" t="s">
        <v>537</v>
      </c>
      <c r="B174" s="186"/>
      <c r="C174" s="221"/>
      <c r="D174" s="187"/>
      <c r="E174" s="187"/>
      <c r="F174" s="12">
        <f t="shared" si="18"/>
        <v>0</v>
      </c>
      <c r="G174" s="188"/>
      <c r="H174" s="189"/>
      <c r="I174" s="190"/>
      <c r="J174" s="324" t="e">
        <f t="shared" si="15"/>
        <v>#DIV/0!</v>
      </c>
    </row>
    <row r="175" spans="1:10" ht="15.75" hidden="1">
      <c r="A175" s="174" t="s">
        <v>538</v>
      </c>
      <c r="B175" s="186"/>
      <c r="C175" s="221"/>
      <c r="D175" s="187"/>
      <c r="E175" s="187"/>
      <c r="F175" s="12">
        <f t="shared" si="18"/>
        <v>0</v>
      </c>
      <c r="G175" s="188"/>
      <c r="H175" s="189"/>
      <c r="I175" s="190"/>
      <c r="J175" s="324" t="e">
        <f t="shared" si="15"/>
        <v>#DIV/0!</v>
      </c>
    </row>
    <row r="176" spans="1:10" ht="15.75" hidden="1">
      <c r="A176" s="174" t="s">
        <v>539</v>
      </c>
      <c r="B176" s="186"/>
      <c r="C176" s="221"/>
      <c r="D176" s="187"/>
      <c r="E176" s="187"/>
      <c r="F176" s="12">
        <f t="shared" si="18"/>
        <v>0</v>
      </c>
      <c r="G176" s="188"/>
      <c r="H176" s="189"/>
      <c r="I176" s="190"/>
      <c r="J176" s="324" t="e">
        <f t="shared" si="15"/>
        <v>#DIV/0!</v>
      </c>
    </row>
    <row r="177" spans="1:10" ht="15.75" hidden="1">
      <c r="A177" s="174" t="s">
        <v>540</v>
      </c>
      <c r="B177" s="186"/>
      <c r="C177" s="221"/>
      <c r="D177" s="187"/>
      <c r="E177" s="187"/>
      <c r="F177" s="12">
        <f t="shared" si="18"/>
        <v>0</v>
      </c>
      <c r="G177" s="188"/>
      <c r="H177" s="189"/>
      <c r="I177" s="190"/>
      <c r="J177" s="324" t="e">
        <f t="shared" si="15"/>
        <v>#DIV/0!</v>
      </c>
    </row>
    <row r="178" spans="1:10" ht="15.75" hidden="1">
      <c r="A178" s="174" t="s">
        <v>541</v>
      </c>
      <c r="B178" s="179"/>
      <c r="C178" s="222"/>
      <c r="D178" s="193"/>
      <c r="E178" s="193"/>
      <c r="F178" s="12">
        <f t="shared" si="18"/>
        <v>0</v>
      </c>
      <c r="G178" s="194"/>
      <c r="H178" s="195"/>
      <c r="I178" s="196"/>
      <c r="J178" s="324" t="e">
        <f t="shared" si="15"/>
        <v>#DIV/0!</v>
      </c>
    </row>
    <row r="179" spans="1:10" ht="15.75" hidden="1">
      <c r="A179" s="174" t="s">
        <v>542</v>
      </c>
      <c r="B179" s="179"/>
      <c r="C179" s="222"/>
      <c r="D179" s="193"/>
      <c r="E179" s="193"/>
      <c r="F179" s="12">
        <f t="shared" si="18"/>
        <v>0</v>
      </c>
      <c r="G179" s="194"/>
      <c r="H179" s="195"/>
      <c r="I179" s="196"/>
      <c r="J179" s="324" t="e">
        <f t="shared" si="15"/>
        <v>#DIV/0!</v>
      </c>
    </row>
    <row r="180" spans="1:10" ht="1.5" customHeight="1">
      <c r="A180" s="197"/>
      <c r="B180" s="92" t="s">
        <v>543</v>
      </c>
      <c r="C180" s="223">
        <f>SUM(C172:C179)</f>
        <v>0</v>
      </c>
      <c r="D180" s="12">
        <f>SUM(D172:D179)</f>
        <v>0</v>
      </c>
      <c r="E180" s="12">
        <f>SUM(E172:E179)</f>
        <v>0</v>
      </c>
      <c r="F180" s="12">
        <f>SUM(F172:F179)</f>
        <v>0</v>
      </c>
      <c r="G180" s="107">
        <f>(G172*F172)+(G173*F173)+(G174*F174)+(G175*F175)+(G176*F176)+(G177*F177)+(G178*F178)+(G179*F179)</f>
        <v>0</v>
      </c>
      <c r="H180" s="107">
        <f>SUM(H172:H179)</f>
        <v>0</v>
      </c>
      <c r="I180" s="196"/>
      <c r="J180" s="324" t="e">
        <f t="shared" si="15"/>
        <v>#DIV/0!</v>
      </c>
    </row>
    <row r="181" spans="1:10" ht="15.75" customHeight="1">
      <c r="A181" s="175"/>
      <c r="B181" s="10"/>
      <c r="C181" s="227"/>
      <c r="D181" s="166"/>
      <c r="E181" s="166"/>
      <c r="F181" s="166"/>
      <c r="G181" s="166"/>
      <c r="H181" s="166"/>
      <c r="I181" s="10"/>
      <c r="J181" s="324"/>
    </row>
    <row r="182" spans="1:10" ht="92.25" customHeight="1">
      <c r="A182" s="23" t="s">
        <v>544</v>
      </c>
      <c r="B182" s="173" t="s">
        <v>617</v>
      </c>
      <c r="C182" s="228">
        <v>85640</v>
      </c>
      <c r="D182" s="212"/>
      <c r="E182" s="212"/>
      <c r="F182" s="228">
        <v>85640</v>
      </c>
      <c r="G182" s="213"/>
      <c r="H182" s="212">
        <v>66529.11168710503</v>
      </c>
      <c r="I182" s="214" t="s">
        <v>621</v>
      </c>
      <c r="J182" s="324">
        <f t="shared" si="15"/>
        <v>0.7768462364211237</v>
      </c>
    </row>
    <row r="183" spans="1:10" ht="69.75" customHeight="1">
      <c r="A183" s="23" t="s">
        <v>545</v>
      </c>
      <c r="B183" s="173" t="s">
        <v>618</v>
      </c>
      <c r="C183" s="228">
        <v>25500</v>
      </c>
      <c r="D183" s="212"/>
      <c r="E183" s="212"/>
      <c r="F183" s="228">
        <v>25500</v>
      </c>
      <c r="G183" s="213"/>
      <c r="H183" s="212">
        <v>10300.88081081081</v>
      </c>
      <c r="I183" s="214"/>
      <c r="J183" s="324">
        <f t="shared" si="15"/>
        <v>0.40395611022787486</v>
      </c>
    </row>
    <row r="184" spans="1:10" ht="57" customHeight="1">
      <c r="A184" s="23" t="s">
        <v>546</v>
      </c>
      <c r="B184" s="215" t="s">
        <v>619</v>
      </c>
      <c r="C184" s="228">
        <v>15150</v>
      </c>
      <c r="D184" s="212"/>
      <c r="E184" s="212"/>
      <c r="F184" s="228">
        <v>15150</v>
      </c>
      <c r="G184" s="213"/>
      <c r="H184" s="212">
        <v>15431.7</v>
      </c>
      <c r="I184" s="214"/>
      <c r="J184" s="324">
        <f t="shared" si="15"/>
        <v>1.0185940594059406</v>
      </c>
    </row>
    <row r="185" spans="1:10" ht="65.25" customHeight="1" thickBot="1">
      <c r="A185" s="176" t="s">
        <v>547</v>
      </c>
      <c r="B185" s="241" t="s">
        <v>620</v>
      </c>
      <c r="C185" s="242">
        <v>18500</v>
      </c>
      <c r="D185" s="243"/>
      <c r="E185" s="243"/>
      <c r="F185" s="242">
        <v>18500</v>
      </c>
      <c r="G185" s="244"/>
      <c r="H185" s="243"/>
      <c r="I185" s="245"/>
      <c r="J185" s="325">
        <f t="shared" si="15"/>
        <v>0</v>
      </c>
    </row>
    <row r="186" spans="1:10" ht="42" customHeight="1">
      <c r="A186" s="5"/>
      <c r="B186" s="246" t="s">
        <v>601</v>
      </c>
      <c r="C186" s="247">
        <f>SUM(C182:C185)</f>
        <v>144790</v>
      </c>
      <c r="D186" s="248">
        <f>SUM(D182:D185)</f>
        <v>0</v>
      </c>
      <c r="E186" s="248">
        <f>SUM(E182:E185)</f>
        <v>0</v>
      </c>
      <c r="F186" s="248">
        <f>SUM(F182:F185)</f>
        <v>144790</v>
      </c>
      <c r="G186" s="249">
        <f>(G182*F182)+(G183*F183)+(G184*F184)+(G185*F185)</f>
        <v>0</v>
      </c>
      <c r="H186" s="249">
        <f>SUM(H182:H185)</f>
        <v>92261.69249791584</v>
      </c>
      <c r="I186" s="250"/>
      <c r="J186" s="326">
        <f t="shared" si="15"/>
        <v>0.6372103908965802</v>
      </c>
    </row>
    <row r="187" spans="1:10" ht="41.25" customHeight="1">
      <c r="A187" s="5"/>
      <c r="B187" s="366" t="s">
        <v>548</v>
      </c>
      <c r="C187" s="367">
        <f>SUM(C23,C33,C43,C53,C65,C75,C85,C95,C107,C118,C128,C138,C150,C160,C170,C180,C182,C183,C184,C185)</f>
        <v>441015</v>
      </c>
      <c r="D187" s="368">
        <f>SUM(D23,D33,D43,D53,D65,D75,D85,D95,D107,D118,D128,D138,D150,D160,D170,D180,D182,D183,D184)</f>
        <v>0</v>
      </c>
      <c r="E187" s="368">
        <f>SUM(E23,E33,E43,E53,E65,E75,E85,E95,E107,E118,E128,E138,E150,E160,E170,E180,E182,E183,E184)</f>
        <v>0</v>
      </c>
      <c r="F187" s="368">
        <f>SUM(F23,F33,F43,F53,F65,F75,F85,F95,F107,F118,F128,F138,F150,F160,F170,F180,F182,F183,F184,F185)</f>
        <v>441015</v>
      </c>
      <c r="G187" s="369">
        <f>SUM(G23,G33,G43,G53,G65,G75,G85,G95,G107,G118,G128,G138,G150,G160,G170,G180,G182,G183,G184,G185)</f>
        <v>154937.5</v>
      </c>
      <c r="H187" s="369">
        <f>SUM(H23,H33,H43,H53,H65,H75,H85,H95,H107,H118,H128,H138,H150,H160,H170,H180,H182,H183,H184,H185)</f>
        <v>212230.27249791587</v>
      </c>
      <c r="I187" s="370"/>
      <c r="J187" s="351">
        <f t="shared" si="15"/>
        <v>0.481231415026509</v>
      </c>
    </row>
    <row r="188" spans="1:10" ht="51.75" customHeight="1">
      <c r="A188" s="3"/>
      <c r="B188" s="366" t="s">
        <v>549</v>
      </c>
      <c r="C188" s="367">
        <f>C187*0.07</f>
        <v>30871.050000000003</v>
      </c>
      <c r="D188" s="368">
        <f>D187*0.07</f>
        <v>0</v>
      </c>
      <c r="E188" s="368">
        <f>E187*0.07</f>
        <v>0</v>
      </c>
      <c r="F188" s="368">
        <f>F187*0.07</f>
        <v>30871.050000000003</v>
      </c>
      <c r="G188" s="371">
        <f>G187*0.07</f>
        <v>10845.625000000002</v>
      </c>
      <c r="H188" s="367">
        <f>H187*0.07</f>
        <v>14856.119074854112</v>
      </c>
      <c r="I188" s="370"/>
      <c r="J188" s="351">
        <f t="shared" si="15"/>
        <v>0.481231415026509</v>
      </c>
    </row>
    <row r="189" spans="1:10" ht="51.75" customHeight="1" thickBot="1">
      <c r="A189" s="3"/>
      <c r="B189" s="361" t="s">
        <v>12</v>
      </c>
      <c r="C189" s="362">
        <f>SUM(C187:C188)</f>
        <v>471886.05</v>
      </c>
      <c r="D189" s="363">
        <f>SUM(D187:D188)</f>
        <v>0</v>
      </c>
      <c r="E189" s="363">
        <f>SUM(E187:E188)</f>
        <v>0</v>
      </c>
      <c r="F189" s="363">
        <f>SUM(F187:F188)</f>
        <v>471886.05</v>
      </c>
      <c r="G189" s="363">
        <f>SUM(G187:G188)</f>
        <v>165783.125</v>
      </c>
      <c r="H189" s="363">
        <f>SUM(H187:H188)</f>
        <v>227086.39157276996</v>
      </c>
      <c r="I189" s="364"/>
      <c r="J189" s="365">
        <f>H189/C189</f>
        <v>0.48123141502650896</v>
      </c>
    </row>
    <row r="190" spans="1:10" s="184" customFormat="1" ht="29.25" customHeight="1" thickBot="1">
      <c r="A190" s="10"/>
      <c r="B190" s="27"/>
      <c r="C190" s="230"/>
      <c r="D190" s="28"/>
      <c r="E190" s="28"/>
      <c r="F190" s="28"/>
      <c r="G190" s="28"/>
      <c r="H190" s="167"/>
      <c r="I190" s="10"/>
      <c r="J190" s="239"/>
    </row>
    <row r="191" spans="1:10" ht="23.25" customHeight="1">
      <c r="A191" s="2"/>
      <c r="B191" s="260" t="s">
        <v>559</v>
      </c>
      <c r="C191" s="261"/>
      <c r="D191" s="262"/>
      <c r="E191" s="262"/>
      <c r="F191" s="262"/>
      <c r="G191" s="263"/>
      <c r="H191" s="168"/>
      <c r="I191" s="2"/>
      <c r="J191" s="218"/>
    </row>
    <row r="192" spans="1:10" ht="41.25" customHeight="1">
      <c r="A192" s="2"/>
      <c r="B192" s="93"/>
      <c r="C192" s="231" t="s">
        <v>550</v>
      </c>
      <c r="D192" s="94" t="s">
        <v>371</v>
      </c>
      <c r="E192" s="94" t="s">
        <v>372</v>
      </c>
      <c r="F192" s="254" t="s">
        <v>12</v>
      </c>
      <c r="G192" s="256" t="s">
        <v>10</v>
      </c>
      <c r="H192" s="168"/>
      <c r="I192" s="2"/>
      <c r="J192" s="218"/>
    </row>
    <row r="193" spans="1:10" ht="27.75" customHeight="1">
      <c r="A193" s="2"/>
      <c r="B193" s="93"/>
      <c r="C193" s="231" t="str">
        <f>C12</f>
        <v>ACTION POUR LA PAIX ET LA CONCORDE, APC</v>
      </c>
      <c r="D193" s="94">
        <f>D12</f>
        <v>0</v>
      </c>
      <c r="E193" s="94">
        <f>E12</f>
        <v>0</v>
      </c>
      <c r="F193" s="255"/>
      <c r="G193" s="257"/>
      <c r="H193" s="168"/>
      <c r="I193" s="2"/>
      <c r="J193" s="218"/>
    </row>
    <row r="194" spans="1:10" ht="55.5" customHeight="1">
      <c r="A194" s="2"/>
      <c r="B194" s="23" t="s">
        <v>551</v>
      </c>
      <c r="C194" s="232">
        <f>SUM(C187:C188)*0.35</f>
        <v>165160.1175</v>
      </c>
      <c r="D194" s="95">
        <f>SUM(D187:D188)*0.7</f>
        <v>0</v>
      </c>
      <c r="E194" s="95">
        <f>SUM(E187:E188)*0.7</f>
        <v>0</v>
      </c>
      <c r="F194" s="95"/>
      <c r="G194" s="132">
        <v>0.35</v>
      </c>
      <c r="H194" s="166" t="s">
        <v>666</v>
      </c>
      <c r="I194" s="2"/>
      <c r="J194" s="218"/>
    </row>
    <row r="195" spans="1:10" ht="57.75" customHeight="1">
      <c r="A195" s="253"/>
      <c r="B195" s="109" t="s">
        <v>552</v>
      </c>
      <c r="C195" s="233">
        <f>SUM(C187:C188)*0.35</f>
        <v>165160.1175</v>
      </c>
      <c r="D195" s="110">
        <f>SUM(D187:D188)*0.3</f>
        <v>0</v>
      </c>
      <c r="E195" s="110">
        <f>SUM(E187:E188)*0.3</f>
        <v>0</v>
      </c>
      <c r="F195" s="110"/>
      <c r="G195" s="133">
        <v>0.35</v>
      </c>
      <c r="H195" s="166"/>
      <c r="I195" s="251"/>
      <c r="J195" s="251"/>
    </row>
    <row r="196" spans="1:10" ht="57.75" customHeight="1">
      <c r="A196" s="253"/>
      <c r="B196" s="109" t="s">
        <v>553</v>
      </c>
      <c r="C196" s="233">
        <f>SUM(C187:C188)*0.3</f>
        <v>141565.815</v>
      </c>
      <c r="D196" s="110"/>
      <c r="E196" s="110"/>
      <c r="F196" s="110"/>
      <c r="G196" s="133">
        <v>0.3</v>
      </c>
      <c r="H196" s="166"/>
      <c r="I196" s="252"/>
      <c r="J196" s="252"/>
    </row>
    <row r="197" spans="1:10" ht="38.25" customHeight="1" thickBot="1">
      <c r="A197" s="253"/>
      <c r="B197" s="24" t="s">
        <v>12</v>
      </c>
      <c r="C197" s="229">
        <f>SUM(C194:C196)</f>
        <v>471886.05</v>
      </c>
      <c r="D197" s="96">
        <f>SUM(D194:D195)</f>
        <v>0</v>
      </c>
      <c r="E197" s="96">
        <f>SUM(E194:E195)</f>
        <v>0</v>
      </c>
      <c r="F197" s="97"/>
      <c r="G197" s="98"/>
      <c r="H197" s="169"/>
      <c r="I197" s="252"/>
      <c r="J197" s="252"/>
    </row>
    <row r="198" spans="1:10" ht="21.75" customHeight="1" thickBot="1">
      <c r="A198" s="253"/>
      <c r="B198" s="2"/>
      <c r="C198" s="234"/>
      <c r="D198" s="6"/>
      <c r="E198" s="6"/>
      <c r="F198" s="6"/>
      <c r="G198" s="6"/>
      <c r="H198" s="170"/>
      <c r="I198" s="182"/>
      <c r="J198" s="218"/>
    </row>
    <row r="199" spans="1:10" ht="49.5" customHeight="1">
      <c r="A199" s="253"/>
      <c r="B199" s="99" t="s">
        <v>554</v>
      </c>
      <c r="C199" s="235">
        <f>SUM(G23,G33,G43,G53,G65,G75,G85,G95,G107,G118,G128,G138,G150,G160,G170,G180,G186)*1.07</f>
        <v>165783.125</v>
      </c>
      <c r="D199" s="28"/>
      <c r="E199" s="28"/>
      <c r="F199" s="28"/>
      <c r="I199" s="182"/>
      <c r="J199" s="218"/>
    </row>
    <row r="200" spans="1:10" ht="28.5" customHeight="1">
      <c r="A200" s="253"/>
      <c r="B200" s="100" t="s">
        <v>555</v>
      </c>
      <c r="C200" s="236">
        <f>C199/C189</f>
        <v>0.35132024987812205</v>
      </c>
      <c r="D200" s="35"/>
      <c r="E200" s="35"/>
      <c r="F200" s="35"/>
      <c r="I200" s="182"/>
      <c r="J200" s="218"/>
    </row>
    <row r="201" spans="1:10" ht="28.5" customHeight="1">
      <c r="A201" s="253"/>
      <c r="B201" s="258"/>
      <c r="C201" s="259"/>
      <c r="D201" s="36"/>
      <c r="E201" s="36"/>
      <c r="F201" s="36"/>
      <c r="I201" s="182"/>
      <c r="J201" s="218"/>
    </row>
    <row r="202" spans="1:10" ht="28.5" customHeight="1">
      <c r="A202" s="253"/>
      <c r="B202" s="100" t="s">
        <v>556</v>
      </c>
      <c r="C202" s="237">
        <f>SUM(C184:E185)</f>
        <v>33650</v>
      </c>
      <c r="D202" s="37"/>
      <c r="E202" s="37"/>
      <c r="F202" s="37"/>
      <c r="I202" s="182"/>
      <c r="J202" s="218"/>
    </row>
    <row r="203" spans="1:10" ht="23.25" customHeight="1">
      <c r="A203" s="253"/>
      <c r="B203" s="100" t="s">
        <v>557</v>
      </c>
      <c r="C203" s="236">
        <f>C202/C187</f>
        <v>0.07630125959434486</v>
      </c>
      <c r="D203" s="37"/>
      <c r="E203" s="37"/>
      <c r="F203" s="37"/>
      <c r="I203" s="182"/>
      <c r="J203" s="218"/>
    </row>
    <row r="204" spans="1:10" ht="68.25" customHeight="1" thickBot="1">
      <c r="A204" s="253"/>
      <c r="B204" s="264" t="s">
        <v>665</v>
      </c>
      <c r="C204" s="265"/>
      <c r="D204" s="36"/>
      <c r="E204" s="36"/>
      <c r="F204" s="36"/>
      <c r="G204" s="182"/>
      <c r="H204" s="183"/>
      <c r="I204" s="182"/>
      <c r="J204" s="218"/>
    </row>
    <row r="205" spans="1:10" ht="55.5" customHeight="1">
      <c r="A205" s="253"/>
      <c r="J205" s="240"/>
    </row>
    <row r="206" spans="1:9" ht="42.75" customHeight="1">
      <c r="A206" s="253"/>
      <c r="I206" s="182"/>
    </row>
    <row r="207" spans="1:9" ht="21.75" customHeight="1">
      <c r="A207" s="253"/>
      <c r="B207" s="253" t="s">
        <v>670</v>
      </c>
      <c r="C207" s="253"/>
      <c r="I207" s="182"/>
    </row>
    <row r="208" spans="1:9" ht="21.75" customHeight="1">
      <c r="A208" s="253"/>
      <c r="B208" s="2"/>
      <c r="C208" s="218"/>
      <c r="I208" s="182"/>
    </row>
    <row r="209" spans="1:3" ht="21.75" customHeight="1">
      <c r="A209" s="253"/>
      <c r="B209" s="251" t="s">
        <v>667</v>
      </c>
      <c r="C209" s="251"/>
    </row>
    <row r="210" spans="1:10" s="182" customFormat="1" ht="23.25" customHeight="1">
      <c r="A210" s="253"/>
      <c r="B210" s="252" t="s">
        <v>668</v>
      </c>
      <c r="C210" s="252"/>
      <c r="D210" s="33"/>
      <c r="E210" s="33"/>
      <c r="F210" s="33"/>
      <c r="G210" s="33"/>
      <c r="H210" s="181"/>
      <c r="I210" s="33"/>
      <c r="J210" s="216"/>
    </row>
    <row r="211" spans="2:3" ht="23.25" customHeight="1">
      <c r="B211" s="252" t="s">
        <v>669</v>
      </c>
      <c r="C211" s="252"/>
    </row>
    <row r="212" ht="21.75" customHeight="1"/>
    <row r="213" ht="16.5" customHeight="1"/>
    <row r="214" ht="29.25" customHeight="1"/>
    <row r="215" ht="24.75" customHeight="1"/>
    <row r="216" ht="33" customHeight="1"/>
    <row r="218" ht="15" customHeight="1"/>
    <row r="219" ht="25.5" customHeight="1"/>
  </sheetData>
  <sheetProtection formatCells="0" formatColumns="0" formatRows="0"/>
  <mergeCells count="36">
    <mergeCell ref="B140:I140"/>
    <mergeCell ref="B151:I151"/>
    <mergeCell ref="B141:I141"/>
    <mergeCell ref="B161:I161"/>
    <mergeCell ref="B171:I171"/>
    <mergeCell ref="B44:I44"/>
    <mergeCell ref="B86:I86"/>
    <mergeCell ref="B55:J55"/>
    <mergeCell ref="B97:J97"/>
    <mergeCell ref="A6:J6"/>
    <mergeCell ref="A2:D2"/>
    <mergeCell ref="A9:G9"/>
    <mergeCell ref="B24:I24"/>
    <mergeCell ref="B13:J13"/>
    <mergeCell ref="B14:J14"/>
    <mergeCell ref="B34:I34"/>
    <mergeCell ref="B98:I98"/>
    <mergeCell ref="B109:I109"/>
    <mergeCell ref="B119:I119"/>
    <mergeCell ref="B129:I129"/>
    <mergeCell ref="B56:I56"/>
    <mergeCell ref="B66:I66"/>
    <mergeCell ref="B76:I76"/>
    <mergeCell ref="F192:F193"/>
    <mergeCell ref="G192:G193"/>
    <mergeCell ref="B201:C201"/>
    <mergeCell ref="A195:A210"/>
    <mergeCell ref="B191:G191"/>
    <mergeCell ref="B204:C204"/>
    <mergeCell ref="I195:J195"/>
    <mergeCell ref="I196:J196"/>
    <mergeCell ref="I197:J197"/>
    <mergeCell ref="B209:C209"/>
    <mergeCell ref="B210:C210"/>
    <mergeCell ref="B211:C211"/>
    <mergeCell ref="B207:C207"/>
  </mergeCells>
  <conditionalFormatting sqref="C200">
    <cfRule type="cellIs" priority="45" dxfId="41" operator="lessThan">
      <formula>0.15</formula>
    </cfRule>
  </conditionalFormatting>
  <conditionalFormatting sqref="C203">
    <cfRule type="cellIs" priority="43" dxfId="41" operator="lessThan">
      <formula>0.05</formula>
    </cfRule>
  </conditionalFormatting>
  <dataValidations count="7">
    <dataValidation allowBlank="1" showInputMessage="1" showErrorMessage="1" prompt="% Towards Gender Equality and Women's Empowerment Must be Higher than 15%&#10;" sqref="C200:F200"/>
    <dataValidation allowBlank="1" showInputMessage="1" showErrorMessage="1" prompt="M&amp;E Budget Cannot be Less than 5%&#10;" sqref="C203:F203"/>
    <dataValidation allowBlank="1" showInputMessage="1" showErrorMessage="1" prompt="Insert *text* description of Outcome here" sqref="B140:I140 B55 B13 B97"/>
    <dataValidation allowBlank="1" showInputMessage="1" showErrorMessage="1" prompt="Insert *text* description of Output here" sqref="B14 B24 B34 B44 B56 B66 B76 B86 B98 B109 B119 B129 B141 B151 B161 B171"/>
    <dataValidation allowBlank="1" showInputMessage="1" showErrorMessage="1" prompt="Insert *text* description of Activity here" sqref="B15 B25 B35 B45 B57 B67 B77 B87 B99 B110 B120 B130 B142 B152 B162 B172"/>
    <dataValidation allowBlank="1" showInputMessage="1" showErrorMessage="1" prompt="Insert name of recipient agency here &#10;" sqref="C12:F12"/>
    <dataValidation allowBlank="1" showErrorMessage="1" prompt="% Towards Gender Equality and Women's Empowerment Must be Higher than 15%&#10;" sqref="C202:F202"/>
  </dataValidations>
  <printOptions/>
  <pageMargins left="0.7" right="0.7" top="0.75" bottom="0.75" header="0.3" footer="0.3"/>
  <pageSetup horizontalDpi="600" verticalDpi="600" orientation="landscape" scale="50" r:id="rId1"/>
  <rowBreaks count="1" manualBreakCount="1">
    <brk id="66" max="255" man="1"/>
  </rowBreaks>
</worksheet>
</file>

<file path=xl/worksheets/sheet2.xml><?xml version="1.0" encoding="utf-8"?>
<worksheet xmlns="http://schemas.openxmlformats.org/spreadsheetml/2006/main" xmlns:r="http://schemas.openxmlformats.org/officeDocument/2006/relationships">
  <sheetPr>
    <tabColor theme="0"/>
  </sheetPr>
  <dimension ref="B1:N248"/>
  <sheetViews>
    <sheetView showGridLines="0" showZeros="0" zoomScale="60" zoomScaleNormal="60" zoomScalePageLayoutView="0" workbookViewId="0" topLeftCell="A160">
      <selection activeCell="D219" sqref="D219"/>
    </sheetView>
  </sheetViews>
  <sheetFormatPr defaultColWidth="11.421875" defaultRowHeight="15"/>
  <cols>
    <col min="1" max="1" width="4.57421875" style="41" customWidth="1"/>
    <col min="2" max="2" width="3.28125" style="41" customWidth="1"/>
    <col min="3" max="3" width="51.57421875" style="41" customWidth="1"/>
    <col min="4" max="4" width="34.28125" style="43" customWidth="1"/>
    <col min="5" max="5" width="35.00390625" style="43" hidden="1" customWidth="1"/>
    <col min="6" max="6" width="34.00390625" style="43" hidden="1" customWidth="1"/>
    <col min="7" max="7" width="25.7109375" style="41" hidden="1" customWidth="1"/>
    <col min="8" max="8" width="21.57421875" style="41" customWidth="1"/>
    <col min="9" max="9" width="16.8515625" style="41" customWidth="1"/>
    <col min="10" max="10" width="19.421875" style="41" customWidth="1"/>
    <col min="11" max="11" width="19.00390625" style="41" customWidth="1"/>
    <col min="12" max="12" width="26.00390625" style="41" customWidth="1"/>
    <col min="13" max="13" width="21.140625" style="41" customWidth="1"/>
    <col min="14" max="14" width="7.00390625" style="45" customWidth="1"/>
    <col min="15" max="15" width="24.28125" style="41" customWidth="1"/>
    <col min="16" max="16" width="26.421875" style="41" customWidth="1"/>
    <col min="17" max="17" width="30.140625" style="41" customWidth="1"/>
    <col min="18" max="18" width="33.00390625" style="41" customWidth="1"/>
    <col min="19" max="20" width="22.7109375" style="41" customWidth="1"/>
    <col min="21" max="21" width="23.57421875" style="41" customWidth="1"/>
    <col min="22" max="22" width="32.140625" style="41" customWidth="1"/>
    <col min="23" max="23" width="11.421875" style="41" customWidth="1"/>
    <col min="24" max="24" width="17.7109375" style="41" customWidth="1"/>
    <col min="25" max="25" width="26.57421875" style="41" customWidth="1"/>
    <col min="26" max="26" width="22.57421875" style="41" customWidth="1"/>
    <col min="27" max="27" width="29.7109375" style="41" customWidth="1"/>
    <col min="28" max="28" width="23.421875" style="41" customWidth="1"/>
    <col min="29" max="29" width="18.57421875" style="41" customWidth="1"/>
    <col min="30" max="30" width="17.421875" style="41" customWidth="1"/>
    <col min="31" max="31" width="25.140625" style="41" customWidth="1"/>
    <col min="32" max="16384" width="11.421875" style="41" customWidth="1"/>
  </cols>
  <sheetData>
    <row r="1" spans="12:14" ht="24" customHeight="1">
      <c r="L1" s="14"/>
      <c r="M1" s="4"/>
      <c r="N1" s="41"/>
    </row>
    <row r="2" spans="3:14" ht="46.5">
      <c r="C2" s="271" t="s">
        <v>560</v>
      </c>
      <c r="D2" s="271"/>
      <c r="E2" s="271"/>
      <c r="F2" s="271"/>
      <c r="G2" s="29"/>
      <c r="H2" s="30"/>
      <c r="I2" s="30"/>
      <c r="L2" s="14"/>
      <c r="M2" s="4"/>
      <c r="N2" s="41"/>
    </row>
    <row r="3" spans="3:14" ht="24" customHeight="1">
      <c r="C3" s="32"/>
      <c r="D3" s="31"/>
      <c r="E3" s="31"/>
      <c r="F3" s="31"/>
      <c r="G3" s="31"/>
      <c r="H3" s="31"/>
      <c r="I3" s="31"/>
      <c r="L3" s="14"/>
      <c r="M3" s="4"/>
      <c r="N3" s="41"/>
    </row>
    <row r="4" spans="3:14" ht="24" customHeight="1" thickBot="1">
      <c r="C4" s="32"/>
      <c r="D4" s="31"/>
      <c r="E4" s="31"/>
      <c r="F4" s="31"/>
      <c r="G4" s="31"/>
      <c r="H4" s="31"/>
      <c r="I4" s="31"/>
      <c r="L4" s="14"/>
      <c r="M4" s="4"/>
      <c r="N4" s="41"/>
    </row>
    <row r="5" spans="3:14" ht="41.25" customHeight="1">
      <c r="C5" s="291" t="s">
        <v>567</v>
      </c>
      <c r="D5" s="292"/>
      <c r="E5" s="292"/>
      <c r="F5" s="292"/>
      <c r="G5" s="293"/>
      <c r="H5" s="134"/>
      <c r="I5" s="134"/>
      <c r="J5" s="135"/>
      <c r="K5" s="4"/>
      <c r="N5" s="41"/>
    </row>
    <row r="6" spans="3:14" ht="24" customHeight="1">
      <c r="C6" s="283" t="s">
        <v>607</v>
      </c>
      <c r="D6" s="284"/>
      <c r="E6" s="284"/>
      <c r="F6" s="284"/>
      <c r="G6" s="284"/>
      <c r="H6" s="284"/>
      <c r="I6" s="284"/>
      <c r="J6" s="285"/>
      <c r="K6" s="4"/>
      <c r="N6" s="41"/>
    </row>
    <row r="7" spans="3:14" ht="24" customHeight="1">
      <c r="C7" s="283"/>
      <c r="D7" s="284"/>
      <c r="E7" s="284"/>
      <c r="F7" s="284"/>
      <c r="G7" s="284"/>
      <c r="H7" s="284"/>
      <c r="I7" s="284"/>
      <c r="J7" s="285"/>
      <c r="K7" s="4"/>
      <c r="N7" s="41"/>
    </row>
    <row r="8" spans="3:14" ht="24" customHeight="1">
      <c r="C8" s="283"/>
      <c r="D8" s="284"/>
      <c r="E8" s="284"/>
      <c r="F8" s="284"/>
      <c r="G8" s="284"/>
      <c r="H8" s="284"/>
      <c r="I8" s="284"/>
      <c r="J8" s="285"/>
      <c r="K8" s="4"/>
      <c r="N8" s="41"/>
    </row>
    <row r="9" spans="3:14" ht="10.5" customHeight="1" thickBot="1">
      <c r="C9" s="286"/>
      <c r="D9" s="287"/>
      <c r="E9" s="287"/>
      <c r="F9" s="287"/>
      <c r="G9" s="287"/>
      <c r="H9" s="287"/>
      <c r="I9" s="287"/>
      <c r="J9" s="288"/>
      <c r="L9" s="14"/>
      <c r="M9" s="4"/>
      <c r="N9" s="41"/>
    </row>
    <row r="10" spans="3:14" ht="24" customHeight="1" thickBot="1">
      <c r="C10" s="115"/>
      <c r="D10" s="113"/>
      <c r="E10" s="113"/>
      <c r="F10" s="113"/>
      <c r="G10" s="114"/>
      <c r="H10" s="114"/>
      <c r="I10" s="114"/>
      <c r="J10" s="114"/>
      <c r="L10" s="14"/>
      <c r="M10" s="4"/>
      <c r="N10" s="41"/>
    </row>
    <row r="11" spans="3:14" ht="59.25" customHeight="1" thickBot="1">
      <c r="C11" s="272" t="s">
        <v>608</v>
      </c>
      <c r="D11" s="273"/>
      <c r="E11" s="273"/>
      <c r="F11" s="274"/>
      <c r="H11" s="116"/>
      <c r="L11" s="14"/>
      <c r="M11" s="4"/>
      <c r="N11" s="41"/>
    </row>
    <row r="12" spans="3:14" ht="24" customHeight="1">
      <c r="C12" s="38"/>
      <c r="D12" s="38"/>
      <c r="E12" s="38"/>
      <c r="F12" s="38"/>
      <c r="L12" s="14"/>
      <c r="M12" s="4"/>
      <c r="N12" s="41"/>
    </row>
    <row r="13" spans="3:14" ht="40.5" customHeight="1">
      <c r="C13" s="38"/>
      <c r="D13" s="101" t="s">
        <v>550</v>
      </c>
      <c r="E13" s="101" t="s">
        <v>16</v>
      </c>
      <c r="F13" s="101" t="s">
        <v>17</v>
      </c>
      <c r="G13" s="289" t="s">
        <v>12</v>
      </c>
      <c r="L13" s="14"/>
      <c r="M13" s="4"/>
      <c r="N13" s="41"/>
    </row>
    <row r="14" spans="3:14" ht="24" customHeight="1">
      <c r="C14" s="38"/>
      <c r="D14" s="102" t="str">
        <f>'1) Tableau budgétaire 1'!C12</f>
        <v>ACTION POUR LA PAIX ET LA CONCORDE, APC</v>
      </c>
      <c r="E14" s="102">
        <f>'1) Tableau budgétaire 1'!D12</f>
        <v>0</v>
      </c>
      <c r="F14" s="102">
        <f>'1) Tableau budgétaire 1'!E12</f>
        <v>0</v>
      </c>
      <c r="G14" s="290"/>
      <c r="L14" s="14"/>
      <c r="M14" s="4"/>
      <c r="N14" s="41"/>
    </row>
    <row r="15" spans="2:14" ht="24" customHeight="1">
      <c r="B15" s="277" t="s">
        <v>568</v>
      </c>
      <c r="C15" s="278"/>
      <c r="D15" s="278"/>
      <c r="E15" s="278"/>
      <c r="F15" s="278"/>
      <c r="G15" s="279"/>
      <c r="L15" s="14"/>
      <c r="M15" s="4"/>
      <c r="N15" s="41"/>
    </row>
    <row r="16" spans="2:14" ht="22.5" customHeight="1">
      <c r="B16" s="139"/>
      <c r="C16" s="277" t="s">
        <v>569</v>
      </c>
      <c r="D16" s="278"/>
      <c r="E16" s="278"/>
      <c r="F16" s="278"/>
      <c r="G16" s="279"/>
      <c r="L16" s="14"/>
      <c r="M16" s="4"/>
      <c r="N16" s="41"/>
    </row>
    <row r="17" spans="3:14" ht="24.75" customHeight="1" thickBot="1">
      <c r="C17" s="136" t="s">
        <v>570</v>
      </c>
      <c r="D17" s="137">
        <f>'1) Tableau budgétaire 1'!C23</f>
        <v>44800</v>
      </c>
      <c r="E17" s="137">
        <f>'1) Tableau budgétaire 1'!D23</f>
        <v>0</v>
      </c>
      <c r="F17" s="137">
        <f>'1) Tableau budgétaire 1'!E23</f>
        <v>0</v>
      </c>
      <c r="G17" s="138">
        <f>SUM(D17:F17)</f>
        <v>44800</v>
      </c>
      <c r="L17" s="14"/>
      <c r="M17" s="4"/>
      <c r="N17" s="41"/>
    </row>
    <row r="18" spans="3:14" ht="21.75" customHeight="1">
      <c r="C18" s="51" t="s">
        <v>571</v>
      </c>
      <c r="D18" s="89"/>
      <c r="E18" s="90"/>
      <c r="F18" s="90"/>
      <c r="G18" s="52">
        <f aca="true" t="shared" si="0" ref="G18:G25">SUM(D18:F18)</f>
        <v>0</v>
      </c>
      <c r="N18" s="41"/>
    </row>
    <row r="19" spans="3:14" ht="15.75">
      <c r="C19" s="39" t="s">
        <v>572</v>
      </c>
      <c r="D19" s="91">
        <v>350</v>
      </c>
      <c r="E19" s="11"/>
      <c r="F19" s="11"/>
      <c r="G19" s="50">
        <f t="shared" si="0"/>
        <v>350</v>
      </c>
      <c r="N19" s="41"/>
    </row>
    <row r="20" spans="3:14" ht="15.75" customHeight="1">
      <c r="C20" s="39" t="s">
        <v>573</v>
      </c>
      <c r="D20" s="91">
        <v>0</v>
      </c>
      <c r="E20" s="91"/>
      <c r="F20" s="91"/>
      <c r="G20" s="50">
        <f t="shared" si="0"/>
        <v>0</v>
      </c>
      <c r="N20" s="41"/>
    </row>
    <row r="21" spans="3:14" ht="15.75">
      <c r="C21" s="40" t="s">
        <v>574</v>
      </c>
      <c r="D21" s="91">
        <v>30650</v>
      </c>
      <c r="E21" s="91"/>
      <c r="F21" s="91"/>
      <c r="G21" s="50">
        <f t="shared" si="0"/>
        <v>30650</v>
      </c>
      <c r="N21" s="41"/>
    </row>
    <row r="22" spans="3:14" ht="15.75">
      <c r="C22" s="39" t="s">
        <v>575</v>
      </c>
      <c r="D22" s="91">
        <v>13800</v>
      </c>
      <c r="E22" s="91"/>
      <c r="F22" s="91"/>
      <c r="G22" s="50">
        <f t="shared" si="0"/>
        <v>13800</v>
      </c>
      <c r="N22" s="41"/>
    </row>
    <row r="23" spans="3:14" ht="21.75" customHeight="1">
      <c r="C23" s="39" t="s">
        <v>576</v>
      </c>
      <c r="D23" s="91"/>
      <c r="E23" s="91"/>
      <c r="F23" s="91"/>
      <c r="G23" s="50">
        <f t="shared" si="0"/>
        <v>0</v>
      </c>
      <c r="N23" s="41"/>
    </row>
    <row r="24" spans="3:14" ht="36.75" customHeight="1">
      <c r="C24" s="39" t="s">
        <v>577</v>
      </c>
      <c r="D24" s="91"/>
      <c r="E24" s="91"/>
      <c r="F24" s="91"/>
      <c r="G24" s="50">
        <f t="shared" si="0"/>
        <v>0</v>
      </c>
      <c r="N24" s="41"/>
    </row>
    <row r="25" spans="3:14" ht="15.75" customHeight="1">
      <c r="C25" s="44" t="s">
        <v>21</v>
      </c>
      <c r="D25" s="56">
        <f>SUM(D18:D24)</f>
        <v>44800</v>
      </c>
      <c r="E25" s="56">
        <f>SUM(E18:E24)</f>
        <v>0</v>
      </c>
      <c r="F25" s="56">
        <f>SUM(F18:F24)</f>
        <v>0</v>
      </c>
      <c r="G25" s="111">
        <f t="shared" si="0"/>
        <v>44800</v>
      </c>
      <c r="N25" s="41"/>
    </row>
    <row r="26" spans="3:7" s="43" customFormat="1" ht="15.75">
      <c r="C26" s="57"/>
      <c r="D26" s="58"/>
      <c r="E26" s="58"/>
      <c r="F26" s="58"/>
      <c r="G26" s="112"/>
    </row>
    <row r="27" spans="3:14" ht="15.75">
      <c r="C27" s="277" t="s">
        <v>578</v>
      </c>
      <c r="D27" s="278"/>
      <c r="E27" s="278"/>
      <c r="F27" s="278"/>
      <c r="G27" s="279"/>
      <c r="N27" s="41"/>
    </row>
    <row r="28" spans="3:14" ht="27" customHeight="1" thickBot="1">
      <c r="C28" s="53" t="s">
        <v>579</v>
      </c>
      <c r="D28" s="54">
        <f>'1) Tableau budgétaire 1'!C33</f>
        <v>22000</v>
      </c>
      <c r="E28" s="54">
        <f>'1) Tableau budgétaire 1'!D33</f>
        <v>0</v>
      </c>
      <c r="F28" s="54">
        <f>'1) Tableau budgétaire 1'!E33</f>
        <v>0</v>
      </c>
      <c r="G28" s="55">
        <f aca="true" t="shared" si="1" ref="G28:G36">SUM(D28:F28)</f>
        <v>22000</v>
      </c>
      <c r="N28" s="41"/>
    </row>
    <row r="29" spans="3:14" ht="15.75">
      <c r="C29" s="51" t="s">
        <v>571</v>
      </c>
      <c r="D29" s="89"/>
      <c r="E29" s="90"/>
      <c r="F29" s="90"/>
      <c r="G29" s="52">
        <f t="shared" si="1"/>
        <v>0</v>
      </c>
      <c r="N29" s="41"/>
    </row>
    <row r="30" spans="3:14" ht="15.75">
      <c r="C30" s="39" t="s">
        <v>572</v>
      </c>
      <c r="D30" s="91"/>
      <c r="E30" s="11"/>
      <c r="F30" s="11"/>
      <c r="G30" s="50">
        <f t="shared" si="1"/>
        <v>0</v>
      </c>
      <c r="N30" s="41"/>
    </row>
    <row r="31" spans="3:14" ht="31.5">
      <c r="C31" s="39" t="s">
        <v>573</v>
      </c>
      <c r="D31" s="91"/>
      <c r="E31" s="91"/>
      <c r="F31" s="91"/>
      <c r="G31" s="50">
        <f t="shared" si="1"/>
        <v>0</v>
      </c>
      <c r="N31" s="41"/>
    </row>
    <row r="32" spans="3:14" ht="15.75">
      <c r="C32" s="40" t="s">
        <v>574</v>
      </c>
      <c r="D32" s="91">
        <v>22000</v>
      </c>
      <c r="E32" s="91"/>
      <c r="F32" s="91"/>
      <c r="G32" s="50">
        <f t="shared" si="1"/>
        <v>22000</v>
      </c>
      <c r="N32" s="41"/>
    </row>
    <row r="33" spans="3:14" ht="15.75">
      <c r="C33" s="39" t="s">
        <v>575</v>
      </c>
      <c r="D33" s="91"/>
      <c r="E33" s="91"/>
      <c r="F33" s="91"/>
      <c r="G33" s="50">
        <f t="shared" si="1"/>
        <v>0</v>
      </c>
      <c r="N33" s="41"/>
    </row>
    <row r="34" spans="3:14" ht="15.75">
      <c r="C34" s="39" t="s">
        <v>576</v>
      </c>
      <c r="D34" s="91"/>
      <c r="E34" s="91"/>
      <c r="F34" s="91"/>
      <c r="G34" s="50">
        <f t="shared" si="1"/>
        <v>0</v>
      </c>
      <c r="N34" s="41"/>
    </row>
    <row r="35" spans="3:14" ht="31.5">
      <c r="C35" s="39" t="s">
        <v>577</v>
      </c>
      <c r="D35" s="91"/>
      <c r="E35" s="91"/>
      <c r="F35" s="91"/>
      <c r="G35" s="50">
        <f t="shared" si="1"/>
        <v>0</v>
      </c>
      <c r="N35" s="41"/>
    </row>
    <row r="36" spans="3:14" ht="15.75">
      <c r="C36" s="44" t="s">
        <v>21</v>
      </c>
      <c r="D36" s="56">
        <f>SUM(D29:D35)</f>
        <v>22000</v>
      </c>
      <c r="E36" s="56">
        <f>SUM(E29:E35)</f>
        <v>0</v>
      </c>
      <c r="F36" s="56">
        <f>SUM(F29:F35)</f>
        <v>0</v>
      </c>
      <c r="G36" s="50">
        <f t="shared" si="1"/>
        <v>22000</v>
      </c>
      <c r="N36" s="41"/>
    </row>
    <row r="37" spans="3:7" s="43" customFormat="1" ht="15.75">
      <c r="C37" s="57"/>
      <c r="D37" s="58"/>
      <c r="E37" s="58"/>
      <c r="F37" s="58"/>
      <c r="G37" s="59"/>
    </row>
    <row r="38" spans="3:14" ht="15.75">
      <c r="C38" s="277" t="s">
        <v>580</v>
      </c>
      <c r="D38" s="278"/>
      <c r="E38" s="278"/>
      <c r="F38" s="278"/>
      <c r="G38" s="279"/>
      <c r="N38" s="41"/>
    </row>
    <row r="39" spans="3:14" ht="21.75" customHeight="1" thickBot="1">
      <c r="C39" s="53" t="s">
        <v>581</v>
      </c>
      <c r="D39" s="54">
        <f>'1) Tableau budgétaire 1'!C43</f>
        <v>0</v>
      </c>
      <c r="E39" s="54">
        <f>'1) Tableau budgétaire 1'!D43</f>
        <v>0</v>
      </c>
      <c r="F39" s="54">
        <f>'1) Tableau budgétaire 1'!E43</f>
        <v>0</v>
      </c>
      <c r="G39" s="55">
        <f aca="true" t="shared" si="2" ref="G39:G47">SUM(D39:F39)</f>
        <v>0</v>
      </c>
      <c r="N39" s="41"/>
    </row>
    <row r="40" spans="3:14" ht="15.75">
      <c r="C40" s="51" t="s">
        <v>571</v>
      </c>
      <c r="D40" s="89"/>
      <c r="E40" s="90"/>
      <c r="F40" s="90"/>
      <c r="G40" s="52">
        <f t="shared" si="2"/>
        <v>0</v>
      </c>
      <c r="N40" s="41"/>
    </row>
    <row r="41" spans="3:7" s="43" customFormat="1" ht="15.75" customHeight="1">
      <c r="C41" s="39" t="s">
        <v>572</v>
      </c>
      <c r="D41" s="91"/>
      <c r="E41" s="11"/>
      <c r="F41" s="11"/>
      <c r="G41" s="50">
        <f t="shared" si="2"/>
        <v>0</v>
      </c>
    </row>
    <row r="42" spans="3:7" s="43" customFormat="1" ht="31.5">
      <c r="C42" s="39" t="s">
        <v>573</v>
      </c>
      <c r="D42" s="91"/>
      <c r="E42" s="91"/>
      <c r="F42" s="91"/>
      <c r="G42" s="50">
        <f t="shared" si="2"/>
        <v>0</v>
      </c>
    </row>
    <row r="43" spans="3:7" s="43" customFormat="1" ht="15.75">
      <c r="C43" s="40" t="s">
        <v>574</v>
      </c>
      <c r="D43" s="91"/>
      <c r="E43" s="91"/>
      <c r="F43" s="91"/>
      <c r="G43" s="50">
        <f t="shared" si="2"/>
        <v>0</v>
      </c>
    </row>
    <row r="44" spans="3:14" ht="15.75">
      <c r="C44" s="39" t="s">
        <v>575</v>
      </c>
      <c r="D44" s="91"/>
      <c r="E44" s="91"/>
      <c r="F44" s="91"/>
      <c r="G44" s="50">
        <f t="shared" si="2"/>
        <v>0</v>
      </c>
      <c r="N44" s="41"/>
    </row>
    <row r="45" spans="3:14" ht="15.75">
      <c r="C45" s="39" t="s">
        <v>576</v>
      </c>
      <c r="D45" s="91"/>
      <c r="E45" s="91"/>
      <c r="F45" s="91"/>
      <c r="G45" s="50">
        <f t="shared" si="2"/>
        <v>0</v>
      </c>
      <c r="N45" s="41"/>
    </row>
    <row r="46" spans="3:14" ht="31.5">
      <c r="C46" s="39" t="s">
        <v>577</v>
      </c>
      <c r="D46" s="91"/>
      <c r="E46" s="91"/>
      <c r="F46" s="91"/>
      <c r="G46" s="50">
        <f t="shared" si="2"/>
        <v>0</v>
      </c>
      <c r="N46" s="41"/>
    </row>
    <row r="47" spans="3:14" ht="15.75">
      <c r="C47" s="44" t="s">
        <v>21</v>
      </c>
      <c r="D47" s="56">
        <f>SUM(D40:D46)</f>
        <v>0</v>
      </c>
      <c r="E47" s="56">
        <f>SUM(E40:E46)</f>
        <v>0</v>
      </c>
      <c r="F47" s="56">
        <f>SUM(F40:F46)</f>
        <v>0</v>
      </c>
      <c r="G47" s="50">
        <f t="shared" si="2"/>
        <v>0</v>
      </c>
      <c r="N47" s="41"/>
    </row>
    <row r="48" spans="3:7" s="43" customFormat="1" ht="15.75">
      <c r="C48" s="57"/>
      <c r="D48" s="58"/>
      <c r="E48" s="58"/>
      <c r="F48" s="58"/>
      <c r="G48" s="59"/>
    </row>
    <row r="49" spans="3:14" ht="15.75">
      <c r="C49" s="277" t="s">
        <v>582</v>
      </c>
      <c r="D49" s="278"/>
      <c r="E49" s="278"/>
      <c r="F49" s="278"/>
      <c r="G49" s="279"/>
      <c r="N49" s="41"/>
    </row>
    <row r="50" spans="3:14" ht="20.25" customHeight="1" thickBot="1">
      <c r="C50" s="53" t="s">
        <v>583</v>
      </c>
      <c r="D50" s="54">
        <f>'1) Tableau budgétaire 1'!C53</f>
        <v>48800</v>
      </c>
      <c r="E50" s="54">
        <f>'1) Tableau budgétaire 1'!D53</f>
        <v>0</v>
      </c>
      <c r="F50" s="54">
        <f>'1) Tableau budgétaire 1'!E53</f>
        <v>0</v>
      </c>
      <c r="G50" s="55">
        <f aca="true" t="shared" si="3" ref="G50:G58">SUM(D50:F50)</f>
        <v>48800</v>
      </c>
      <c r="N50" s="41"/>
    </row>
    <row r="51" spans="3:14" ht="15.75">
      <c r="C51" s="51" t="s">
        <v>571</v>
      </c>
      <c r="D51" s="89"/>
      <c r="E51" s="90"/>
      <c r="F51" s="90"/>
      <c r="G51" s="52">
        <f t="shared" si="3"/>
        <v>0</v>
      </c>
      <c r="N51" s="41"/>
    </row>
    <row r="52" spans="3:14" ht="15.75" customHeight="1">
      <c r="C52" s="39" t="s">
        <v>572</v>
      </c>
      <c r="D52" s="91">
        <v>3900</v>
      </c>
      <c r="E52" s="11"/>
      <c r="F52" s="11"/>
      <c r="G52" s="50">
        <f t="shared" si="3"/>
        <v>3900</v>
      </c>
      <c r="N52" s="41"/>
    </row>
    <row r="53" spans="3:14" ht="32.25" customHeight="1">
      <c r="C53" s="39" t="s">
        <v>573</v>
      </c>
      <c r="D53" s="91"/>
      <c r="E53" s="91"/>
      <c r="F53" s="91"/>
      <c r="G53" s="50">
        <f t="shared" si="3"/>
        <v>0</v>
      </c>
      <c r="N53" s="41"/>
    </row>
    <row r="54" spans="3:7" s="43" customFormat="1" ht="15.75">
      <c r="C54" s="40" t="s">
        <v>574</v>
      </c>
      <c r="D54" s="91">
        <v>34400</v>
      </c>
      <c r="E54" s="91"/>
      <c r="F54" s="91"/>
      <c r="G54" s="50">
        <f t="shared" si="3"/>
        <v>34400</v>
      </c>
    </row>
    <row r="55" spans="3:14" ht="15.75">
      <c r="C55" s="39" t="s">
        <v>575</v>
      </c>
      <c r="D55" s="91">
        <v>10500</v>
      </c>
      <c r="E55" s="91"/>
      <c r="F55" s="91"/>
      <c r="G55" s="50">
        <f t="shared" si="3"/>
        <v>10500</v>
      </c>
      <c r="N55" s="41"/>
    </row>
    <row r="56" spans="3:14" ht="15.75">
      <c r="C56" s="39" t="s">
        <v>576</v>
      </c>
      <c r="D56" s="91"/>
      <c r="E56" s="91"/>
      <c r="F56" s="91"/>
      <c r="G56" s="50">
        <f t="shared" si="3"/>
        <v>0</v>
      </c>
      <c r="N56" s="41"/>
    </row>
    <row r="57" spans="3:14" ht="31.5">
      <c r="C57" s="39" t="s">
        <v>577</v>
      </c>
      <c r="D57" s="91"/>
      <c r="E57" s="91"/>
      <c r="F57" s="91"/>
      <c r="G57" s="50">
        <f t="shared" si="3"/>
        <v>0</v>
      </c>
      <c r="N57" s="41"/>
    </row>
    <row r="58" spans="3:14" ht="21" customHeight="1">
      <c r="C58" s="44" t="s">
        <v>21</v>
      </c>
      <c r="D58" s="56">
        <f>SUM(D51:D57)</f>
        <v>48800</v>
      </c>
      <c r="E58" s="56">
        <f>SUM(E51:E57)</f>
        <v>0</v>
      </c>
      <c r="F58" s="56">
        <f>SUM(F51:F57)</f>
        <v>0</v>
      </c>
      <c r="G58" s="50">
        <f t="shared" si="3"/>
        <v>48800</v>
      </c>
      <c r="N58" s="41"/>
    </row>
    <row r="59" spans="3:7" s="43" customFormat="1" ht="22.5" customHeight="1">
      <c r="C59" s="60"/>
      <c r="D59" s="58"/>
      <c r="E59" s="58"/>
      <c r="F59" s="58"/>
      <c r="G59" s="59"/>
    </row>
    <row r="60" spans="2:14" ht="15.75">
      <c r="B60" s="277" t="s">
        <v>584</v>
      </c>
      <c r="C60" s="278"/>
      <c r="D60" s="278"/>
      <c r="E60" s="278"/>
      <c r="F60" s="278"/>
      <c r="G60" s="279"/>
      <c r="N60" s="41"/>
    </row>
    <row r="61" spans="3:14" ht="15.75">
      <c r="C61" s="277" t="s">
        <v>421</v>
      </c>
      <c r="D61" s="278"/>
      <c r="E61" s="278"/>
      <c r="F61" s="278"/>
      <c r="G61" s="279"/>
      <c r="N61" s="41"/>
    </row>
    <row r="62" spans="3:14" ht="24" customHeight="1" thickBot="1">
      <c r="C62" s="53" t="s">
        <v>585</v>
      </c>
      <c r="D62" s="54">
        <f>'1) Tableau budgétaire 1'!C65</f>
        <v>81625</v>
      </c>
      <c r="E62" s="54">
        <f>'1) Tableau budgétaire 1'!D65</f>
        <v>0</v>
      </c>
      <c r="F62" s="54">
        <f>'1) Tableau budgétaire 1'!E65</f>
        <v>0</v>
      </c>
      <c r="G62" s="55">
        <f>SUM(D62:F62)</f>
        <v>81625</v>
      </c>
      <c r="N62" s="41"/>
    </row>
    <row r="63" spans="3:14" ht="15.75" customHeight="1">
      <c r="C63" s="51" t="s">
        <v>571</v>
      </c>
      <c r="D63" s="89"/>
      <c r="E63" s="90"/>
      <c r="F63" s="90"/>
      <c r="G63" s="52">
        <f aca="true" t="shared" si="4" ref="G63:G70">SUM(D63:F63)</f>
        <v>0</v>
      </c>
      <c r="N63" s="41"/>
    </row>
    <row r="64" spans="3:14" ht="15.75" customHeight="1">
      <c r="C64" s="39" t="s">
        <v>572</v>
      </c>
      <c r="D64" s="91">
        <v>1860</v>
      </c>
      <c r="E64" s="11"/>
      <c r="F64" s="11"/>
      <c r="G64" s="50">
        <f t="shared" si="4"/>
        <v>1860</v>
      </c>
      <c r="N64" s="41"/>
    </row>
    <row r="65" spans="3:14" ht="15.75" customHeight="1">
      <c r="C65" s="39" t="s">
        <v>573</v>
      </c>
      <c r="D65" s="91"/>
      <c r="E65" s="91"/>
      <c r="F65" s="91"/>
      <c r="G65" s="50">
        <f t="shared" si="4"/>
        <v>0</v>
      </c>
      <c r="N65" s="41"/>
    </row>
    <row r="66" spans="3:14" ht="18.75" customHeight="1">
      <c r="C66" s="40" t="s">
        <v>574</v>
      </c>
      <c r="D66" s="91">
        <v>75015</v>
      </c>
      <c r="E66" s="91"/>
      <c r="F66" s="91"/>
      <c r="G66" s="50">
        <f t="shared" si="4"/>
        <v>75015</v>
      </c>
      <c r="N66" s="41"/>
    </row>
    <row r="67" spans="3:14" ht="15.75">
      <c r="C67" s="39" t="s">
        <v>575</v>
      </c>
      <c r="D67" s="91">
        <v>4750</v>
      </c>
      <c r="E67" s="91"/>
      <c r="F67" s="91"/>
      <c r="G67" s="50">
        <f t="shared" si="4"/>
        <v>4750</v>
      </c>
      <c r="N67" s="41"/>
    </row>
    <row r="68" spans="2:7" s="43" customFormat="1" ht="21.75" customHeight="1">
      <c r="B68" s="41"/>
      <c r="C68" s="39" t="s">
        <v>576</v>
      </c>
      <c r="D68" s="91"/>
      <c r="E68" s="91"/>
      <c r="F68" s="91"/>
      <c r="G68" s="50">
        <f t="shared" si="4"/>
        <v>0</v>
      </c>
    </row>
    <row r="69" spans="2:7" s="43" customFormat="1" ht="31.5">
      <c r="B69" s="41"/>
      <c r="C69" s="39" t="s">
        <v>577</v>
      </c>
      <c r="D69" s="91"/>
      <c r="E69" s="91"/>
      <c r="F69" s="91"/>
      <c r="G69" s="50">
        <f t="shared" si="4"/>
        <v>0</v>
      </c>
    </row>
    <row r="70" spans="3:14" ht="15.75">
      <c r="C70" s="44" t="s">
        <v>21</v>
      </c>
      <c r="D70" s="56">
        <f>SUM(D63:D69)</f>
        <v>81625</v>
      </c>
      <c r="E70" s="56">
        <f>SUM(E63:E69)</f>
        <v>0</v>
      </c>
      <c r="F70" s="56">
        <f>SUM(F63:F69)</f>
        <v>0</v>
      </c>
      <c r="G70" s="50">
        <f t="shared" si="4"/>
        <v>81625</v>
      </c>
      <c r="N70" s="41"/>
    </row>
    <row r="71" spans="3:7" s="43" customFormat="1" ht="15.75">
      <c r="C71" s="57"/>
      <c r="D71" s="58"/>
      <c r="E71" s="58"/>
      <c r="F71" s="58"/>
      <c r="G71" s="59"/>
    </row>
    <row r="72" spans="2:14" ht="15.75">
      <c r="B72" s="43"/>
      <c r="C72" s="277" t="s">
        <v>430</v>
      </c>
      <c r="D72" s="278"/>
      <c r="E72" s="278"/>
      <c r="F72" s="278"/>
      <c r="G72" s="279"/>
      <c r="N72" s="41"/>
    </row>
    <row r="73" spans="3:14" ht="21.75" customHeight="1" thickBot="1">
      <c r="C73" s="53" t="s">
        <v>586</v>
      </c>
      <c r="D73" s="54">
        <f>'1) Tableau budgétaire 1'!C75</f>
        <v>40800</v>
      </c>
      <c r="E73" s="54">
        <f>'1) Tableau budgétaire 1'!D75</f>
        <v>0</v>
      </c>
      <c r="F73" s="54">
        <f>'1) Tableau budgétaire 1'!E75</f>
        <v>0</v>
      </c>
      <c r="G73" s="55">
        <f aca="true" t="shared" si="5" ref="G73:G81">SUM(D73:F73)</f>
        <v>40800</v>
      </c>
      <c r="N73" s="41"/>
    </row>
    <row r="74" spans="3:14" ht="15.75" customHeight="1">
      <c r="C74" s="51" t="s">
        <v>571</v>
      </c>
      <c r="D74" s="89"/>
      <c r="E74" s="90"/>
      <c r="F74" s="90"/>
      <c r="G74" s="52">
        <f t="shared" si="5"/>
        <v>0</v>
      </c>
      <c r="N74" s="41"/>
    </row>
    <row r="75" spans="3:14" ht="15.75" customHeight="1">
      <c r="C75" s="39" t="s">
        <v>572</v>
      </c>
      <c r="D75" s="91">
        <v>2400</v>
      </c>
      <c r="E75" s="11"/>
      <c r="F75" s="11"/>
      <c r="G75" s="50">
        <f t="shared" si="5"/>
        <v>2400</v>
      </c>
      <c r="N75" s="41"/>
    </row>
    <row r="76" spans="3:14" ht="15.75" customHeight="1">
      <c r="C76" s="39" t="s">
        <v>573</v>
      </c>
      <c r="D76" s="91"/>
      <c r="E76" s="91"/>
      <c r="F76" s="91"/>
      <c r="G76" s="50">
        <f t="shared" si="5"/>
        <v>0</v>
      </c>
      <c r="N76" s="41"/>
    </row>
    <row r="77" spans="3:14" ht="15.75">
      <c r="C77" s="40" t="s">
        <v>574</v>
      </c>
      <c r="D77" s="91">
        <v>34800</v>
      </c>
      <c r="E77" s="91"/>
      <c r="F77" s="91"/>
      <c r="G77" s="50">
        <f t="shared" si="5"/>
        <v>34800</v>
      </c>
      <c r="N77" s="41"/>
    </row>
    <row r="78" spans="3:14" ht="15.75">
      <c r="C78" s="39" t="s">
        <v>575</v>
      </c>
      <c r="D78" s="91">
        <v>3600</v>
      </c>
      <c r="E78" s="91"/>
      <c r="F78" s="91"/>
      <c r="G78" s="50">
        <f t="shared" si="5"/>
        <v>3600</v>
      </c>
      <c r="N78" s="41"/>
    </row>
    <row r="79" spans="3:14" ht="15.75">
      <c r="C79" s="39" t="s">
        <v>576</v>
      </c>
      <c r="D79" s="91"/>
      <c r="E79" s="91"/>
      <c r="F79" s="91"/>
      <c r="G79" s="50">
        <f t="shared" si="5"/>
        <v>0</v>
      </c>
      <c r="N79" s="41"/>
    </row>
    <row r="80" spans="3:14" ht="31.5">
      <c r="C80" s="39" t="s">
        <v>577</v>
      </c>
      <c r="D80" s="91"/>
      <c r="E80" s="91"/>
      <c r="F80" s="91"/>
      <c r="G80" s="50">
        <f t="shared" si="5"/>
        <v>0</v>
      </c>
      <c r="N80" s="41"/>
    </row>
    <row r="81" spans="3:14" ht="15.75">
      <c r="C81" s="44" t="s">
        <v>21</v>
      </c>
      <c r="D81" s="56">
        <f>SUM(D74:D80)</f>
        <v>40800</v>
      </c>
      <c r="E81" s="56">
        <f>SUM(E74:E80)</f>
        <v>0</v>
      </c>
      <c r="F81" s="56">
        <f>SUM(F74:F80)</f>
        <v>0</v>
      </c>
      <c r="G81" s="50">
        <f t="shared" si="5"/>
        <v>40800</v>
      </c>
      <c r="N81" s="41"/>
    </row>
    <row r="82" spans="3:7" s="43" customFormat="1" ht="15.75">
      <c r="C82" s="57"/>
      <c r="D82" s="58"/>
      <c r="E82" s="58"/>
      <c r="F82" s="58"/>
      <c r="G82" s="59"/>
    </row>
    <row r="83" spans="3:14" ht="15.75">
      <c r="C83" s="277" t="s">
        <v>441</v>
      </c>
      <c r="D83" s="278"/>
      <c r="E83" s="278"/>
      <c r="F83" s="278"/>
      <c r="G83" s="279"/>
      <c r="N83" s="41"/>
    </row>
    <row r="84" spans="2:14" ht="21.75" customHeight="1" thickBot="1">
      <c r="B84" s="43"/>
      <c r="C84" s="53" t="s">
        <v>587</v>
      </c>
      <c r="D84" s="54">
        <f>'1) Tableau budgétaire 1'!C85</f>
        <v>0</v>
      </c>
      <c r="E84" s="54">
        <f>'1) Tableau budgétaire 1'!D85</f>
        <v>0</v>
      </c>
      <c r="F84" s="54">
        <f>'1) Tableau budgétaire 1'!E85</f>
        <v>0</v>
      </c>
      <c r="G84" s="55">
        <f aca="true" t="shared" si="6" ref="G84:G92">SUM(D84:F84)</f>
        <v>0</v>
      </c>
      <c r="N84" s="41"/>
    </row>
    <row r="85" spans="3:14" ht="18" customHeight="1">
      <c r="C85" s="51" t="s">
        <v>571</v>
      </c>
      <c r="D85" s="89"/>
      <c r="E85" s="90"/>
      <c r="F85" s="90"/>
      <c r="G85" s="52">
        <f t="shared" si="6"/>
        <v>0</v>
      </c>
      <c r="N85" s="41"/>
    </row>
    <row r="86" spans="3:14" ht="15.75" customHeight="1">
      <c r="C86" s="39" t="s">
        <v>572</v>
      </c>
      <c r="D86" s="91"/>
      <c r="E86" s="11"/>
      <c r="F86" s="11"/>
      <c r="G86" s="50">
        <f t="shared" si="6"/>
        <v>0</v>
      </c>
      <c r="N86" s="41"/>
    </row>
    <row r="87" spans="2:7" s="43" customFormat="1" ht="15.75" customHeight="1">
      <c r="B87" s="41"/>
      <c r="C87" s="39" t="s">
        <v>573</v>
      </c>
      <c r="D87" s="91"/>
      <c r="E87" s="91"/>
      <c r="F87" s="91"/>
      <c r="G87" s="50">
        <f t="shared" si="6"/>
        <v>0</v>
      </c>
    </row>
    <row r="88" spans="2:14" ht="15.75">
      <c r="B88" s="43"/>
      <c r="C88" s="40" t="s">
        <v>574</v>
      </c>
      <c r="D88" s="91"/>
      <c r="E88" s="91"/>
      <c r="F88" s="91"/>
      <c r="G88" s="50">
        <f t="shared" si="6"/>
        <v>0</v>
      </c>
      <c r="N88" s="41"/>
    </row>
    <row r="89" spans="2:14" ht="15.75">
      <c r="B89" s="43"/>
      <c r="C89" s="39" t="s">
        <v>575</v>
      </c>
      <c r="D89" s="91"/>
      <c r="E89" s="91"/>
      <c r="F89" s="91"/>
      <c r="G89" s="50">
        <f t="shared" si="6"/>
        <v>0</v>
      </c>
      <c r="N89" s="41"/>
    </row>
    <row r="90" spans="2:14" ht="15.75">
      <c r="B90" s="43"/>
      <c r="C90" s="39" t="s">
        <v>576</v>
      </c>
      <c r="D90" s="91"/>
      <c r="E90" s="91"/>
      <c r="F90" s="91"/>
      <c r="G90" s="50">
        <f t="shared" si="6"/>
        <v>0</v>
      </c>
      <c r="N90" s="41"/>
    </row>
    <row r="91" spans="3:14" ht="31.5">
      <c r="C91" s="39" t="s">
        <v>577</v>
      </c>
      <c r="D91" s="91"/>
      <c r="E91" s="91"/>
      <c r="F91" s="91"/>
      <c r="G91" s="50">
        <f t="shared" si="6"/>
        <v>0</v>
      </c>
      <c r="N91" s="41"/>
    </row>
    <row r="92" spans="3:14" ht="15.75">
      <c r="C92" s="44" t="s">
        <v>21</v>
      </c>
      <c r="D92" s="56">
        <f>SUM(D85:D91)</f>
        <v>0</v>
      </c>
      <c r="E92" s="56">
        <f>SUM(E85:E91)</f>
        <v>0</v>
      </c>
      <c r="F92" s="56">
        <f>SUM(F85:F91)</f>
        <v>0</v>
      </c>
      <c r="G92" s="50">
        <f t="shared" si="6"/>
        <v>0</v>
      </c>
      <c r="N92" s="41"/>
    </row>
    <row r="93" spans="3:7" s="43" customFormat="1" ht="15.75">
      <c r="C93" s="57"/>
      <c r="D93" s="58"/>
      <c r="E93" s="58"/>
      <c r="F93" s="58"/>
      <c r="G93" s="59"/>
    </row>
    <row r="94" spans="3:14" ht="15.75">
      <c r="C94" s="277" t="s">
        <v>451</v>
      </c>
      <c r="D94" s="278"/>
      <c r="E94" s="278"/>
      <c r="F94" s="278"/>
      <c r="G94" s="279"/>
      <c r="N94" s="41"/>
    </row>
    <row r="95" spans="3:14" ht="21.75" customHeight="1" thickBot="1">
      <c r="C95" s="53" t="s">
        <v>588</v>
      </c>
      <c r="D95" s="54">
        <f>'1) Tableau budgétaire 1'!C95</f>
        <v>0</v>
      </c>
      <c r="E95" s="54">
        <f>'1) Tableau budgétaire 1'!D95</f>
        <v>0</v>
      </c>
      <c r="F95" s="54">
        <f>'1) Tableau budgétaire 1'!E95</f>
        <v>0</v>
      </c>
      <c r="G95" s="55">
        <f aca="true" t="shared" si="7" ref="G95:G103">SUM(D95:F95)</f>
        <v>0</v>
      </c>
      <c r="N95" s="41"/>
    </row>
    <row r="96" spans="3:14" ht="15.75" customHeight="1">
      <c r="C96" s="51" t="s">
        <v>571</v>
      </c>
      <c r="D96" s="89"/>
      <c r="E96" s="90"/>
      <c r="F96" s="90"/>
      <c r="G96" s="52">
        <f t="shared" si="7"/>
        <v>0</v>
      </c>
      <c r="N96" s="41"/>
    </row>
    <row r="97" spans="2:14" ht="15.75" customHeight="1">
      <c r="B97" s="43"/>
      <c r="C97" s="39" t="s">
        <v>572</v>
      </c>
      <c r="D97" s="91"/>
      <c r="E97" s="11"/>
      <c r="F97" s="11"/>
      <c r="G97" s="50">
        <f t="shared" si="7"/>
        <v>0</v>
      </c>
      <c r="N97" s="41"/>
    </row>
    <row r="98" spans="3:14" ht="15.75" customHeight="1">
      <c r="C98" s="39" t="s">
        <v>573</v>
      </c>
      <c r="D98" s="91"/>
      <c r="E98" s="91"/>
      <c r="F98" s="91"/>
      <c r="G98" s="50">
        <f t="shared" si="7"/>
        <v>0</v>
      </c>
      <c r="N98" s="41"/>
    </row>
    <row r="99" spans="3:14" ht="15.75">
      <c r="C99" s="40" t="s">
        <v>574</v>
      </c>
      <c r="D99" s="91"/>
      <c r="E99" s="91"/>
      <c r="F99" s="91"/>
      <c r="G99" s="50">
        <f t="shared" si="7"/>
        <v>0</v>
      </c>
      <c r="N99" s="41"/>
    </row>
    <row r="100" spans="3:14" ht="15.75">
      <c r="C100" s="39" t="s">
        <v>575</v>
      </c>
      <c r="D100" s="91"/>
      <c r="E100" s="91"/>
      <c r="F100" s="91"/>
      <c r="G100" s="50">
        <f t="shared" si="7"/>
        <v>0</v>
      </c>
      <c r="N100" s="41"/>
    </row>
    <row r="101" spans="3:14" ht="25.5" customHeight="1">
      <c r="C101" s="39" t="s">
        <v>576</v>
      </c>
      <c r="D101" s="91"/>
      <c r="E101" s="91"/>
      <c r="F101" s="91"/>
      <c r="G101" s="50">
        <f t="shared" si="7"/>
        <v>0</v>
      </c>
      <c r="N101" s="41"/>
    </row>
    <row r="102" spans="2:14" ht="31.5">
      <c r="B102" s="43"/>
      <c r="C102" s="39" t="s">
        <v>577</v>
      </c>
      <c r="D102" s="91"/>
      <c r="E102" s="91"/>
      <c r="F102" s="91"/>
      <c r="G102" s="50">
        <f t="shared" si="7"/>
        <v>0</v>
      </c>
      <c r="N102" s="41"/>
    </row>
    <row r="103" spans="3:14" ht="15.75" customHeight="1">
      <c r="C103" s="44" t="s">
        <v>21</v>
      </c>
      <c r="D103" s="56">
        <f>SUM(D96:D102)</f>
        <v>0</v>
      </c>
      <c r="E103" s="56">
        <f>SUM(E96:E102)</f>
        <v>0</v>
      </c>
      <c r="F103" s="56">
        <f>SUM(F96:F102)</f>
        <v>0</v>
      </c>
      <c r="G103" s="50">
        <f t="shared" si="7"/>
        <v>0</v>
      </c>
      <c r="N103" s="41"/>
    </row>
    <row r="104" spans="4:14" ht="25.5" customHeight="1">
      <c r="D104" s="45"/>
      <c r="E104" s="45"/>
      <c r="F104" s="45"/>
      <c r="G104" s="45"/>
      <c r="N104" s="41"/>
    </row>
    <row r="105" spans="2:14" ht="15.75">
      <c r="B105" s="277" t="s">
        <v>589</v>
      </c>
      <c r="C105" s="278"/>
      <c r="D105" s="278"/>
      <c r="E105" s="278"/>
      <c r="F105" s="278"/>
      <c r="G105" s="279"/>
      <c r="N105" s="41"/>
    </row>
    <row r="106" spans="3:14" ht="15.75">
      <c r="C106" s="277" t="s">
        <v>463</v>
      </c>
      <c r="D106" s="278"/>
      <c r="E106" s="278"/>
      <c r="F106" s="278"/>
      <c r="G106" s="279"/>
      <c r="N106" s="41"/>
    </row>
    <row r="107" spans="3:14" ht="22.5" customHeight="1" thickBot="1">
      <c r="C107" s="53" t="s">
        <v>590</v>
      </c>
      <c r="D107" s="54">
        <f>'1) Tableau budgétaire 1'!C107</f>
        <v>52800</v>
      </c>
      <c r="E107" s="54">
        <f>'1) Tableau budgétaire 1'!D107</f>
        <v>0</v>
      </c>
      <c r="F107" s="54">
        <f>'1) Tableau budgétaire 1'!E107</f>
        <v>0</v>
      </c>
      <c r="G107" s="55">
        <f>SUM(D107:F107)</f>
        <v>52800</v>
      </c>
      <c r="N107" s="41"/>
    </row>
    <row r="108" spans="3:14" ht="15.75">
      <c r="C108" s="51" t="s">
        <v>571</v>
      </c>
      <c r="D108" s="89"/>
      <c r="E108" s="90"/>
      <c r="F108" s="90"/>
      <c r="G108" s="52">
        <f aca="true" t="shared" si="8" ref="G108:G115">SUM(D108:F108)</f>
        <v>0</v>
      </c>
      <c r="N108" s="41"/>
    </row>
    <row r="109" spans="3:14" ht="15.75">
      <c r="C109" s="39" t="s">
        <v>572</v>
      </c>
      <c r="D109" s="91">
        <v>1875</v>
      </c>
      <c r="E109" s="11"/>
      <c r="F109" s="11"/>
      <c r="G109" s="50">
        <f t="shared" si="8"/>
        <v>1875</v>
      </c>
      <c r="N109" s="41"/>
    </row>
    <row r="110" spans="3:14" ht="15.75" customHeight="1">
      <c r="C110" s="39" t="s">
        <v>573</v>
      </c>
      <c r="D110" s="91"/>
      <c r="E110" s="91"/>
      <c r="F110" s="91"/>
      <c r="G110" s="50">
        <f t="shared" si="8"/>
        <v>0</v>
      </c>
      <c r="N110" s="41"/>
    </row>
    <row r="111" spans="3:14" ht="15.75">
      <c r="C111" s="40" t="s">
        <v>574</v>
      </c>
      <c r="D111" s="91">
        <v>41775</v>
      </c>
      <c r="E111" s="91"/>
      <c r="F111" s="91"/>
      <c r="G111" s="50">
        <f t="shared" si="8"/>
        <v>41775</v>
      </c>
      <c r="N111" s="41"/>
    </row>
    <row r="112" spans="3:14" ht="15.75">
      <c r="C112" s="39" t="s">
        <v>575</v>
      </c>
      <c r="D112" s="91">
        <v>9150</v>
      </c>
      <c r="E112" s="91"/>
      <c r="F112" s="91"/>
      <c r="G112" s="50">
        <f t="shared" si="8"/>
        <v>9150</v>
      </c>
      <c r="N112" s="41"/>
    </row>
    <row r="113" spans="3:14" ht="15.75">
      <c r="C113" s="39" t="s">
        <v>576</v>
      </c>
      <c r="D113" s="91"/>
      <c r="E113" s="91"/>
      <c r="F113" s="91"/>
      <c r="G113" s="50">
        <f t="shared" si="8"/>
        <v>0</v>
      </c>
      <c r="N113" s="41"/>
    </row>
    <row r="114" spans="3:14" ht="31.5">
      <c r="C114" s="39" t="s">
        <v>577</v>
      </c>
      <c r="D114" s="91"/>
      <c r="E114" s="91"/>
      <c r="F114" s="91"/>
      <c r="G114" s="50">
        <f t="shared" si="8"/>
        <v>0</v>
      </c>
      <c r="N114" s="41"/>
    </row>
    <row r="115" spans="3:14" ht="15.75">
      <c r="C115" s="44" t="s">
        <v>21</v>
      </c>
      <c r="D115" s="56">
        <f>SUM(D108:D114)</f>
        <v>52800</v>
      </c>
      <c r="E115" s="56">
        <f>SUM(E108:E114)</f>
        <v>0</v>
      </c>
      <c r="F115" s="56">
        <f>SUM(F108:F114)</f>
        <v>0</v>
      </c>
      <c r="G115" s="50">
        <f t="shared" si="8"/>
        <v>52800</v>
      </c>
      <c r="N115" s="41"/>
    </row>
    <row r="116" spans="3:7" s="43" customFormat="1" ht="15.75">
      <c r="C116" s="57"/>
      <c r="D116" s="58"/>
      <c r="E116" s="58"/>
      <c r="F116" s="58"/>
      <c r="G116" s="59"/>
    </row>
    <row r="117" spans="3:14" ht="15.75" customHeight="1">
      <c r="C117" s="277" t="s">
        <v>591</v>
      </c>
      <c r="D117" s="278"/>
      <c r="E117" s="278"/>
      <c r="F117" s="278"/>
      <c r="G117" s="279"/>
      <c r="N117" s="41"/>
    </row>
    <row r="118" spans="3:14" ht="21.75" customHeight="1" thickBot="1">
      <c r="C118" s="53" t="s">
        <v>592</v>
      </c>
      <c r="D118" s="54">
        <f>'1) Tableau budgétaire 1'!C118</f>
        <v>5400</v>
      </c>
      <c r="E118" s="54">
        <f>'1) Tableau budgétaire 1'!D118</f>
        <v>0</v>
      </c>
      <c r="F118" s="54">
        <f>'1) Tableau budgétaire 1'!E118</f>
        <v>0</v>
      </c>
      <c r="G118" s="55">
        <f aca="true" t="shared" si="9" ref="G118:G126">SUM(D118:F118)</f>
        <v>5400</v>
      </c>
      <c r="N118" s="41"/>
    </row>
    <row r="119" spans="3:14" ht="15.75">
      <c r="C119" s="51" t="s">
        <v>571</v>
      </c>
      <c r="D119" s="89"/>
      <c r="E119" s="90"/>
      <c r="F119" s="90"/>
      <c r="G119" s="52">
        <f t="shared" si="9"/>
        <v>0</v>
      </c>
      <c r="N119" s="41"/>
    </row>
    <row r="120" spans="3:14" ht="15.75">
      <c r="C120" s="39" t="s">
        <v>572</v>
      </c>
      <c r="D120" s="91"/>
      <c r="E120" s="11"/>
      <c r="F120" s="11"/>
      <c r="G120" s="50">
        <f t="shared" si="9"/>
        <v>0</v>
      </c>
      <c r="N120" s="41"/>
    </row>
    <row r="121" spans="3:14" ht="31.5">
      <c r="C121" s="39" t="s">
        <v>573</v>
      </c>
      <c r="D121" s="91"/>
      <c r="E121" s="91"/>
      <c r="F121" s="91"/>
      <c r="G121" s="50">
        <f t="shared" si="9"/>
        <v>0</v>
      </c>
      <c r="N121" s="41"/>
    </row>
    <row r="122" spans="3:14" ht="15.75">
      <c r="C122" s="40" t="s">
        <v>574</v>
      </c>
      <c r="D122" s="91">
        <v>3800</v>
      </c>
      <c r="E122" s="91"/>
      <c r="F122" s="91"/>
      <c r="G122" s="50">
        <f t="shared" si="9"/>
        <v>3800</v>
      </c>
      <c r="N122" s="41"/>
    </row>
    <row r="123" spans="3:14" ht="15.75">
      <c r="C123" s="39" t="s">
        <v>575</v>
      </c>
      <c r="D123" s="91">
        <v>1600</v>
      </c>
      <c r="E123" s="91"/>
      <c r="F123" s="91"/>
      <c r="G123" s="50">
        <f t="shared" si="9"/>
        <v>1600</v>
      </c>
      <c r="N123" s="41"/>
    </row>
    <row r="124" spans="3:14" ht="15.75">
      <c r="C124" s="39" t="s">
        <v>576</v>
      </c>
      <c r="D124" s="91"/>
      <c r="E124" s="91"/>
      <c r="F124" s="91"/>
      <c r="G124" s="50">
        <f t="shared" si="9"/>
        <v>0</v>
      </c>
      <c r="N124" s="41"/>
    </row>
    <row r="125" spans="3:14" ht="31.5">
      <c r="C125" s="39" t="s">
        <v>577</v>
      </c>
      <c r="D125" s="91"/>
      <c r="E125" s="91"/>
      <c r="F125" s="91"/>
      <c r="G125" s="50">
        <f t="shared" si="9"/>
        <v>0</v>
      </c>
      <c r="N125" s="41"/>
    </row>
    <row r="126" spans="3:14" ht="15.75">
      <c r="C126" s="44" t="s">
        <v>21</v>
      </c>
      <c r="D126" s="56">
        <f>SUM(D119:D125)</f>
        <v>5400</v>
      </c>
      <c r="E126" s="56">
        <f>SUM(E119:E125)</f>
        <v>0</v>
      </c>
      <c r="F126" s="56">
        <f>SUM(F119:F125)</f>
        <v>0</v>
      </c>
      <c r="G126" s="50">
        <f t="shared" si="9"/>
        <v>5400</v>
      </c>
      <c r="N126" s="41"/>
    </row>
    <row r="127" spans="3:7" s="43" customFormat="1" ht="15.75">
      <c r="C127" s="57"/>
      <c r="D127" s="58"/>
      <c r="E127" s="58"/>
      <c r="F127" s="58"/>
      <c r="G127" s="59"/>
    </row>
    <row r="128" spans="3:14" ht="15.75">
      <c r="C128" s="277" t="s">
        <v>483</v>
      </c>
      <c r="D128" s="278"/>
      <c r="E128" s="278"/>
      <c r="F128" s="278"/>
      <c r="G128" s="279"/>
      <c r="N128" s="41"/>
    </row>
    <row r="129" spans="3:14" ht="21" customHeight="1" thickBot="1">
      <c r="C129" s="53" t="s">
        <v>593</v>
      </c>
      <c r="D129" s="54">
        <f>'1) Tableau budgétaire 1'!C128</f>
        <v>0</v>
      </c>
      <c r="E129" s="54">
        <f>'1) Tableau budgétaire 1'!D128</f>
        <v>0</v>
      </c>
      <c r="F129" s="54">
        <f>'1) Tableau budgétaire 1'!E128</f>
        <v>0</v>
      </c>
      <c r="G129" s="55">
        <f aca="true" t="shared" si="10" ref="G129:G137">SUM(D129:F129)</f>
        <v>0</v>
      </c>
      <c r="N129" s="41"/>
    </row>
    <row r="130" spans="3:14" ht="15.75">
      <c r="C130" s="51" t="s">
        <v>571</v>
      </c>
      <c r="D130" s="89"/>
      <c r="E130" s="90"/>
      <c r="F130" s="90"/>
      <c r="G130" s="52">
        <f t="shared" si="10"/>
        <v>0</v>
      </c>
      <c r="N130" s="41"/>
    </row>
    <row r="131" spans="3:14" ht="15.75">
      <c r="C131" s="39" t="s">
        <v>572</v>
      </c>
      <c r="D131" s="91"/>
      <c r="E131" s="11"/>
      <c r="F131" s="11"/>
      <c r="G131" s="50">
        <f t="shared" si="10"/>
        <v>0</v>
      </c>
      <c r="N131" s="41"/>
    </row>
    <row r="132" spans="3:14" ht="31.5">
      <c r="C132" s="39" t="s">
        <v>573</v>
      </c>
      <c r="D132" s="91"/>
      <c r="E132" s="91"/>
      <c r="F132" s="91"/>
      <c r="G132" s="50">
        <f t="shared" si="10"/>
        <v>0</v>
      </c>
      <c r="N132" s="41"/>
    </row>
    <row r="133" spans="3:14" ht="15.75">
      <c r="C133" s="40" t="s">
        <v>574</v>
      </c>
      <c r="D133" s="91"/>
      <c r="E133" s="91"/>
      <c r="F133" s="91"/>
      <c r="G133" s="50">
        <f t="shared" si="10"/>
        <v>0</v>
      </c>
      <c r="N133" s="41"/>
    </row>
    <row r="134" spans="3:14" ht="15.75">
      <c r="C134" s="39" t="s">
        <v>575</v>
      </c>
      <c r="D134" s="91"/>
      <c r="E134" s="91"/>
      <c r="F134" s="91"/>
      <c r="G134" s="50">
        <f t="shared" si="10"/>
        <v>0</v>
      </c>
      <c r="N134" s="41"/>
    </row>
    <row r="135" spans="3:14" ht="15.75">
      <c r="C135" s="39" t="s">
        <v>576</v>
      </c>
      <c r="D135" s="91"/>
      <c r="E135" s="91"/>
      <c r="F135" s="91"/>
      <c r="G135" s="50">
        <f t="shared" si="10"/>
        <v>0</v>
      </c>
      <c r="N135" s="41"/>
    </row>
    <row r="136" spans="3:14" ht="31.5">
      <c r="C136" s="39" t="s">
        <v>577</v>
      </c>
      <c r="D136" s="91"/>
      <c r="E136" s="91"/>
      <c r="F136" s="91"/>
      <c r="G136" s="50">
        <f t="shared" si="10"/>
        <v>0</v>
      </c>
      <c r="N136" s="41"/>
    </row>
    <row r="137" spans="3:14" ht="15.75">
      <c r="C137" s="44" t="s">
        <v>21</v>
      </c>
      <c r="D137" s="56">
        <f>SUM(D130:D136)</f>
        <v>0</v>
      </c>
      <c r="E137" s="56">
        <f>SUM(E130:E136)</f>
        <v>0</v>
      </c>
      <c r="F137" s="56">
        <f>SUM(F130:F136)</f>
        <v>0</v>
      </c>
      <c r="G137" s="50">
        <f t="shared" si="10"/>
        <v>0</v>
      </c>
      <c r="N137" s="41"/>
    </row>
    <row r="138" spans="3:7" s="43" customFormat="1" ht="15.75">
      <c r="C138" s="57"/>
      <c r="D138" s="58"/>
      <c r="E138" s="58"/>
      <c r="F138" s="58"/>
      <c r="G138" s="59"/>
    </row>
    <row r="139" spans="3:14" ht="15.75">
      <c r="C139" s="277" t="s">
        <v>493</v>
      </c>
      <c r="D139" s="278"/>
      <c r="E139" s="278"/>
      <c r="F139" s="278"/>
      <c r="G139" s="279"/>
      <c r="N139" s="41"/>
    </row>
    <row r="140" spans="3:14" ht="24" customHeight="1" thickBot="1">
      <c r="C140" s="53" t="s">
        <v>594</v>
      </c>
      <c r="D140" s="54">
        <f>'1) Tableau budgétaire 1'!C138</f>
        <v>0</v>
      </c>
      <c r="E140" s="54">
        <f>'1) Tableau budgétaire 1'!D138</f>
        <v>0</v>
      </c>
      <c r="F140" s="54">
        <f>'1) Tableau budgétaire 1'!E138</f>
        <v>0</v>
      </c>
      <c r="G140" s="55">
        <f aca="true" t="shared" si="11" ref="G140:G148">SUM(D140:F140)</f>
        <v>0</v>
      </c>
      <c r="N140" s="41"/>
    </row>
    <row r="141" spans="3:14" ht="15.75" customHeight="1">
      <c r="C141" s="51" t="s">
        <v>571</v>
      </c>
      <c r="D141" s="89"/>
      <c r="E141" s="90"/>
      <c r="F141" s="90"/>
      <c r="G141" s="52">
        <f t="shared" si="11"/>
        <v>0</v>
      </c>
      <c r="N141" s="41"/>
    </row>
    <row r="142" spans="3:7" s="45" customFormat="1" ht="15.75">
      <c r="C142" s="39" t="s">
        <v>572</v>
      </c>
      <c r="D142" s="91"/>
      <c r="E142" s="11"/>
      <c r="F142" s="11"/>
      <c r="G142" s="50">
        <f t="shared" si="11"/>
        <v>0</v>
      </c>
    </row>
    <row r="143" spans="3:7" s="45" customFormat="1" ht="15.75" customHeight="1">
      <c r="C143" s="39" t="s">
        <v>573</v>
      </c>
      <c r="D143" s="91"/>
      <c r="E143" s="91"/>
      <c r="F143" s="91"/>
      <c r="G143" s="50">
        <f t="shared" si="11"/>
        <v>0</v>
      </c>
    </row>
    <row r="144" spans="3:7" s="45" customFormat="1" ht="15.75">
      <c r="C144" s="40" t="s">
        <v>574</v>
      </c>
      <c r="D144" s="91"/>
      <c r="E144" s="91"/>
      <c r="F144" s="91"/>
      <c r="G144" s="50">
        <f t="shared" si="11"/>
        <v>0</v>
      </c>
    </row>
    <row r="145" spans="3:7" s="45" customFormat="1" ht="15.75">
      <c r="C145" s="39" t="s">
        <v>575</v>
      </c>
      <c r="D145" s="91"/>
      <c r="E145" s="91"/>
      <c r="F145" s="91"/>
      <c r="G145" s="50">
        <f t="shared" si="11"/>
        <v>0</v>
      </c>
    </row>
    <row r="146" spans="3:7" s="45" customFormat="1" ht="15.75" customHeight="1">
      <c r="C146" s="39" t="s">
        <v>576</v>
      </c>
      <c r="D146" s="91"/>
      <c r="E146" s="91"/>
      <c r="F146" s="91"/>
      <c r="G146" s="50">
        <f t="shared" si="11"/>
        <v>0</v>
      </c>
    </row>
    <row r="147" spans="3:7" s="45" customFormat="1" ht="31.5">
      <c r="C147" s="39" t="s">
        <v>577</v>
      </c>
      <c r="D147" s="91"/>
      <c r="E147" s="91"/>
      <c r="F147" s="91"/>
      <c r="G147" s="50">
        <f t="shared" si="11"/>
        <v>0</v>
      </c>
    </row>
    <row r="148" spans="3:7" s="45" customFormat="1" ht="15.75">
      <c r="C148" s="44" t="s">
        <v>21</v>
      </c>
      <c r="D148" s="56">
        <f>SUM(D141:D147)</f>
        <v>0</v>
      </c>
      <c r="E148" s="56">
        <f>SUM(E141:E147)</f>
        <v>0</v>
      </c>
      <c r="F148" s="56">
        <f>SUM(F141:F147)</f>
        <v>0</v>
      </c>
      <c r="G148" s="50">
        <f t="shared" si="11"/>
        <v>0</v>
      </c>
    </row>
    <row r="149" spans="3:7" s="45" customFormat="1" ht="15.75">
      <c r="C149" s="41"/>
      <c r="D149" s="43"/>
      <c r="E149" s="43"/>
      <c r="F149" s="43"/>
      <c r="G149" s="41"/>
    </row>
    <row r="150" spans="2:7" s="45" customFormat="1" ht="15.75">
      <c r="B150" s="277" t="s">
        <v>595</v>
      </c>
      <c r="C150" s="278"/>
      <c r="D150" s="278"/>
      <c r="E150" s="278"/>
      <c r="F150" s="278"/>
      <c r="G150" s="279"/>
    </row>
    <row r="151" spans="2:7" s="45" customFormat="1" ht="15.75">
      <c r="B151" s="41"/>
      <c r="C151" s="277" t="s">
        <v>504</v>
      </c>
      <c r="D151" s="278"/>
      <c r="E151" s="278"/>
      <c r="F151" s="278"/>
      <c r="G151" s="279"/>
    </row>
    <row r="152" spans="2:7" s="45" customFormat="1" ht="24" customHeight="1" thickBot="1">
      <c r="B152" s="41"/>
      <c r="C152" s="53" t="s">
        <v>596</v>
      </c>
      <c r="D152" s="54">
        <f>'1) Tableau budgétaire 1'!C150</f>
        <v>0</v>
      </c>
      <c r="E152" s="54">
        <f>'1) Tableau budgétaire 1'!D150</f>
        <v>0</v>
      </c>
      <c r="F152" s="54">
        <f>'1) Tableau budgétaire 1'!E150</f>
        <v>0</v>
      </c>
      <c r="G152" s="55">
        <f>SUM(D152:F152)</f>
        <v>0</v>
      </c>
    </row>
    <row r="153" spans="2:7" s="45" customFormat="1" ht="24.75" customHeight="1">
      <c r="B153" s="41"/>
      <c r="C153" s="51" t="s">
        <v>571</v>
      </c>
      <c r="D153" s="89"/>
      <c r="E153" s="90"/>
      <c r="F153" s="90"/>
      <c r="G153" s="52">
        <f aca="true" t="shared" si="12" ref="G153:G160">SUM(D153:F153)</f>
        <v>0</v>
      </c>
    </row>
    <row r="154" spans="2:7" s="45" customFormat="1" ht="15.75" customHeight="1">
      <c r="B154" s="41"/>
      <c r="C154" s="39" t="s">
        <v>572</v>
      </c>
      <c r="D154" s="91"/>
      <c r="E154" s="11"/>
      <c r="F154" s="11"/>
      <c r="G154" s="50">
        <f t="shared" si="12"/>
        <v>0</v>
      </c>
    </row>
    <row r="155" spans="2:7" s="45" customFormat="1" ht="15.75" customHeight="1">
      <c r="B155" s="41"/>
      <c r="C155" s="39" t="s">
        <v>573</v>
      </c>
      <c r="D155" s="91"/>
      <c r="E155" s="91"/>
      <c r="F155" s="91"/>
      <c r="G155" s="50">
        <f t="shared" si="12"/>
        <v>0</v>
      </c>
    </row>
    <row r="156" spans="2:7" s="45" customFormat="1" ht="15.75" customHeight="1">
      <c r="B156" s="41"/>
      <c r="C156" s="40" t="s">
        <v>574</v>
      </c>
      <c r="D156" s="91"/>
      <c r="E156" s="91"/>
      <c r="F156" s="91"/>
      <c r="G156" s="50">
        <f t="shared" si="12"/>
        <v>0</v>
      </c>
    </row>
    <row r="157" spans="2:7" s="45" customFormat="1" ht="15.75" customHeight="1">
      <c r="B157" s="41"/>
      <c r="C157" s="39" t="s">
        <v>575</v>
      </c>
      <c r="D157" s="91"/>
      <c r="E157" s="91"/>
      <c r="F157" s="91"/>
      <c r="G157" s="50">
        <f t="shared" si="12"/>
        <v>0</v>
      </c>
    </row>
    <row r="158" spans="2:7" s="45" customFormat="1" ht="15.75" customHeight="1">
      <c r="B158" s="41"/>
      <c r="C158" s="39" t="s">
        <v>576</v>
      </c>
      <c r="D158" s="91"/>
      <c r="E158" s="91"/>
      <c r="F158" s="91"/>
      <c r="G158" s="50">
        <f t="shared" si="12"/>
        <v>0</v>
      </c>
    </row>
    <row r="159" spans="2:7" s="45" customFormat="1" ht="15.75" customHeight="1">
      <c r="B159" s="41"/>
      <c r="C159" s="39" t="s">
        <v>577</v>
      </c>
      <c r="D159" s="91"/>
      <c r="E159" s="91"/>
      <c r="F159" s="91"/>
      <c r="G159" s="50">
        <f t="shared" si="12"/>
        <v>0</v>
      </c>
    </row>
    <row r="160" spans="2:7" s="45" customFormat="1" ht="15.75" customHeight="1">
      <c r="B160" s="41"/>
      <c r="C160" s="44" t="s">
        <v>21</v>
      </c>
      <c r="D160" s="56">
        <f>SUM(D153:D159)</f>
        <v>0</v>
      </c>
      <c r="E160" s="56">
        <f>SUM(E153:E159)</f>
        <v>0</v>
      </c>
      <c r="F160" s="56">
        <f>SUM(F153:F159)</f>
        <v>0</v>
      </c>
      <c r="G160" s="50">
        <f t="shared" si="12"/>
        <v>0</v>
      </c>
    </row>
    <row r="161" spans="3:7" s="43" customFormat="1" ht="15.75" customHeight="1">
      <c r="C161" s="57"/>
      <c r="D161" s="58"/>
      <c r="E161" s="58"/>
      <c r="F161" s="58"/>
      <c r="G161" s="59"/>
    </row>
    <row r="162" spans="3:7" s="45" customFormat="1" ht="15.75" customHeight="1">
      <c r="C162" s="277" t="s">
        <v>597</v>
      </c>
      <c r="D162" s="278"/>
      <c r="E162" s="278"/>
      <c r="F162" s="278"/>
      <c r="G162" s="279"/>
    </row>
    <row r="163" spans="3:7" s="45" customFormat="1" ht="21" customHeight="1" thickBot="1">
      <c r="C163" s="53" t="s">
        <v>598</v>
      </c>
      <c r="D163" s="54">
        <f>'1) Tableau budgétaire 1'!C160</f>
        <v>0</v>
      </c>
      <c r="E163" s="54">
        <f>'1) Tableau budgétaire 1'!D160</f>
        <v>0</v>
      </c>
      <c r="F163" s="54">
        <f>'1) Tableau budgétaire 1'!E160</f>
        <v>0</v>
      </c>
      <c r="G163" s="55">
        <f aca="true" t="shared" si="13" ref="G163:G171">SUM(D163:F163)</f>
        <v>0</v>
      </c>
    </row>
    <row r="164" spans="3:7" s="45" customFormat="1" ht="15.75" customHeight="1">
      <c r="C164" s="51" t="s">
        <v>571</v>
      </c>
      <c r="D164" s="89"/>
      <c r="E164" s="90"/>
      <c r="F164" s="90"/>
      <c r="G164" s="52">
        <f t="shared" si="13"/>
        <v>0</v>
      </c>
    </row>
    <row r="165" spans="3:7" s="45" customFormat="1" ht="15.75" customHeight="1">
      <c r="C165" s="39" t="s">
        <v>572</v>
      </c>
      <c r="D165" s="91"/>
      <c r="E165" s="11"/>
      <c r="F165" s="11"/>
      <c r="G165" s="50">
        <f t="shared" si="13"/>
        <v>0</v>
      </c>
    </row>
    <row r="166" spans="3:7" s="45" customFormat="1" ht="15.75" customHeight="1">
      <c r="C166" s="39" t="s">
        <v>573</v>
      </c>
      <c r="D166" s="91"/>
      <c r="E166" s="91"/>
      <c r="F166" s="91"/>
      <c r="G166" s="50">
        <f t="shared" si="13"/>
        <v>0</v>
      </c>
    </row>
    <row r="167" spans="3:7" s="45" customFormat="1" ht="15.75" customHeight="1">
      <c r="C167" s="40" t="s">
        <v>574</v>
      </c>
      <c r="D167" s="91"/>
      <c r="E167" s="91"/>
      <c r="F167" s="91"/>
      <c r="G167" s="50">
        <f t="shared" si="13"/>
        <v>0</v>
      </c>
    </row>
    <row r="168" spans="3:7" s="45" customFormat="1" ht="15.75" customHeight="1">
      <c r="C168" s="39" t="s">
        <v>575</v>
      </c>
      <c r="D168" s="91"/>
      <c r="E168" s="91"/>
      <c r="F168" s="91"/>
      <c r="G168" s="50">
        <f t="shared" si="13"/>
        <v>0</v>
      </c>
    </row>
    <row r="169" spans="3:7" s="45" customFormat="1" ht="15.75" customHeight="1">
      <c r="C169" s="39" t="s">
        <v>576</v>
      </c>
      <c r="D169" s="91"/>
      <c r="E169" s="91"/>
      <c r="F169" s="91"/>
      <c r="G169" s="50">
        <f t="shared" si="13"/>
        <v>0</v>
      </c>
    </row>
    <row r="170" spans="3:7" s="45" customFormat="1" ht="15.75" customHeight="1">
      <c r="C170" s="39" t="s">
        <v>577</v>
      </c>
      <c r="D170" s="91"/>
      <c r="E170" s="91"/>
      <c r="F170" s="91"/>
      <c r="G170" s="50">
        <f t="shared" si="13"/>
        <v>0</v>
      </c>
    </row>
    <row r="171" spans="3:7" s="45" customFormat="1" ht="15.75" customHeight="1">
      <c r="C171" s="44" t="s">
        <v>21</v>
      </c>
      <c r="D171" s="56">
        <f>SUM(D164:D170)</f>
        <v>0</v>
      </c>
      <c r="E171" s="56">
        <f>SUM(E164:E170)</f>
        <v>0</v>
      </c>
      <c r="F171" s="56">
        <f>SUM(F164:F170)</f>
        <v>0</v>
      </c>
      <c r="G171" s="50">
        <f t="shared" si="13"/>
        <v>0</v>
      </c>
    </row>
    <row r="172" spans="3:7" s="43" customFormat="1" ht="15.75" customHeight="1">
      <c r="C172" s="57"/>
      <c r="D172" s="58"/>
      <c r="E172" s="58"/>
      <c r="F172" s="58"/>
      <c r="G172" s="59"/>
    </row>
    <row r="173" spans="3:7" s="45" customFormat="1" ht="15.75" customHeight="1">
      <c r="C173" s="277" t="s">
        <v>524</v>
      </c>
      <c r="D173" s="278"/>
      <c r="E173" s="278"/>
      <c r="F173" s="278"/>
      <c r="G173" s="279"/>
    </row>
    <row r="174" spans="3:7" s="45" customFormat="1" ht="19.5" customHeight="1" thickBot="1">
      <c r="C174" s="53" t="s">
        <v>599</v>
      </c>
      <c r="D174" s="54">
        <f>'1) Tableau budgétaire 1'!C170</f>
        <v>0</v>
      </c>
      <c r="E174" s="54">
        <f>'1) Tableau budgétaire 1'!D170</f>
        <v>0</v>
      </c>
      <c r="F174" s="54">
        <f>'1) Tableau budgétaire 1'!E170</f>
        <v>0</v>
      </c>
      <c r="G174" s="55">
        <f aca="true" t="shared" si="14" ref="G174:G182">SUM(D174:F174)</f>
        <v>0</v>
      </c>
    </row>
    <row r="175" spans="3:7" s="45" customFormat="1" ht="15.75" customHeight="1">
      <c r="C175" s="51" t="s">
        <v>571</v>
      </c>
      <c r="D175" s="89"/>
      <c r="E175" s="90"/>
      <c r="F175" s="90"/>
      <c r="G175" s="52">
        <f t="shared" si="14"/>
        <v>0</v>
      </c>
    </row>
    <row r="176" spans="3:7" s="45" customFormat="1" ht="15.75" customHeight="1">
      <c r="C176" s="39" t="s">
        <v>572</v>
      </c>
      <c r="D176" s="91"/>
      <c r="E176" s="11"/>
      <c r="F176" s="11"/>
      <c r="G176" s="50">
        <f t="shared" si="14"/>
        <v>0</v>
      </c>
    </row>
    <row r="177" spans="3:7" s="45" customFormat="1" ht="15.75" customHeight="1">
      <c r="C177" s="39" t="s">
        <v>573</v>
      </c>
      <c r="D177" s="91"/>
      <c r="E177" s="91"/>
      <c r="F177" s="91"/>
      <c r="G177" s="50">
        <f t="shared" si="14"/>
        <v>0</v>
      </c>
    </row>
    <row r="178" spans="3:7" s="45" customFormat="1" ht="15.75" customHeight="1">
      <c r="C178" s="40" t="s">
        <v>574</v>
      </c>
      <c r="D178" s="91"/>
      <c r="E178" s="91"/>
      <c r="F178" s="91"/>
      <c r="G178" s="50">
        <f t="shared" si="14"/>
        <v>0</v>
      </c>
    </row>
    <row r="179" spans="3:7" s="45" customFormat="1" ht="15.75" customHeight="1">
      <c r="C179" s="39" t="s">
        <v>575</v>
      </c>
      <c r="D179" s="91"/>
      <c r="E179" s="91"/>
      <c r="F179" s="91"/>
      <c r="G179" s="50">
        <f t="shared" si="14"/>
        <v>0</v>
      </c>
    </row>
    <row r="180" spans="3:7" s="45" customFormat="1" ht="15.75" customHeight="1">
      <c r="C180" s="39" t="s">
        <v>576</v>
      </c>
      <c r="D180" s="91"/>
      <c r="E180" s="91"/>
      <c r="F180" s="91"/>
      <c r="G180" s="50">
        <f t="shared" si="14"/>
        <v>0</v>
      </c>
    </row>
    <row r="181" spans="3:7" s="45" customFormat="1" ht="15.75" customHeight="1">
      <c r="C181" s="39" t="s">
        <v>577</v>
      </c>
      <c r="D181" s="91"/>
      <c r="E181" s="91"/>
      <c r="F181" s="91"/>
      <c r="G181" s="50">
        <f t="shared" si="14"/>
        <v>0</v>
      </c>
    </row>
    <row r="182" spans="3:7" s="45" customFormat="1" ht="15.75" customHeight="1">
      <c r="C182" s="44" t="s">
        <v>21</v>
      </c>
      <c r="D182" s="56">
        <f>SUM(D175:D181)</f>
        <v>0</v>
      </c>
      <c r="E182" s="56">
        <f>SUM(E175:E181)</f>
        <v>0</v>
      </c>
      <c r="F182" s="56">
        <f>SUM(F175:F181)</f>
        <v>0</v>
      </c>
      <c r="G182" s="50">
        <f t="shared" si="14"/>
        <v>0</v>
      </c>
    </row>
    <row r="183" spans="3:7" s="43" customFormat="1" ht="15.75" customHeight="1">
      <c r="C183" s="57"/>
      <c r="D183" s="58"/>
      <c r="E183" s="58"/>
      <c r="F183" s="58"/>
      <c r="G183" s="59"/>
    </row>
    <row r="184" spans="3:7" s="45" customFormat="1" ht="15.75" customHeight="1">
      <c r="C184" s="277" t="s">
        <v>534</v>
      </c>
      <c r="D184" s="278"/>
      <c r="E184" s="278"/>
      <c r="F184" s="278"/>
      <c r="G184" s="279"/>
    </row>
    <row r="185" spans="3:7" s="45" customFormat="1" ht="22.5" customHeight="1" thickBot="1">
      <c r="C185" s="53" t="s">
        <v>600</v>
      </c>
      <c r="D185" s="54">
        <f>'1) Tableau budgétaire 1'!C180</f>
        <v>0</v>
      </c>
      <c r="E185" s="54">
        <f>'1) Tableau budgétaire 1'!D180</f>
        <v>0</v>
      </c>
      <c r="F185" s="54">
        <f>'1) Tableau budgétaire 1'!E180</f>
        <v>0</v>
      </c>
      <c r="G185" s="55">
        <f aca="true" t="shared" si="15" ref="G185:G193">SUM(D185:F185)</f>
        <v>0</v>
      </c>
    </row>
    <row r="186" spans="3:7" s="45" customFormat="1" ht="15.75" customHeight="1">
      <c r="C186" s="51" t="s">
        <v>571</v>
      </c>
      <c r="D186" s="89"/>
      <c r="E186" s="90"/>
      <c r="F186" s="90"/>
      <c r="G186" s="52">
        <f t="shared" si="15"/>
        <v>0</v>
      </c>
    </row>
    <row r="187" spans="3:7" s="45" customFormat="1" ht="15.75" customHeight="1">
      <c r="C187" s="39" t="s">
        <v>572</v>
      </c>
      <c r="D187" s="91"/>
      <c r="E187" s="11"/>
      <c r="F187" s="11"/>
      <c r="G187" s="50">
        <f t="shared" si="15"/>
        <v>0</v>
      </c>
    </row>
    <row r="188" spans="3:7" s="45" customFormat="1" ht="15.75" customHeight="1">
      <c r="C188" s="39" t="s">
        <v>573</v>
      </c>
      <c r="D188" s="91"/>
      <c r="E188" s="91"/>
      <c r="F188" s="91"/>
      <c r="G188" s="50">
        <f t="shared" si="15"/>
        <v>0</v>
      </c>
    </row>
    <row r="189" spans="3:7" s="45" customFormat="1" ht="15.75" customHeight="1">
      <c r="C189" s="40" t="s">
        <v>574</v>
      </c>
      <c r="D189" s="91"/>
      <c r="E189" s="91"/>
      <c r="F189" s="91"/>
      <c r="G189" s="50">
        <f t="shared" si="15"/>
        <v>0</v>
      </c>
    </row>
    <row r="190" spans="3:7" s="45" customFormat="1" ht="15.75" customHeight="1">
      <c r="C190" s="39" t="s">
        <v>575</v>
      </c>
      <c r="D190" s="91"/>
      <c r="E190" s="91"/>
      <c r="F190" s="91"/>
      <c r="G190" s="50">
        <f t="shared" si="15"/>
        <v>0</v>
      </c>
    </row>
    <row r="191" spans="3:7" s="45" customFormat="1" ht="15.75" customHeight="1">
      <c r="C191" s="39" t="s">
        <v>576</v>
      </c>
      <c r="D191" s="91"/>
      <c r="E191" s="91"/>
      <c r="F191" s="91"/>
      <c r="G191" s="50">
        <f t="shared" si="15"/>
        <v>0</v>
      </c>
    </row>
    <row r="192" spans="3:7" s="45" customFormat="1" ht="15.75" customHeight="1">
      <c r="C192" s="39" t="s">
        <v>577</v>
      </c>
      <c r="D192" s="91"/>
      <c r="E192" s="91"/>
      <c r="F192" s="91"/>
      <c r="G192" s="50">
        <f t="shared" si="15"/>
        <v>0</v>
      </c>
    </row>
    <row r="193" spans="3:7" s="45" customFormat="1" ht="15.75" customHeight="1">
      <c r="C193" s="44" t="s">
        <v>21</v>
      </c>
      <c r="D193" s="56">
        <f>SUM(D186:D192)</f>
        <v>0</v>
      </c>
      <c r="E193" s="56">
        <f>SUM(E186:E192)</f>
        <v>0</v>
      </c>
      <c r="F193" s="56">
        <f>SUM(F186:F192)</f>
        <v>0</v>
      </c>
      <c r="G193" s="50">
        <f t="shared" si="15"/>
        <v>0</v>
      </c>
    </row>
    <row r="194" spans="3:7" s="45" customFormat="1" ht="15.75" customHeight="1">
      <c r="C194" s="41"/>
      <c r="D194" s="43"/>
      <c r="E194" s="43"/>
      <c r="F194" s="43"/>
      <c r="G194" s="41"/>
    </row>
    <row r="195" spans="3:7" s="45" customFormat="1" ht="18" customHeight="1">
      <c r="C195" s="277" t="s">
        <v>602</v>
      </c>
      <c r="D195" s="278"/>
      <c r="E195" s="278"/>
      <c r="F195" s="278"/>
      <c r="G195" s="279"/>
    </row>
    <row r="196" spans="3:7" s="45" customFormat="1" ht="40.5" customHeight="1" thickBot="1">
      <c r="C196" s="53" t="s">
        <v>603</v>
      </c>
      <c r="D196" s="54">
        <f>'1) Tableau budgétaire 1'!C186</f>
        <v>144790</v>
      </c>
      <c r="E196" s="54">
        <f>'1) Tableau budgétaire 1'!D186</f>
        <v>0</v>
      </c>
      <c r="F196" s="54">
        <f>'1) Tableau budgétaire 1'!E186</f>
        <v>0</v>
      </c>
      <c r="G196" s="55">
        <f aca="true" t="shared" si="16" ref="G196:G204">SUM(D196:F196)</f>
        <v>144790</v>
      </c>
    </row>
    <row r="197" spans="3:7" s="45" customFormat="1" ht="15.75" customHeight="1">
      <c r="C197" s="51" t="s">
        <v>571</v>
      </c>
      <c r="D197" s="89">
        <v>85640</v>
      </c>
      <c r="E197" s="90"/>
      <c r="F197" s="90"/>
      <c r="G197" s="52">
        <f t="shared" si="16"/>
        <v>85640</v>
      </c>
    </row>
    <row r="198" spans="3:7" s="45" customFormat="1" ht="15.75" customHeight="1">
      <c r="C198" s="39" t="s">
        <v>572</v>
      </c>
      <c r="D198" s="91">
        <v>3025</v>
      </c>
      <c r="E198" s="11"/>
      <c r="F198" s="11"/>
      <c r="G198" s="50">
        <f t="shared" si="16"/>
        <v>3025</v>
      </c>
    </row>
    <row r="199" spans="3:7" s="45" customFormat="1" ht="15.75" customHeight="1">
      <c r="C199" s="39" t="s">
        <v>573</v>
      </c>
      <c r="D199" s="91">
        <v>25500</v>
      </c>
      <c r="E199" s="91"/>
      <c r="F199" s="91"/>
      <c r="G199" s="50">
        <f t="shared" si="16"/>
        <v>25500</v>
      </c>
    </row>
    <row r="200" spans="3:7" s="45" customFormat="1" ht="15.75" customHeight="1">
      <c r="C200" s="40" t="s">
        <v>574</v>
      </c>
      <c r="D200" s="91">
        <v>21000</v>
      </c>
      <c r="E200" s="91"/>
      <c r="F200" s="91"/>
      <c r="G200" s="50">
        <f t="shared" si="16"/>
        <v>21000</v>
      </c>
    </row>
    <row r="201" spans="3:7" s="45" customFormat="1" ht="15.75" customHeight="1">
      <c r="C201" s="39" t="s">
        <v>575</v>
      </c>
      <c r="D201" s="91">
        <v>5100</v>
      </c>
      <c r="E201" s="91"/>
      <c r="F201" s="91"/>
      <c r="G201" s="50">
        <f t="shared" si="16"/>
        <v>5100</v>
      </c>
    </row>
    <row r="202" spans="3:7" s="45" customFormat="1" ht="15.75" customHeight="1">
      <c r="C202" s="39" t="s">
        <v>576</v>
      </c>
      <c r="D202" s="91"/>
      <c r="E202" s="91"/>
      <c r="F202" s="91"/>
      <c r="G202" s="50">
        <f t="shared" si="16"/>
        <v>0</v>
      </c>
    </row>
    <row r="203" spans="3:7" s="45" customFormat="1" ht="15.75" customHeight="1">
      <c r="C203" s="39" t="s">
        <v>577</v>
      </c>
      <c r="D203" s="91">
        <v>4525</v>
      </c>
      <c r="E203" s="91"/>
      <c r="F203" s="91"/>
      <c r="G203" s="50">
        <f t="shared" si="16"/>
        <v>4525</v>
      </c>
    </row>
    <row r="204" spans="3:7" s="45" customFormat="1" ht="15.75" customHeight="1">
      <c r="C204" s="44" t="s">
        <v>21</v>
      </c>
      <c r="D204" s="56">
        <f>SUM(D197:D203)</f>
        <v>144790</v>
      </c>
      <c r="E204" s="56">
        <f>SUM(E197:E203)</f>
        <v>0</v>
      </c>
      <c r="F204" s="56">
        <f>SUM(F197:F203)</f>
        <v>0</v>
      </c>
      <c r="G204" s="50">
        <f t="shared" si="16"/>
        <v>144790</v>
      </c>
    </row>
    <row r="205" spans="3:7" s="45" customFormat="1" ht="15.75" customHeight="1" thickBot="1">
      <c r="C205" s="41"/>
      <c r="D205" s="43"/>
      <c r="E205" s="43"/>
      <c r="F205" s="43"/>
      <c r="G205" s="41"/>
    </row>
    <row r="206" spans="3:7" s="45" customFormat="1" ht="19.5" customHeight="1" thickBot="1">
      <c r="C206" s="280" t="s">
        <v>558</v>
      </c>
      <c r="D206" s="281"/>
      <c r="E206" s="281"/>
      <c r="F206" s="281"/>
      <c r="G206" s="282"/>
    </row>
    <row r="207" spans="3:7" s="45" customFormat="1" ht="43.5" customHeight="1" thickBot="1">
      <c r="C207" s="150"/>
      <c r="D207" s="150" t="s">
        <v>550</v>
      </c>
      <c r="E207" s="125" t="s">
        <v>371</v>
      </c>
      <c r="F207" s="49" t="s">
        <v>372</v>
      </c>
      <c r="G207" s="275" t="s">
        <v>7</v>
      </c>
    </row>
    <row r="208" spans="3:7" s="45" customFormat="1" ht="19.5" customHeight="1">
      <c r="C208" s="144"/>
      <c r="D208" s="149" t="str">
        <f>'1) Tableau budgétaire 1'!C12</f>
        <v>ACTION POUR LA PAIX ET LA CONCORDE, APC</v>
      </c>
      <c r="E208" s="42"/>
      <c r="F208" s="42"/>
      <c r="G208" s="276"/>
    </row>
    <row r="209" spans="3:7" s="45" customFormat="1" ht="19.5" customHeight="1">
      <c r="C209" s="145" t="s">
        <v>571</v>
      </c>
      <c r="D209" s="118">
        <f aca="true" t="shared" si="17" ref="D209:D215">SUM(D186,D175,D164,D153,D141,D130,D119,D108,D96,D85,D74,D63,D51,D40,D29,D18,D197)</f>
        <v>85640</v>
      </c>
      <c r="E209" s="66">
        <f aca="true" t="shared" si="18" ref="E209:F215">SUM(E186,E175,E164,E153,E141,E130,E119,E108,E96,E85,E74,E63,E51,E40,E29,E18)</f>
        <v>0</v>
      </c>
      <c r="F209" s="66">
        <f t="shared" si="18"/>
        <v>0</v>
      </c>
      <c r="G209" s="62">
        <f aca="true" t="shared" si="19" ref="G209:G216">SUM(D209:F209)</f>
        <v>85640</v>
      </c>
    </row>
    <row r="210" spans="3:7" s="45" customFormat="1" ht="34.5" customHeight="1">
      <c r="C210" s="146" t="s">
        <v>572</v>
      </c>
      <c r="D210" s="118">
        <f t="shared" si="17"/>
        <v>13410</v>
      </c>
      <c r="E210" s="66">
        <f t="shared" si="18"/>
        <v>0</v>
      </c>
      <c r="F210" s="66">
        <f t="shared" si="18"/>
        <v>0</v>
      </c>
      <c r="G210" s="63">
        <f t="shared" si="19"/>
        <v>13410</v>
      </c>
    </row>
    <row r="211" spans="3:7" s="45" customFormat="1" ht="48" customHeight="1">
      <c r="C211" s="146" t="s">
        <v>573</v>
      </c>
      <c r="D211" s="118">
        <f t="shared" si="17"/>
        <v>25500</v>
      </c>
      <c r="E211" s="66">
        <f t="shared" si="18"/>
        <v>0</v>
      </c>
      <c r="F211" s="66">
        <f t="shared" si="18"/>
        <v>0</v>
      </c>
      <c r="G211" s="63">
        <f t="shared" si="19"/>
        <v>25500</v>
      </c>
    </row>
    <row r="212" spans="3:7" s="45" customFormat="1" ht="33" customHeight="1">
      <c r="C212" s="147" t="s">
        <v>574</v>
      </c>
      <c r="D212" s="118">
        <f t="shared" si="17"/>
        <v>263440</v>
      </c>
      <c r="E212" s="66">
        <f t="shared" si="18"/>
        <v>0</v>
      </c>
      <c r="F212" s="66">
        <f t="shared" si="18"/>
        <v>0</v>
      </c>
      <c r="G212" s="63">
        <f t="shared" si="19"/>
        <v>263440</v>
      </c>
    </row>
    <row r="213" spans="3:13" s="45" customFormat="1" ht="21" customHeight="1">
      <c r="C213" s="146" t="s">
        <v>575</v>
      </c>
      <c r="D213" s="140">
        <f t="shared" si="17"/>
        <v>48500</v>
      </c>
      <c r="E213" s="66">
        <f t="shared" si="18"/>
        <v>0</v>
      </c>
      <c r="F213" s="66">
        <f t="shared" si="18"/>
        <v>0</v>
      </c>
      <c r="G213" s="63">
        <f t="shared" si="19"/>
        <v>48500</v>
      </c>
      <c r="H213" s="17"/>
      <c r="I213" s="17"/>
      <c r="J213" s="17"/>
      <c r="K213" s="17"/>
      <c r="L213" s="17"/>
      <c r="M213" s="16"/>
    </row>
    <row r="214" spans="3:13" s="45" customFormat="1" ht="39.75" customHeight="1">
      <c r="C214" s="146" t="s">
        <v>576</v>
      </c>
      <c r="D214" s="141">
        <f t="shared" si="17"/>
        <v>0</v>
      </c>
      <c r="E214" s="118">
        <f t="shared" si="18"/>
        <v>0</v>
      </c>
      <c r="F214" s="66">
        <f t="shared" si="18"/>
        <v>0</v>
      </c>
      <c r="G214" s="63">
        <f t="shared" si="19"/>
        <v>0</v>
      </c>
      <c r="H214" s="17"/>
      <c r="I214" s="17"/>
      <c r="J214" s="17"/>
      <c r="K214" s="17"/>
      <c r="L214" s="17"/>
      <c r="M214" s="16"/>
    </row>
    <row r="215" spans="3:13" s="45" customFormat="1" ht="34.5" customHeight="1" thickBot="1">
      <c r="C215" s="146" t="s">
        <v>577</v>
      </c>
      <c r="D215" s="141">
        <f t="shared" si="17"/>
        <v>4525</v>
      </c>
      <c r="E215" s="119">
        <f t="shared" si="18"/>
        <v>0</v>
      </c>
      <c r="F215" s="69">
        <f t="shared" si="18"/>
        <v>0</v>
      </c>
      <c r="G215" s="64">
        <f t="shared" si="19"/>
        <v>4525</v>
      </c>
      <c r="H215" s="17"/>
      <c r="I215" s="17"/>
      <c r="J215" s="17"/>
      <c r="K215" s="17"/>
      <c r="L215" s="17"/>
      <c r="M215" s="16"/>
    </row>
    <row r="216" spans="3:13" s="45" customFormat="1" ht="22.5" customHeight="1" thickBot="1">
      <c r="C216" s="108" t="s">
        <v>548</v>
      </c>
      <c r="D216" s="142">
        <f>SUM(D209:D215)</f>
        <v>441015</v>
      </c>
      <c r="E216" s="120">
        <f>SUM(E209:E215)</f>
        <v>0</v>
      </c>
      <c r="F216" s="67">
        <f>SUM(F209:F215)</f>
        <v>0</v>
      </c>
      <c r="G216" s="68">
        <f t="shared" si="19"/>
        <v>441015</v>
      </c>
      <c r="H216" s="17"/>
      <c r="I216" s="17"/>
      <c r="J216" s="17"/>
      <c r="K216" s="17"/>
      <c r="L216" s="17"/>
      <c r="M216" s="16"/>
    </row>
    <row r="217" spans="3:13" s="45" customFormat="1" ht="22.5" customHeight="1">
      <c r="C217" s="108" t="s">
        <v>549</v>
      </c>
      <c r="D217" s="142">
        <f>D216*0.07</f>
        <v>30871.050000000003</v>
      </c>
      <c r="E217" s="117"/>
      <c r="F217" s="117"/>
      <c r="G217" s="121"/>
      <c r="H217" s="17"/>
      <c r="I217" s="17"/>
      <c r="J217" s="17"/>
      <c r="K217" s="17"/>
      <c r="L217" s="17"/>
      <c r="M217" s="16"/>
    </row>
    <row r="218" spans="3:13" s="45" customFormat="1" ht="22.5" customHeight="1" thickBot="1">
      <c r="C218" s="148" t="s">
        <v>375</v>
      </c>
      <c r="D218" s="143">
        <f>SUM(D216:D217)</f>
        <v>471886.05</v>
      </c>
      <c r="E218" s="122"/>
      <c r="F218" s="122"/>
      <c r="G218" s="123"/>
      <c r="H218" s="17"/>
      <c r="I218" s="17"/>
      <c r="J218" s="17"/>
      <c r="K218" s="17"/>
      <c r="L218" s="17"/>
      <c r="M218" s="16"/>
    </row>
    <row r="219" spans="3:13" s="45" customFormat="1" ht="15.75" customHeight="1">
      <c r="C219" s="41"/>
      <c r="D219" s="43"/>
      <c r="E219" s="43"/>
      <c r="F219" s="43"/>
      <c r="G219" s="41"/>
      <c r="H219" s="28"/>
      <c r="I219" s="28"/>
      <c r="J219" s="28"/>
      <c r="K219" s="28"/>
      <c r="L219" s="46"/>
      <c r="M219" s="43"/>
    </row>
    <row r="220" spans="3:13" s="45" customFormat="1" ht="15.75" customHeight="1">
      <c r="C220" s="41"/>
      <c r="D220" s="43"/>
      <c r="E220" s="43"/>
      <c r="F220" s="43"/>
      <c r="G220" s="41"/>
      <c r="H220" s="28"/>
      <c r="I220" s="28"/>
      <c r="J220" s="28"/>
      <c r="K220" s="28"/>
      <c r="L220" s="46"/>
      <c r="M220" s="43"/>
    </row>
    <row r="221" ht="15.75" customHeight="1">
      <c r="L221" s="47"/>
    </row>
    <row r="222" spans="8:12" ht="15.75" customHeight="1">
      <c r="H222" s="34"/>
      <c r="I222" s="34"/>
      <c r="L222" s="47"/>
    </row>
    <row r="223" spans="8:12" ht="15.75" customHeight="1">
      <c r="H223" s="34"/>
      <c r="I223" s="34"/>
      <c r="L223" s="45"/>
    </row>
    <row r="224" spans="8:12" ht="40.5" customHeight="1">
      <c r="H224" s="34"/>
      <c r="I224" s="34"/>
      <c r="L224" s="48"/>
    </row>
    <row r="225" spans="8:12" ht="24.75" customHeight="1">
      <c r="H225" s="34"/>
      <c r="I225" s="34"/>
      <c r="L225" s="48"/>
    </row>
    <row r="226" spans="8:12" ht="41.25" customHeight="1">
      <c r="H226" s="9"/>
      <c r="I226" s="34"/>
      <c r="L226" s="48"/>
    </row>
    <row r="227" spans="8:14" ht="51.75" customHeight="1">
      <c r="H227" s="9"/>
      <c r="I227" s="34"/>
      <c r="L227" s="48"/>
      <c r="N227" s="41"/>
    </row>
    <row r="228" spans="8:14" ht="42" customHeight="1">
      <c r="H228" s="34"/>
      <c r="I228" s="34"/>
      <c r="L228" s="48"/>
      <c r="N228" s="41"/>
    </row>
    <row r="229" spans="3:13" s="43" customFormat="1" ht="42" customHeight="1">
      <c r="C229" s="41"/>
      <c r="G229" s="41"/>
      <c r="H229" s="45"/>
      <c r="I229" s="34"/>
      <c r="J229" s="41"/>
      <c r="K229" s="41"/>
      <c r="L229" s="48"/>
      <c r="M229" s="41"/>
    </row>
    <row r="230" spans="3:13" s="43" customFormat="1" ht="42" customHeight="1">
      <c r="C230" s="41"/>
      <c r="G230" s="41"/>
      <c r="H230" s="41"/>
      <c r="I230" s="34"/>
      <c r="J230" s="41"/>
      <c r="K230" s="41"/>
      <c r="L230" s="41"/>
      <c r="M230" s="41"/>
    </row>
    <row r="231" spans="3:13" s="43" customFormat="1" ht="63.75" customHeight="1">
      <c r="C231" s="41"/>
      <c r="G231" s="41"/>
      <c r="H231" s="41"/>
      <c r="I231" s="47"/>
      <c r="J231" s="45"/>
      <c r="K231" s="45"/>
      <c r="L231" s="41"/>
      <c r="M231" s="41"/>
    </row>
    <row r="232" spans="3:13" s="43" customFormat="1" ht="42" customHeight="1">
      <c r="C232" s="41"/>
      <c r="G232" s="41"/>
      <c r="H232" s="41"/>
      <c r="I232" s="41"/>
      <c r="J232" s="41"/>
      <c r="K232" s="41"/>
      <c r="L232" s="41"/>
      <c r="M232" s="47"/>
    </row>
    <row r="233" ht="23.25" customHeight="1">
      <c r="N233" s="41"/>
    </row>
    <row r="234" spans="12:14" ht="27.75" customHeight="1">
      <c r="L234" s="45"/>
      <c r="N234" s="41"/>
    </row>
    <row r="235" ht="55.5" customHeight="1">
      <c r="N235" s="41"/>
    </row>
    <row r="236" spans="13:14" ht="57.75" customHeight="1">
      <c r="M236" s="45"/>
      <c r="N236" s="41"/>
    </row>
    <row r="237" ht="21.75" customHeight="1">
      <c r="N237" s="41"/>
    </row>
    <row r="238" ht="49.5" customHeight="1">
      <c r="N238" s="41"/>
    </row>
    <row r="239" ht="28.5" customHeight="1">
      <c r="N239" s="41"/>
    </row>
    <row r="240" ht="28.5" customHeight="1">
      <c r="N240" s="41"/>
    </row>
    <row r="241" ht="28.5" customHeight="1">
      <c r="N241" s="41"/>
    </row>
    <row r="242" ht="23.25" customHeight="1">
      <c r="N242" s="47"/>
    </row>
    <row r="243" ht="43.5" customHeight="1">
      <c r="N243" s="47"/>
    </row>
    <row r="244" ht="55.5" customHeight="1">
      <c r="N244" s="41"/>
    </row>
    <row r="245" ht="42.75" customHeight="1">
      <c r="N245" s="47"/>
    </row>
    <row r="246" ht="21.75" customHeight="1">
      <c r="N246" s="47"/>
    </row>
    <row r="247" ht="21.75" customHeight="1">
      <c r="N247" s="47"/>
    </row>
    <row r="248" spans="3:13" s="45" customFormat="1" ht="23.25" customHeight="1">
      <c r="C248" s="41"/>
      <c r="D248" s="43"/>
      <c r="E248" s="43"/>
      <c r="F248" s="43"/>
      <c r="G248" s="41"/>
      <c r="H248" s="41"/>
      <c r="I248" s="41"/>
      <c r="J248" s="41"/>
      <c r="K248" s="41"/>
      <c r="L248" s="41"/>
      <c r="M248" s="41"/>
    </row>
    <row r="249" ht="23.25" customHeight="1"/>
    <row r="250" ht="21.75" customHeight="1"/>
    <row r="251" ht="16.5" customHeight="1"/>
    <row r="252" ht="29.25" customHeight="1"/>
    <row r="253" ht="24.75" customHeight="1"/>
    <row r="254" ht="33" customHeight="1"/>
    <row r="256" ht="15" customHeight="1"/>
    <row r="257" ht="25.5" customHeight="1"/>
  </sheetData>
  <sheetProtection sheet="1"/>
  <mergeCells count="28">
    <mergeCell ref="C6:J9"/>
    <mergeCell ref="C2:F2"/>
    <mergeCell ref="C11:F11"/>
    <mergeCell ref="B15:G15"/>
    <mergeCell ref="C16:G16"/>
    <mergeCell ref="B60:G60"/>
    <mergeCell ref="G13:G14"/>
    <mergeCell ref="C5:G5"/>
    <mergeCell ref="C27:G27"/>
    <mergeCell ref="C38:G38"/>
    <mergeCell ref="C49:G49"/>
    <mergeCell ref="C117:G117"/>
    <mergeCell ref="C128:G128"/>
    <mergeCell ref="C206:G206"/>
    <mergeCell ref="C139:G139"/>
    <mergeCell ref="B150:G150"/>
    <mergeCell ref="C151:G151"/>
    <mergeCell ref="C195:G195"/>
    <mergeCell ref="G207:G208"/>
    <mergeCell ref="C173:G173"/>
    <mergeCell ref="C184:G184"/>
    <mergeCell ref="C162:G162"/>
    <mergeCell ref="C61:G61"/>
    <mergeCell ref="C106:G106"/>
    <mergeCell ref="C72:G72"/>
    <mergeCell ref="C83:G83"/>
    <mergeCell ref="C94:G94"/>
    <mergeCell ref="B105:G105"/>
  </mergeCells>
  <conditionalFormatting sqref="G25">
    <cfRule type="cellIs" priority="34" dxfId="41" operator="notEqual">
      <formula>$G$17</formula>
    </cfRule>
  </conditionalFormatting>
  <conditionalFormatting sqref="G36">
    <cfRule type="cellIs" priority="33" dxfId="41" operator="notEqual">
      <formula>$G$28</formula>
    </cfRule>
  </conditionalFormatting>
  <conditionalFormatting sqref="G47:G48">
    <cfRule type="cellIs" priority="32" dxfId="41" operator="notEqual">
      <formula>$G$39</formula>
    </cfRule>
  </conditionalFormatting>
  <conditionalFormatting sqref="G58">
    <cfRule type="cellIs" priority="31" dxfId="41" operator="notEqual">
      <formula>$G$50</formula>
    </cfRule>
  </conditionalFormatting>
  <conditionalFormatting sqref="G70">
    <cfRule type="cellIs" priority="30" dxfId="41" operator="notEqual">
      <formula>$G$62</formula>
    </cfRule>
  </conditionalFormatting>
  <conditionalFormatting sqref="G81">
    <cfRule type="cellIs" priority="29" dxfId="41" operator="notEqual">
      <formula>$G$73</formula>
    </cfRule>
  </conditionalFormatting>
  <conditionalFormatting sqref="G92">
    <cfRule type="cellIs" priority="28" dxfId="41" operator="notEqual">
      <formula>$G$84</formula>
    </cfRule>
  </conditionalFormatting>
  <conditionalFormatting sqref="G103">
    <cfRule type="cellIs" priority="27" dxfId="41" operator="notEqual">
      <formula>$G$95</formula>
    </cfRule>
  </conditionalFormatting>
  <conditionalFormatting sqref="G115">
    <cfRule type="cellIs" priority="26" dxfId="41" operator="notEqual">
      <formula>$G$107</formula>
    </cfRule>
  </conditionalFormatting>
  <conditionalFormatting sqref="G126">
    <cfRule type="cellIs" priority="25" dxfId="41" operator="notEqual">
      <formula>$G$118</formula>
    </cfRule>
  </conditionalFormatting>
  <conditionalFormatting sqref="G137">
    <cfRule type="cellIs" priority="24" dxfId="41" operator="notEqual">
      <formula>$G$129</formula>
    </cfRule>
  </conditionalFormatting>
  <conditionalFormatting sqref="G148">
    <cfRule type="cellIs" priority="23" dxfId="41" operator="notEqual">
      <formula>$G$140</formula>
    </cfRule>
  </conditionalFormatting>
  <conditionalFormatting sqref="G160">
    <cfRule type="cellIs" priority="22" dxfId="41" operator="notEqual">
      <formula>$G$152</formula>
    </cfRule>
  </conditionalFormatting>
  <conditionalFormatting sqref="G171">
    <cfRule type="cellIs" priority="21" dxfId="41" operator="notEqual">
      <formula>$G$163</formula>
    </cfRule>
  </conditionalFormatting>
  <conditionalFormatting sqref="G182">
    <cfRule type="cellIs" priority="20" dxfId="41" operator="notEqual">
      <formula>$G$163</formula>
    </cfRule>
  </conditionalFormatting>
  <conditionalFormatting sqref="G193">
    <cfRule type="cellIs" priority="19" dxfId="41" operator="notEqual">
      <formula>$G$185</formula>
    </cfRule>
  </conditionalFormatting>
  <conditionalFormatting sqref="G204">
    <cfRule type="cellIs" priority="18" dxfId="41" operator="notEqual">
      <formula>$G$196</formula>
    </cfRule>
  </conditionalFormatting>
  <conditionalFormatting sqref="D25">
    <cfRule type="cellIs" priority="17" dxfId="41" operator="notEqual">
      <formula>$D$17</formula>
    </cfRule>
  </conditionalFormatting>
  <conditionalFormatting sqref="D36">
    <cfRule type="cellIs" priority="16" dxfId="41" operator="notEqual">
      <formula>$D$28</formula>
    </cfRule>
  </conditionalFormatting>
  <conditionalFormatting sqref="D47">
    <cfRule type="cellIs" priority="15" dxfId="41" operator="notEqual">
      <formula>$D$39</formula>
    </cfRule>
  </conditionalFormatting>
  <conditionalFormatting sqref="D58">
    <cfRule type="cellIs" priority="14" dxfId="41" operator="notEqual">
      <formula>$D$50</formula>
    </cfRule>
  </conditionalFormatting>
  <conditionalFormatting sqref="D70">
    <cfRule type="cellIs" priority="13" dxfId="41" operator="notEqual">
      <formula>$D$62</formula>
    </cfRule>
  </conditionalFormatting>
  <conditionalFormatting sqref="D81">
    <cfRule type="cellIs" priority="12" dxfId="41" operator="notEqual">
      <formula>$D$73</formula>
    </cfRule>
  </conditionalFormatting>
  <conditionalFormatting sqref="D92">
    <cfRule type="cellIs" priority="11" dxfId="41" operator="notEqual">
      <formula>$D$84</formula>
    </cfRule>
  </conditionalFormatting>
  <conditionalFormatting sqref="D103">
    <cfRule type="cellIs" priority="10" dxfId="41" operator="notEqual">
      <formula>$D$95</formula>
    </cfRule>
  </conditionalFormatting>
  <conditionalFormatting sqref="D115">
    <cfRule type="cellIs" priority="9" dxfId="41" operator="notEqual">
      <formula>$D$107</formula>
    </cfRule>
  </conditionalFormatting>
  <conditionalFormatting sqref="D126">
    <cfRule type="cellIs" priority="8" dxfId="41" operator="notEqual">
      <formula>$D$118</formula>
    </cfRule>
  </conditionalFormatting>
  <conditionalFormatting sqref="D137">
    <cfRule type="cellIs" priority="7" dxfId="41" operator="notEqual">
      <formula>$D$129</formula>
    </cfRule>
  </conditionalFormatting>
  <conditionalFormatting sqref="D148">
    <cfRule type="cellIs" priority="6" dxfId="41" operator="notEqual">
      <formula>$D$140</formula>
    </cfRule>
  </conditionalFormatting>
  <conditionalFormatting sqref="D160">
    <cfRule type="cellIs" priority="5" dxfId="41" operator="notEqual">
      <formula>$D$152</formula>
    </cfRule>
  </conditionalFormatting>
  <conditionalFormatting sqref="D171">
    <cfRule type="cellIs" priority="4" dxfId="41" operator="notEqual">
      <formula>$D$163</formula>
    </cfRule>
  </conditionalFormatting>
  <conditionalFormatting sqref="D182">
    <cfRule type="cellIs" priority="3" dxfId="41" operator="notEqual">
      <formula>$D$174</formula>
    </cfRule>
  </conditionalFormatting>
  <conditionalFormatting sqref="D193">
    <cfRule type="cellIs" priority="2" dxfId="41" operator="notEqual">
      <formula>$D$185</formula>
    </cfRule>
  </conditionalFormatting>
  <conditionalFormatting sqref="D204">
    <cfRule type="cellIs" priority="1" dxfId="41" operator="notEqual">
      <formula>$D$196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92 C35 C46 C57 C69 C80 C91 C102 C114 C125 C136 C147 C159 C170 C181 C203 C215"/>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91 C34 C45 C56 C68 C79 C90 C101 C113 C124 C135 C146 C158 C169 C180 C202 C214"/>
    <dataValidation allowBlank="1" showInputMessage="1" showErrorMessage="1" prompt="Services contracted by an organization which follow the normal procurement processes." sqref="C21 C189 C32 C43 C54 C66 C77 C88 C99 C111 C122 C133 C144 C156 C167 C178 C200 C212"/>
    <dataValidation allowBlank="1" showInputMessage="1" showErrorMessage="1" prompt="Includes staff and non-staff travel paid for by the organization directly related to a project." sqref="C22 C190 C33 C44 C55 C67 C78 C89 C100 C112 C123 C134 C145 C157 C168 C179 C201 C213"/>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88 C31 C42 C53 C65 C76 C87 C98 C110 C121 C132 C143 C155 C166 C177 C199 C211"/>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87 C30 C41 C52 C64 C75 C86 C97 C109 C120 C131 C142 C154 C165 C176 C198 C210"/>
    <dataValidation allowBlank="1" showInputMessage="1" showErrorMessage="1" prompt="Includes all related staff and temporary staff costs including base salary, post adjustment and all staff entitlements." sqref="C18 C186 C29 C40 C51 C63 C74 C85 C96 C108 C119 C130 C141 C153 C164 C175 C197 C209"/>
    <dataValidation allowBlank="1" showInputMessage="1" showErrorMessage="1" prompt="Output totals must match the original total from Table 1, and will show as red if not. " sqref="G25"/>
  </dataValidations>
  <printOptions/>
  <pageMargins left="0.7" right="0.7" top="0.75" bottom="0.75" header="0.3" footer="0.3"/>
  <pageSetup horizontalDpi="600" verticalDpi="600" orientation="landscape" scale="74" r:id="rId1"/>
  <rowBreaks count="1" manualBreakCount="1">
    <brk id="71" max="255" man="1"/>
  </rowBreaks>
</worksheet>
</file>

<file path=xl/worksheets/sheet3.xml><?xml version="1.0" encoding="utf-8"?>
<worksheet xmlns="http://schemas.openxmlformats.org/spreadsheetml/2006/main" xmlns:r="http://schemas.openxmlformats.org/officeDocument/2006/relationships">
  <sheetPr>
    <tabColor theme="0" tint="-0.3499799966812134"/>
  </sheetPr>
  <dimension ref="A1:F18"/>
  <sheetViews>
    <sheetView showGridLines="0" zoomScalePageLayoutView="0" workbookViewId="0" topLeftCell="A1">
      <selection activeCell="D9" sqref="D9"/>
    </sheetView>
  </sheetViews>
  <sheetFormatPr defaultColWidth="8.8515625" defaultRowHeight="15"/>
  <cols>
    <col min="1" max="1" width="9.00390625" style="0" customWidth="1"/>
    <col min="2" max="2" width="73.28125" style="0" customWidth="1"/>
  </cols>
  <sheetData>
    <row r="1" spans="1:4" ht="15">
      <c r="A1" s="1"/>
      <c r="B1" s="1"/>
      <c r="C1" s="1"/>
      <c r="D1" s="1"/>
    </row>
    <row r="2" spans="1:6" ht="15.75" thickBot="1">
      <c r="A2" s="1"/>
      <c r="B2" s="1"/>
      <c r="C2" s="1"/>
      <c r="D2" s="1"/>
      <c r="E2" s="1"/>
      <c r="F2" s="1"/>
    </row>
    <row r="3" spans="1:4" ht="15.75" thickBot="1">
      <c r="A3" s="1"/>
      <c r="B3" s="154" t="s">
        <v>562</v>
      </c>
      <c r="C3" s="1"/>
      <c r="D3" s="1"/>
    </row>
    <row r="4" spans="1:4" ht="54" customHeight="1">
      <c r="A4" s="1"/>
      <c r="B4" s="155" t="s">
        <v>604</v>
      </c>
      <c r="C4" s="1"/>
      <c r="D4" s="1"/>
    </row>
    <row r="5" spans="1:4" ht="63.75" customHeight="1">
      <c r="A5" s="1"/>
      <c r="B5" s="152" t="s">
        <v>566</v>
      </c>
      <c r="C5" s="1"/>
      <c r="D5" s="1"/>
    </row>
    <row r="6" spans="1:4" ht="15">
      <c r="A6" s="1"/>
      <c r="B6" s="152"/>
      <c r="C6" s="1"/>
      <c r="D6" s="1"/>
    </row>
    <row r="7" spans="1:4" ht="75">
      <c r="A7" s="1"/>
      <c r="B7" s="151" t="s">
        <v>563</v>
      </c>
      <c r="C7" s="1"/>
      <c r="D7" s="1"/>
    </row>
    <row r="8" spans="1:4" ht="15">
      <c r="A8" s="1"/>
      <c r="B8" s="152"/>
      <c r="C8" s="1"/>
      <c r="D8" s="1"/>
    </row>
    <row r="9" spans="1:4" ht="75">
      <c r="A9" s="1"/>
      <c r="B9" s="151" t="s">
        <v>605</v>
      </c>
      <c r="C9" s="1"/>
      <c r="D9" s="1"/>
    </row>
    <row r="10" spans="1:4" ht="15">
      <c r="A10" s="1"/>
      <c r="B10" s="152"/>
      <c r="C10" s="1"/>
      <c r="D10" s="1"/>
    </row>
    <row r="11" spans="1:4" ht="30">
      <c r="A11" s="1"/>
      <c r="B11" s="152" t="s">
        <v>564</v>
      </c>
      <c r="C11" s="1"/>
      <c r="D11" s="1"/>
    </row>
    <row r="12" spans="1:4" ht="15">
      <c r="A12" s="1"/>
      <c r="B12" s="152"/>
      <c r="C12" s="1"/>
      <c r="D12" s="1"/>
    </row>
    <row r="13" spans="1:4" ht="75">
      <c r="A13" s="1"/>
      <c r="B13" s="151" t="s">
        <v>606</v>
      </c>
      <c r="C13" s="1"/>
      <c r="D13" s="1"/>
    </row>
    <row r="14" spans="1:4" ht="15">
      <c r="A14" s="1"/>
      <c r="B14" s="152"/>
      <c r="C14" s="1"/>
      <c r="D14" s="1"/>
    </row>
    <row r="15" spans="1:4" ht="60.75" thickBot="1">
      <c r="A15" s="1"/>
      <c r="B15" s="153" t="s">
        <v>565</v>
      </c>
      <c r="C15" s="1"/>
      <c r="D15" s="1"/>
    </row>
    <row r="16" spans="1:4" ht="15">
      <c r="A16" s="1"/>
      <c r="B16" s="1"/>
      <c r="C16" s="1"/>
      <c r="D16" s="1"/>
    </row>
    <row r="17" spans="1:4" ht="15">
      <c r="A17" s="1"/>
      <c r="B17" s="1"/>
      <c r="C17" s="1"/>
      <c r="D17" s="1"/>
    </row>
    <row r="18" spans="1:4" ht="15">
      <c r="A18" s="1"/>
      <c r="B18" s="1"/>
      <c r="C18" s="1"/>
      <c r="D18" s="1"/>
    </row>
  </sheetData>
  <sheetProtection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theme="0" tint="-0.3499799966812134"/>
  </sheetPr>
  <dimension ref="B2:D47"/>
  <sheetViews>
    <sheetView showGridLines="0" showZeros="0" zoomScale="80" zoomScaleNormal="80" zoomScaleSheetLayoutView="70" zoomScalePageLayoutView="0" workbookViewId="0" topLeftCell="A16">
      <selection activeCell="G14" sqref="G14"/>
    </sheetView>
  </sheetViews>
  <sheetFormatPr defaultColWidth="8.8515625" defaultRowHeight="15"/>
  <cols>
    <col min="1" max="1" width="8.8515625" style="0" customWidth="1"/>
    <col min="2" max="2" width="61.8515625" style="0" customWidth="1"/>
    <col min="3" max="3" width="8.8515625" style="0" customWidth="1"/>
    <col min="4" max="4" width="17.8515625" style="0" customWidth="1"/>
  </cols>
  <sheetData>
    <row r="1" ht="15.75" thickBot="1"/>
    <row r="2" spans="2:4" ht="15">
      <c r="B2" s="307" t="s">
        <v>376</v>
      </c>
      <c r="C2" s="308"/>
      <c r="D2" s="309"/>
    </row>
    <row r="3" spans="2:4" ht="15.75" thickBot="1">
      <c r="B3" s="310"/>
      <c r="C3" s="311"/>
      <c r="D3" s="312"/>
    </row>
    <row r="4" ht="15.75" thickBot="1"/>
    <row r="5" spans="2:4" ht="15">
      <c r="B5" s="298" t="s">
        <v>22</v>
      </c>
      <c r="C5" s="299"/>
      <c r="D5" s="300"/>
    </row>
    <row r="6" spans="2:4" ht="15.75" thickBot="1">
      <c r="B6" s="301"/>
      <c r="C6" s="302"/>
      <c r="D6" s="303"/>
    </row>
    <row r="7" spans="2:4" ht="15">
      <c r="B7" s="77" t="s">
        <v>23</v>
      </c>
      <c r="C7" s="296">
        <f>SUM('1) Tableau budgétaire 1'!C23:E23,'1) Tableau budgétaire 1'!C33:E33,'1) Tableau budgétaire 1'!C43:E43,'1) Tableau budgétaire 1'!C53:E53)</f>
        <v>115600</v>
      </c>
      <c r="D7" s="297"/>
    </row>
    <row r="8" spans="2:4" ht="15">
      <c r="B8" s="77" t="s">
        <v>370</v>
      </c>
      <c r="C8" s="294">
        <f>SUM(D10:D14)</f>
        <v>0</v>
      </c>
      <c r="D8" s="295"/>
    </row>
    <row r="9" spans="2:4" ht="15">
      <c r="B9" s="78" t="s">
        <v>364</v>
      </c>
      <c r="C9" s="79" t="s">
        <v>365</v>
      </c>
      <c r="D9" s="80" t="s">
        <v>366</v>
      </c>
    </row>
    <row r="10" spans="2:4" ht="34.5" customHeight="1">
      <c r="B10" s="103"/>
      <c r="C10" s="82"/>
      <c r="D10" s="83">
        <f>$C$7*C10</f>
        <v>0</v>
      </c>
    </row>
    <row r="11" spans="2:4" ht="34.5" customHeight="1">
      <c r="B11" s="103"/>
      <c r="C11" s="82"/>
      <c r="D11" s="83">
        <f>C7*C11</f>
        <v>0</v>
      </c>
    </row>
    <row r="12" spans="2:4" ht="34.5" customHeight="1">
      <c r="B12" s="104"/>
      <c r="C12" s="82"/>
      <c r="D12" s="83">
        <f>C7*C12</f>
        <v>0</v>
      </c>
    </row>
    <row r="13" spans="2:4" ht="34.5" customHeight="1">
      <c r="B13" s="104"/>
      <c r="C13" s="82"/>
      <c r="D13" s="83">
        <f>C7*C13</f>
        <v>0</v>
      </c>
    </row>
    <row r="14" spans="2:4" ht="34.5" customHeight="1" thickBot="1">
      <c r="B14" s="105"/>
      <c r="C14" s="87"/>
      <c r="D14" s="88">
        <f>C7*C14</f>
        <v>0</v>
      </c>
    </row>
    <row r="15" ht="15.75" thickBot="1"/>
    <row r="16" spans="2:4" ht="15">
      <c r="B16" s="298" t="s">
        <v>367</v>
      </c>
      <c r="C16" s="299"/>
      <c r="D16" s="300"/>
    </row>
    <row r="17" spans="2:4" ht="15.75" thickBot="1">
      <c r="B17" s="304"/>
      <c r="C17" s="305"/>
      <c r="D17" s="306"/>
    </row>
    <row r="18" spans="2:4" ht="15">
      <c r="B18" s="77" t="s">
        <v>23</v>
      </c>
      <c r="C18" s="296">
        <f>SUM('1) Tableau budgétaire 1'!C65:E65,'1) Tableau budgétaire 1'!C75:E75,'1) Tableau budgétaire 1'!C85:E85,'1) Tableau budgétaire 1'!C95:E95)</f>
        <v>122425</v>
      </c>
      <c r="D18" s="297"/>
    </row>
    <row r="19" spans="2:4" ht="15">
      <c r="B19" s="77" t="s">
        <v>370</v>
      </c>
      <c r="C19" s="294">
        <f>SUM(D21:D25)</f>
        <v>0</v>
      </c>
      <c r="D19" s="295"/>
    </row>
    <row r="20" spans="2:4" ht="15">
      <c r="B20" s="78" t="s">
        <v>364</v>
      </c>
      <c r="C20" s="79" t="s">
        <v>365</v>
      </c>
      <c r="D20" s="80" t="s">
        <v>366</v>
      </c>
    </row>
    <row r="21" spans="2:4" ht="34.5" customHeight="1">
      <c r="B21" s="81"/>
      <c r="C21" s="82"/>
      <c r="D21" s="83">
        <f>$C$18*C21</f>
        <v>0</v>
      </c>
    </row>
    <row r="22" spans="2:4" ht="34.5" customHeight="1">
      <c r="B22" s="84"/>
      <c r="C22" s="82"/>
      <c r="D22" s="83">
        <f>$C$18*C22</f>
        <v>0</v>
      </c>
    </row>
    <row r="23" spans="2:4" ht="34.5" customHeight="1">
      <c r="B23" s="85"/>
      <c r="C23" s="82"/>
      <c r="D23" s="83">
        <f>$C$18*C23</f>
        <v>0</v>
      </c>
    </row>
    <row r="24" spans="2:4" ht="34.5" customHeight="1">
      <c r="B24" s="85"/>
      <c r="C24" s="82"/>
      <c r="D24" s="83">
        <f>$C$18*C24</f>
        <v>0</v>
      </c>
    </row>
    <row r="25" spans="2:4" ht="34.5" customHeight="1" thickBot="1">
      <c r="B25" s="86"/>
      <c r="C25" s="87"/>
      <c r="D25" s="83">
        <f>$C$18*C25</f>
        <v>0</v>
      </c>
    </row>
    <row r="26" ht="15.75" thickBot="1"/>
    <row r="27" spans="2:4" ht="15">
      <c r="B27" s="298" t="s">
        <v>368</v>
      </c>
      <c r="C27" s="299"/>
      <c r="D27" s="300"/>
    </row>
    <row r="28" spans="2:4" ht="15.75" thickBot="1">
      <c r="B28" s="301"/>
      <c r="C28" s="302"/>
      <c r="D28" s="303"/>
    </row>
    <row r="29" spans="2:4" ht="15">
      <c r="B29" s="77" t="s">
        <v>23</v>
      </c>
      <c r="C29" s="296">
        <f>SUM('1) Tableau budgétaire 1'!C107:E107,'1) Tableau budgétaire 1'!C118:E118,'1) Tableau budgétaire 1'!C128:E128,'1) Tableau budgétaire 1'!C138:E138)</f>
        <v>58200</v>
      </c>
      <c r="D29" s="297"/>
    </row>
    <row r="30" spans="2:4" ht="15">
      <c r="B30" s="77" t="s">
        <v>370</v>
      </c>
      <c r="C30" s="294">
        <f>SUM(D32:D36)</f>
        <v>0</v>
      </c>
      <c r="D30" s="295"/>
    </row>
    <row r="31" spans="2:4" ht="15">
      <c r="B31" s="78" t="s">
        <v>364</v>
      </c>
      <c r="C31" s="79" t="s">
        <v>365</v>
      </c>
      <c r="D31" s="80" t="s">
        <v>366</v>
      </c>
    </row>
    <row r="32" spans="2:4" ht="34.5" customHeight="1">
      <c r="B32" s="81"/>
      <c r="C32" s="82"/>
      <c r="D32" s="83">
        <f>$C$29*C32</f>
        <v>0</v>
      </c>
    </row>
    <row r="33" spans="2:4" ht="34.5" customHeight="1">
      <c r="B33" s="84"/>
      <c r="C33" s="82"/>
      <c r="D33" s="83">
        <f>$C$29*C33</f>
        <v>0</v>
      </c>
    </row>
    <row r="34" spans="2:4" ht="34.5" customHeight="1">
      <c r="B34" s="85"/>
      <c r="C34" s="82"/>
      <c r="D34" s="83">
        <f>$C$29*C34</f>
        <v>0</v>
      </c>
    </row>
    <row r="35" spans="2:4" ht="34.5" customHeight="1">
      <c r="B35" s="85"/>
      <c r="C35" s="82"/>
      <c r="D35" s="83">
        <f>$C$29*C35</f>
        <v>0</v>
      </c>
    </row>
    <row r="36" spans="2:4" ht="34.5" customHeight="1" thickBot="1">
      <c r="B36" s="86"/>
      <c r="C36" s="87"/>
      <c r="D36" s="83">
        <f>$C$29*C36</f>
        <v>0</v>
      </c>
    </row>
    <row r="37" ht="15.75" thickBot="1"/>
    <row r="38" spans="2:4" ht="15">
      <c r="B38" s="298" t="s">
        <v>369</v>
      </c>
      <c r="C38" s="299"/>
      <c r="D38" s="300"/>
    </row>
    <row r="39" spans="2:4" ht="15.75" thickBot="1">
      <c r="B39" s="301"/>
      <c r="C39" s="302"/>
      <c r="D39" s="303"/>
    </row>
    <row r="40" spans="2:4" ht="15">
      <c r="B40" s="77" t="s">
        <v>23</v>
      </c>
      <c r="C40" s="296">
        <f>SUM('1) Tableau budgétaire 1'!C150:E150,'1) Tableau budgétaire 1'!C160:E160,'1) Tableau budgétaire 1'!C170:E170,'1) Tableau budgétaire 1'!C180:E180)</f>
        <v>0</v>
      </c>
      <c r="D40" s="297"/>
    </row>
    <row r="41" spans="2:4" ht="15">
      <c r="B41" s="77" t="s">
        <v>370</v>
      </c>
      <c r="C41" s="294">
        <f>SUM(D43:D47)</f>
        <v>0</v>
      </c>
      <c r="D41" s="295"/>
    </row>
    <row r="42" spans="2:4" ht="15">
      <c r="B42" s="78" t="s">
        <v>364</v>
      </c>
      <c r="C42" s="79" t="s">
        <v>365</v>
      </c>
      <c r="D42" s="80" t="s">
        <v>366</v>
      </c>
    </row>
    <row r="43" spans="2:4" ht="34.5" customHeight="1">
      <c r="B43" s="81"/>
      <c r="C43" s="82"/>
      <c r="D43" s="83">
        <f>$C$40*C43</f>
        <v>0</v>
      </c>
    </row>
    <row r="44" spans="2:4" ht="34.5" customHeight="1">
      <c r="B44" s="84"/>
      <c r="C44" s="82"/>
      <c r="D44" s="83">
        <f>$C$40*C44</f>
        <v>0</v>
      </c>
    </row>
    <row r="45" spans="2:4" ht="34.5" customHeight="1">
      <c r="B45" s="85"/>
      <c r="C45" s="82"/>
      <c r="D45" s="83">
        <f>$C$40*C45</f>
        <v>0</v>
      </c>
    </row>
    <row r="46" spans="2:4" ht="34.5" customHeight="1">
      <c r="B46" s="85"/>
      <c r="C46" s="82"/>
      <c r="D46" s="83">
        <f>$C$40*C46</f>
        <v>0</v>
      </c>
    </row>
    <row r="47" spans="2:4" ht="34.5" customHeight="1" thickBot="1">
      <c r="B47" s="86"/>
      <c r="C47" s="87"/>
      <c r="D47" s="88">
        <f>$C$40*C47</f>
        <v>0</v>
      </c>
    </row>
  </sheetData>
  <sheetProtection sheet="1" objects="1" scenarios="1"/>
  <mergeCells count="17">
    <mergeCell ref="C30:D30"/>
    <mergeCell ref="B2:D3"/>
    <mergeCell ref="C7:D7"/>
    <mergeCell ref="B6:D6"/>
    <mergeCell ref="B5:D5"/>
    <mergeCell ref="C8:D8"/>
    <mergeCell ref="C19:D19"/>
    <mergeCell ref="C41:D41"/>
    <mergeCell ref="C29:D29"/>
    <mergeCell ref="B38:D38"/>
    <mergeCell ref="B39:D39"/>
    <mergeCell ref="C40:D40"/>
    <mergeCell ref="B16:D16"/>
    <mergeCell ref="B17:D17"/>
    <mergeCell ref="C18:D18"/>
    <mergeCell ref="B27:D27"/>
    <mergeCell ref="B28:D28"/>
  </mergeCells>
  <conditionalFormatting sqref="C30:D30">
    <cfRule type="cellIs" priority="2" dxfId="41" operator="greaterThan">
      <formula>$C$29</formula>
    </cfRule>
    <cfRule type="cellIs" priority="5" dxfId="41" operator="greaterThan">
      <formula>$C$29</formula>
    </cfRule>
  </conditionalFormatting>
  <conditionalFormatting sqref="C8:D8">
    <cfRule type="cellIs" priority="4" dxfId="41" operator="greaterThan">
      <formula>$C$7</formula>
    </cfRule>
  </conditionalFormatting>
  <conditionalFormatting sqref="C19:D19">
    <cfRule type="cellIs" priority="3" dxfId="41" operator="greaterThan">
      <formula>$C$18</formula>
    </cfRule>
  </conditionalFormatting>
  <conditionalFormatting sqref="C41:D41">
    <cfRule type="cellIs" priority="1" dxfId="41" operator="greaterThan">
      <formula>$C$40</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0" tint="-0.3499799966812134"/>
  </sheetPr>
  <dimension ref="B2:F25"/>
  <sheetViews>
    <sheetView showGridLines="0" showZeros="0" zoomScale="80" zoomScaleNormal="80" zoomScalePageLayoutView="0" workbookViewId="0" topLeftCell="A4">
      <selection activeCell="C12" sqref="C12"/>
    </sheetView>
  </sheetViews>
  <sheetFormatPr defaultColWidth="8.8515625" defaultRowHeight="15"/>
  <cols>
    <col min="1" max="1" width="12.57421875" style="0" customWidth="1"/>
    <col min="2" max="2" width="20.57421875" style="0" customWidth="1"/>
    <col min="3" max="3" width="25.421875" style="0" customWidth="1"/>
    <col min="4" max="5" width="25.421875" style="0" hidden="1" customWidth="1"/>
    <col min="6" max="6" width="24.421875" style="0" customWidth="1"/>
    <col min="7" max="7" width="18.57421875" style="0" customWidth="1"/>
    <col min="8" max="8" width="21.7109375" style="0" customWidth="1"/>
    <col min="9" max="10" width="15.8515625" style="0" bestFit="1" customWidth="1"/>
    <col min="11" max="11" width="11.140625" style="0" bestFit="1" customWidth="1"/>
  </cols>
  <sheetData>
    <row r="1" ht="15.75" thickBot="1"/>
    <row r="2" spans="2:6" s="70" customFormat="1" ht="15.75">
      <c r="B2" s="316" t="s">
        <v>13</v>
      </c>
      <c r="C2" s="317"/>
      <c r="D2" s="317"/>
      <c r="E2" s="317"/>
      <c r="F2" s="318"/>
    </row>
    <row r="3" spans="2:6" s="70" customFormat="1" ht="16.5" thickBot="1">
      <c r="B3" s="319"/>
      <c r="C3" s="320"/>
      <c r="D3" s="320"/>
      <c r="E3" s="320"/>
      <c r="F3" s="321"/>
    </row>
    <row r="4" s="70" customFormat="1" ht="16.5" thickBot="1"/>
    <row r="5" spans="2:5" s="70" customFormat="1" ht="16.5" thickBot="1">
      <c r="B5" s="280" t="s">
        <v>7</v>
      </c>
      <c r="C5" s="282"/>
      <c r="D5" s="124"/>
      <c r="E5" s="124"/>
    </row>
    <row r="6" spans="2:5" s="70" customFormat="1" ht="15.75">
      <c r="B6" s="65"/>
      <c r="C6" s="127" t="s">
        <v>373</v>
      </c>
      <c r="D6" s="125" t="s">
        <v>16</v>
      </c>
      <c r="E6" s="49" t="s">
        <v>17</v>
      </c>
    </row>
    <row r="7" spans="2:5" s="70" customFormat="1" ht="31.5">
      <c r="B7" s="65"/>
      <c r="C7" s="128" t="str">
        <f>'1) Tableau budgétaire 1'!C12</f>
        <v>ACTION POUR LA PAIX ET LA CONCORDE, APC</v>
      </c>
      <c r="D7" s="126"/>
      <c r="E7" s="42"/>
    </row>
    <row r="8" spans="2:5" s="70" customFormat="1" ht="31.5">
      <c r="B8" s="13" t="s">
        <v>0</v>
      </c>
      <c r="C8" s="129">
        <f>'2) Tableau budgétaire 2'!D209</f>
        <v>85640</v>
      </c>
      <c r="D8" s="118">
        <f>'2) Tableau budgétaire 2'!E209</f>
        <v>0</v>
      </c>
      <c r="E8" s="66">
        <f>'2) Tableau budgétaire 2'!F209</f>
        <v>0</v>
      </c>
    </row>
    <row r="9" spans="2:5" s="70" customFormat="1" ht="47.25">
      <c r="B9" s="13" t="s">
        <v>1</v>
      </c>
      <c r="C9" s="129">
        <f>'2) Tableau budgétaire 2'!D210</f>
        <v>13410</v>
      </c>
      <c r="D9" s="118">
        <f>'2) Tableau budgétaire 2'!E210</f>
        <v>0</v>
      </c>
      <c r="E9" s="66">
        <f>'2) Tableau budgétaire 2'!F210</f>
        <v>0</v>
      </c>
    </row>
    <row r="10" spans="2:5" s="70" customFormat="1" ht="78.75">
      <c r="B10" s="13" t="s">
        <v>2</v>
      </c>
      <c r="C10" s="129">
        <f>'2) Tableau budgétaire 2'!D211</f>
        <v>25500</v>
      </c>
      <c r="D10" s="118">
        <f>'2) Tableau budgétaire 2'!E211</f>
        <v>0</v>
      </c>
      <c r="E10" s="66">
        <f>'2) Tableau budgétaire 2'!F211</f>
        <v>0</v>
      </c>
    </row>
    <row r="11" spans="2:5" s="70" customFormat="1" ht="31.5">
      <c r="B11" s="26" t="s">
        <v>3</v>
      </c>
      <c r="C11" s="129">
        <f>'2) Tableau budgétaire 2'!D212</f>
        <v>263440</v>
      </c>
      <c r="D11" s="118">
        <f>'2) Tableau budgétaire 2'!E212</f>
        <v>0</v>
      </c>
      <c r="E11" s="66">
        <f>'2) Tableau budgétaire 2'!F212</f>
        <v>0</v>
      </c>
    </row>
    <row r="12" spans="2:5" s="70" customFormat="1" ht="15.75">
      <c r="B12" s="13" t="s">
        <v>6</v>
      </c>
      <c r="C12" s="129">
        <f>'2) Tableau budgétaire 2'!D213</f>
        <v>48500</v>
      </c>
      <c r="D12" s="118">
        <f>'2) Tableau budgétaire 2'!E213</f>
        <v>0</v>
      </c>
      <c r="E12" s="66">
        <f>'2) Tableau budgétaire 2'!F213</f>
        <v>0</v>
      </c>
    </row>
    <row r="13" spans="2:5" s="70" customFormat="1" ht="47.25">
      <c r="B13" s="13" t="s">
        <v>4</v>
      </c>
      <c r="C13" s="129">
        <f>'2) Tableau budgétaire 2'!D214</f>
        <v>0</v>
      </c>
      <c r="D13" s="118">
        <f>'2) Tableau budgétaire 2'!E214</f>
        <v>0</v>
      </c>
      <c r="E13" s="66">
        <f>'2) Tableau budgétaire 2'!F214</f>
        <v>0</v>
      </c>
    </row>
    <row r="14" spans="2:5" s="70" customFormat="1" ht="48" thickBot="1">
      <c r="B14" s="25" t="s">
        <v>20</v>
      </c>
      <c r="C14" s="130">
        <f>'2) Tableau budgétaire 2'!D215</f>
        <v>4525</v>
      </c>
      <c r="D14" s="119">
        <f>'2) Tableau budgétaire 2'!E215</f>
        <v>0</v>
      </c>
      <c r="E14" s="69">
        <f>'2) Tableau budgétaire 2'!F215</f>
        <v>0</v>
      </c>
    </row>
    <row r="15" spans="2:5" s="70" customFormat="1" ht="30" customHeight="1" thickBot="1">
      <c r="B15" s="156" t="s">
        <v>660</v>
      </c>
      <c r="C15" s="157">
        <f>SUM(C8:C14)</f>
        <v>441015</v>
      </c>
      <c r="D15" s="120">
        <f>SUM(D8:D14)</f>
        <v>0</v>
      </c>
      <c r="E15" s="67">
        <f>SUM(E8:E14)</f>
        <v>0</v>
      </c>
    </row>
    <row r="16" spans="2:5" s="70" customFormat="1" ht="30" customHeight="1">
      <c r="B16" s="160" t="s">
        <v>661</v>
      </c>
      <c r="C16" s="161">
        <f>C15*0.07</f>
        <v>30871.050000000003</v>
      </c>
      <c r="D16" s="117"/>
      <c r="E16" s="117"/>
    </row>
    <row r="17" spans="2:5" s="70" customFormat="1" ht="30" customHeight="1" thickBot="1">
      <c r="B17" s="158" t="s">
        <v>12</v>
      </c>
      <c r="C17" s="159">
        <f>SUM(C15:C16)</f>
        <v>471886.05</v>
      </c>
      <c r="D17" s="117"/>
      <c r="E17" s="117"/>
    </row>
    <row r="18" s="70" customFormat="1" ht="16.5" thickBot="1"/>
    <row r="19" spans="2:6" s="70" customFormat="1" ht="15.75">
      <c r="B19" s="313" t="s">
        <v>8</v>
      </c>
      <c r="C19" s="314"/>
      <c r="D19" s="314"/>
      <c r="E19" s="314"/>
      <c r="F19" s="315"/>
    </row>
    <row r="20" spans="2:6" ht="15.75">
      <c r="B20" s="21"/>
      <c r="C20" s="19" t="s">
        <v>373</v>
      </c>
      <c r="D20" s="19" t="s">
        <v>18</v>
      </c>
      <c r="E20" s="19" t="s">
        <v>19</v>
      </c>
      <c r="F20" s="22" t="s">
        <v>10</v>
      </c>
    </row>
    <row r="21" spans="2:6" ht="31.5">
      <c r="B21" s="21"/>
      <c r="C21" s="19" t="str">
        <f>'1) Tableau budgétaire 1'!C12</f>
        <v>ACTION POUR LA PAIX ET LA CONCORDE, APC</v>
      </c>
      <c r="D21" s="19"/>
      <c r="E21" s="19"/>
      <c r="F21" s="22"/>
    </row>
    <row r="22" spans="2:6" ht="23.25" customHeight="1">
      <c r="B22" s="20" t="s">
        <v>9</v>
      </c>
      <c r="C22" s="18">
        <f>'1) Tableau budgétaire 1'!C194</f>
        <v>165160.1175</v>
      </c>
      <c r="D22" s="18">
        <f>'1) Tableau budgétaire 1'!D194</f>
        <v>0</v>
      </c>
      <c r="E22" s="18">
        <f>'1) Tableau budgétaire 1'!E194</f>
        <v>0</v>
      </c>
      <c r="F22" s="7">
        <v>0.35</v>
      </c>
    </row>
    <row r="23" spans="2:6" ht="24.75" customHeight="1">
      <c r="B23" s="20" t="s">
        <v>11</v>
      </c>
      <c r="C23" s="18">
        <f>'1) Tableau budgétaire 1'!C195</f>
        <v>165160.1175</v>
      </c>
      <c r="D23" s="18">
        <f>'1) Tableau budgétaire 1'!D195</f>
        <v>0</v>
      </c>
      <c r="E23" s="18">
        <f>'1) Tableau budgétaire 1'!E195</f>
        <v>0</v>
      </c>
      <c r="F23" s="7">
        <v>0.35</v>
      </c>
    </row>
    <row r="24" spans="2:6" ht="24.75" customHeight="1">
      <c r="B24" s="20" t="s">
        <v>374</v>
      </c>
      <c r="C24" s="18">
        <f>'1) Tableau budgétaire 1'!C196</f>
        <v>141565.815</v>
      </c>
      <c r="D24" s="18"/>
      <c r="E24" s="18"/>
      <c r="F24" s="7">
        <v>0.3</v>
      </c>
    </row>
    <row r="25" spans="2:6" ht="16.5" thickBot="1">
      <c r="B25" s="8" t="s">
        <v>375</v>
      </c>
      <c r="C25" s="171">
        <f>SUM(C22:C24)</f>
        <v>471886.05</v>
      </c>
      <c r="D25" s="162"/>
      <c r="E25" s="162"/>
      <c r="F25" s="163"/>
    </row>
  </sheetData>
  <sheetProtection sheet="1" objects="1" scenarios="1"/>
  <mergeCells count="3">
    <mergeCell ref="B19:F19"/>
    <mergeCell ref="B2:F3"/>
    <mergeCell ref="B5:C5"/>
  </mergeCells>
  <dataValidations count="7">
    <dataValidation allowBlank="1" showInputMessage="1" showErrorMessage="1" prompt="Includes all related staff and temporary staff costs including base salary, post adjustment and all staff entitlements." sqref="B8"/>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dataValidation allowBlank="1" showInputMessage="1" showErrorMessage="1" prompt="Includes staff and non-staff travel paid for by the organization directly related to a project." sqref="B12"/>
    <dataValidation allowBlank="1" showInputMessage="1" showErrorMessage="1" prompt="Services contracted by an organization which follow the normal procurement processes." sqref="B11"/>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dataValidation allowBlank="1" showInputMessage="1" showErrorMessage="1" prompt=" Includes all general operating costs for running an office. Examples include telecommunication, rents, finance charges and other costs which cannot be mapped to other expense categories." sqref="B14"/>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B170"/>
  <sheetViews>
    <sheetView zoomScalePageLayoutView="0" workbookViewId="0" topLeftCell="A148">
      <selection activeCell="D3" sqref="D3"/>
    </sheetView>
  </sheetViews>
  <sheetFormatPr defaultColWidth="8.8515625" defaultRowHeight="15"/>
  <sheetData>
    <row r="1" spans="1:2" ht="15">
      <c r="A1" s="71" t="s">
        <v>24</v>
      </c>
      <c r="B1" s="72" t="s">
        <v>25</v>
      </c>
    </row>
    <row r="2" spans="1:2" ht="15">
      <c r="A2" s="73" t="s">
        <v>26</v>
      </c>
      <c r="B2" s="74" t="s">
        <v>27</v>
      </c>
    </row>
    <row r="3" spans="1:2" ht="15">
      <c r="A3" s="73" t="s">
        <v>28</v>
      </c>
      <c r="B3" s="74" t="s">
        <v>29</v>
      </c>
    </row>
    <row r="4" spans="1:2" ht="15">
      <c r="A4" s="73" t="s">
        <v>30</v>
      </c>
      <c r="B4" s="74" t="s">
        <v>31</v>
      </c>
    </row>
    <row r="5" spans="1:2" ht="15">
      <c r="A5" s="73" t="s">
        <v>32</v>
      </c>
      <c r="B5" s="74" t="s">
        <v>33</v>
      </c>
    </row>
    <row r="6" spans="1:2" ht="15">
      <c r="A6" s="73" t="s">
        <v>34</v>
      </c>
      <c r="B6" s="74" t="s">
        <v>35</v>
      </c>
    </row>
    <row r="7" spans="1:2" ht="15">
      <c r="A7" s="73" t="s">
        <v>36</v>
      </c>
      <c r="B7" s="74" t="s">
        <v>37</v>
      </c>
    </row>
    <row r="8" spans="1:2" ht="15">
      <c r="A8" s="73" t="s">
        <v>38</v>
      </c>
      <c r="B8" s="74" t="s">
        <v>39</v>
      </c>
    </row>
    <row r="9" spans="1:2" ht="15">
      <c r="A9" s="73" t="s">
        <v>40</v>
      </c>
      <c r="B9" s="74" t="s">
        <v>41</v>
      </c>
    </row>
    <row r="10" spans="1:2" ht="15">
      <c r="A10" s="73" t="s">
        <v>42</v>
      </c>
      <c r="B10" s="74" t="s">
        <v>43</v>
      </c>
    </row>
    <row r="11" spans="1:2" ht="15">
      <c r="A11" s="73" t="s">
        <v>44</v>
      </c>
      <c r="B11" s="74" t="s">
        <v>45</v>
      </c>
    </row>
    <row r="12" spans="1:2" ht="15">
      <c r="A12" s="73" t="s">
        <v>46</v>
      </c>
      <c r="B12" s="74" t="s">
        <v>47</v>
      </c>
    </row>
    <row r="13" spans="1:2" ht="15">
      <c r="A13" s="73" t="s">
        <v>48</v>
      </c>
      <c r="B13" s="74" t="s">
        <v>49</v>
      </c>
    </row>
    <row r="14" spans="1:2" ht="15">
      <c r="A14" s="73" t="s">
        <v>50</v>
      </c>
      <c r="B14" s="74" t="s">
        <v>51</v>
      </c>
    </row>
    <row r="15" spans="1:2" ht="15">
      <c r="A15" s="73" t="s">
        <v>52</v>
      </c>
      <c r="B15" s="74" t="s">
        <v>53</v>
      </c>
    </row>
    <row r="16" spans="1:2" ht="15">
      <c r="A16" s="73" t="s">
        <v>54</v>
      </c>
      <c r="B16" s="74" t="s">
        <v>55</v>
      </c>
    </row>
    <row r="17" spans="1:2" ht="15">
      <c r="A17" s="73" t="s">
        <v>56</v>
      </c>
      <c r="B17" s="74" t="s">
        <v>57</v>
      </c>
    </row>
    <row r="18" spans="1:2" ht="15">
      <c r="A18" s="73" t="s">
        <v>58</v>
      </c>
      <c r="B18" s="74" t="s">
        <v>59</v>
      </c>
    </row>
    <row r="19" spans="1:2" ht="15">
      <c r="A19" s="73" t="s">
        <v>60</v>
      </c>
      <c r="B19" s="74" t="s">
        <v>61</v>
      </c>
    </row>
    <row r="20" spans="1:2" ht="15">
      <c r="A20" s="73" t="s">
        <v>62</v>
      </c>
      <c r="B20" s="74" t="s">
        <v>63</v>
      </c>
    </row>
    <row r="21" spans="1:2" ht="15">
      <c r="A21" s="73" t="s">
        <v>64</v>
      </c>
      <c r="B21" s="74" t="s">
        <v>65</v>
      </c>
    </row>
    <row r="22" spans="1:2" ht="15">
      <c r="A22" s="73" t="s">
        <v>66</v>
      </c>
      <c r="B22" s="74" t="s">
        <v>67</v>
      </c>
    </row>
    <row r="23" spans="1:2" ht="15">
      <c r="A23" s="73" t="s">
        <v>68</v>
      </c>
      <c r="B23" s="74" t="s">
        <v>69</v>
      </c>
    </row>
    <row r="24" spans="1:2" ht="15">
      <c r="A24" s="73" t="s">
        <v>70</v>
      </c>
      <c r="B24" s="74" t="s">
        <v>71</v>
      </c>
    </row>
    <row r="25" spans="1:2" ht="15">
      <c r="A25" s="73" t="s">
        <v>72</v>
      </c>
      <c r="B25" s="74" t="s">
        <v>73</v>
      </c>
    </row>
    <row r="26" spans="1:2" ht="15">
      <c r="A26" s="73" t="s">
        <v>74</v>
      </c>
      <c r="B26" s="74" t="s">
        <v>75</v>
      </c>
    </row>
    <row r="27" spans="1:2" ht="15">
      <c r="A27" s="73" t="s">
        <v>76</v>
      </c>
      <c r="B27" s="74" t="s">
        <v>77</v>
      </c>
    </row>
    <row r="28" spans="1:2" ht="15">
      <c r="A28" s="73" t="s">
        <v>78</v>
      </c>
      <c r="B28" s="74" t="s">
        <v>79</v>
      </c>
    </row>
    <row r="29" spans="1:2" ht="15">
      <c r="A29" s="73" t="s">
        <v>80</v>
      </c>
      <c r="B29" s="74" t="s">
        <v>81</v>
      </c>
    </row>
    <row r="30" spans="1:2" ht="15">
      <c r="A30" s="73" t="s">
        <v>82</v>
      </c>
      <c r="B30" s="74" t="s">
        <v>83</v>
      </c>
    </row>
    <row r="31" spans="1:2" ht="15">
      <c r="A31" s="73" t="s">
        <v>84</v>
      </c>
      <c r="B31" s="74" t="s">
        <v>85</v>
      </c>
    </row>
    <row r="32" spans="1:2" ht="15">
      <c r="A32" s="73" t="s">
        <v>86</v>
      </c>
      <c r="B32" s="74" t="s">
        <v>87</v>
      </c>
    </row>
    <row r="33" spans="1:2" ht="15">
      <c r="A33" s="73" t="s">
        <v>88</v>
      </c>
      <c r="B33" s="74" t="s">
        <v>89</v>
      </c>
    </row>
    <row r="34" spans="1:2" ht="15">
      <c r="A34" s="73" t="s">
        <v>90</v>
      </c>
      <c r="B34" s="74" t="s">
        <v>91</v>
      </c>
    </row>
    <row r="35" spans="1:2" ht="15">
      <c r="A35" s="73" t="s">
        <v>92</v>
      </c>
      <c r="B35" s="74" t="s">
        <v>93</v>
      </c>
    </row>
    <row r="36" spans="1:2" ht="15">
      <c r="A36" s="73" t="s">
        <v>94</v>
      </c>
      <c r="B36" s="74" t="s">
        <v>95</v>
      </c>
    </row>
    <row r="37" spans="1:2" ht="15">
      <c r="A37" s="73" t="s">
        <v>96</v>
      </c>
      <c r="B37" s="74" t="s">
        <v>97</v>
      </c>
    </row>
    <row r="38" spans="1:2" ht="15">
      <c r="A38" s="73" t="s">
        <v>98</v>
      </c>
      <c r="B38" s="74" t="s">
        <v>99</v>
      </c>
    </row>
    <row r="39" spans="1:2" ht="15">
      <c r="A39" s="73" t="s">
        <v>100</v>
      </c>
      <c r="B39" s="74" t="s">
        <v>101</v>
      </c>
    </row>
    <row r="40" spans="1:2" ht="15">
      <c r="A40" s="73" t="s">
        <v>102</v>
      </c>
      <c r="B40" s="74" t="s">
        <v>103</v>
      </c>
    </row>
    <row r="41" spans="1:2" ht="15">
      <c r="A41" s="73" t="s">
        <v>104</v>
      </c>
      <c r="B41" s="74" t="s">
        <v>105</v>
      </c>
    </row>
    <row r="42" spans="1:2" ht="15">
      <c r="A42" s="73" t="s">
        <v>106</v>
      </c>
      <c r="B42" s="74" t="s">
        <v>107</v>
      </c>
    </row>
    <row r="43" spans="1:2" ht="15">
      <c r="A43" s="73" t="s">
        <v>108</v>
      </c>
      <c r="B43" s="74" t="s">
        <v>109</v>
      </c>
    </row>
    <row r="44" spans="1:2" ht="15">
      <c r="A44" s="73" t="s">
        <v>110</v>
      </c>
      <c r="B44" s="74" t="s">
        <v>111</v>
      </c>
    </row>
    <row r="45" spans="1:2" ht="15">
      <c r="A45" s="73" t="s">
        <v>112</v>
      </c>
      <c r="B45" s="74" t="s">
        <v>113</v>
      </c>
    </row>
    <row r="46" spans="1:2" ht="15">
      <c r="A46" s="73" t="s">
        <v>114</v>
      </c>
      <c r="B46" s="74" t="s">
        <v>115</v>
      </c>
    </row>
    <row r="47" spans="1:2" ht="15">
      <c r="A47" s="73" t="s">
        <v>116</v>
      </c>
      <c r="B47" s="74" t="s">
        <v>117</v>
      </c>
    </row>
    <row r="48" spans="1:2" ht="15">
      <c r="A48" s="73" t="s">
        <v>118</v>
      </c>
      <c r="B48" s="74" t="s">
        <v>119</v>
      </c>
    </row>
    <row r="49" spans="1:2" ht="15">
      <c r="A49" s="73" t="s">
        <v>120</v>
      </c>
      <c r="B49" s="74" t="s">
        <v>121</v>
      </c>
    </row>
    <row r="50" spans="1:2" ht="15">
      <c r="A50" s="73" t="s">
        <v>122</v>
      </c>
      <c r="B50" s="74" t="s">
        <v>123</v>
      </c>
    </row>
    <row r="51" spans="1:2" ht="15">
      <c r="A51" s="73" t="s">
        <v>124</v>
      </c>
      <c r="B51" s="74" t="s">
        <v>125</v>
      </c>
    </row>
    <row r="52" spans="1:2" ht="15">
      <c r="A52" s="73" t="s">
        <v>126</v>
      </c>
      <c r="B52" s="74" t="s">
        <v>127</v>
      </c>
    </row>
    <row r="53" spans="1:2" ht="15">
      <c r="A53" s="73" t="s">
        <v>128</v>
      </c>
      <c r="B53" s="74" t="s">
        <v>129</v>
      </c>
    </row>
    <row r="54" spans="1:2" ht="15">
      <c r="A54" s="73" t="s">
        <v>130</v>
      </c>
      <c r="B54" s="74" t="s">
        <v>131</v>
      </c>
    </row>
    <row r="55" spans="1:2" ht="15">
      <c r="A55" s="73" t="s">
        <v>132</v>
      </c>
      <c r="B55" s="74" t="s">
        <v>133</v>
      </c>
    </row>
    <row r="56" spans="1:2" ht="15">
      <c r="A56" s="73" t="s">
        <v>134</v>
      </c>
      <c r="B56" s="74" t="s">
        <v>135</v>
      </c>
    </row>
    <row r="57" spans="1:2" ht="15">
      <c r="A57" s="73" t="s">
        <v>136</v>
      </c>
      <c r="B57" s="74" t="s">
        <v>137</v>
      </c>
    </row>
    <row r="58" spans="1:2" ht="15">
      <c r="A58" s="73" t="s">
        <v>138</v>
      </c>
      <c r="B58" s="74" t="s">
        <v>139</v>
      </c>
    </row>
    <row r="59" spans="1:2" ht="15">
      <c r="A59" s="73" t="s">
        <v>140</v>
      </c>
      <c r="B59" s="74" t="s">
        <v>141</v>
      </c>
    </row>
    <row r="60" spans="1:2" ht="15">
      <c r="A60" s="73" t="s">
        <v>142</v>
      </c>
      <c r="B60" s="74" t="s">
        <v>143</v>
      </c>
    </row>
    <row r="61" spans="1:2" ht="15">
      <c r="A61" s="73" t="s">
        <v>144</v>
      </c>
      <c r="B61" s="74" t="s">
        <v>145</v>
      </c>
    </row>
    <row r="62" spans="1:2" ht="15">
      <c r="A62" s="73" t="s">
        <v>146</v>
      </c>
      <c r="B62" s="74" t="s">
        <v>147</v>
      </c>
    </row>
    <row r="63" spans="1:2" ht="15">
      <c r="A63" s="73" t="s">
        <v>148</v>
      </c>
      <c r="B63" s="74" t="s">
        <v>149</v>
      </c>
    </row>
    <row r="64" spans="1:2" ht="15">
      <c r="A64" s="73" t="s">
        <v>150</v>
      </c>
      <c r="B64" s="74" t="s">
        <v>151</v>
      </c>
    </row>
    <row r="65" spans="1:2" ht="15">
      <c r="A65" s="73" t="s">
        <v>152</v>
      </c>
      <c r="B65" s="74" t="s">
        <v>153</v>
      </c>
    </row>
    <row r="66" spans="1:2" ht="15">
      <c r="A66" s="73" t="s">
        <v>154</v>
      </c>
      <c r="B66" s="74" t="s">
        <v>155</v>
      </c>
    </row>
    <row r="67" spans="1:2" ht="15">
      <c r="A67" s="73" t="s">
        <v>156</v>
      </c>
      <c r="B67" s="74" t="s">
        <v>157</v>
      </c>
    </row>
    <row r="68" spans="1:2" ht="15">
      <c r="A68" s="73" t="s">
        <v>158</v>
      </c>
      <c r="B68" s="74" t="s">
        <v>159</v>
      </c>
    </row>
    <row r="69" spans="1:2" ht="15">
      <c r="A69" s="73" t="s">
        <v>160</v>
      </c>
      <c r="B69" s="74" t="s">
        <v>161</v>
      </c>
    </row>
    <row r="70" spans="1:2" ht="15">
      <c r="A70" s="73" t="s">
        <v>162</v>
      </c>
      <c r="B70" s="74" t="s">
        <v>163</v>
      </c>
    </row>
    <row r="71" spans="1:2" ht="15">
      <c r="A71" s="73" t="s">
        <v>164</v>
      </c>
      <c r="B71" s="74" t="s">
        <v>165</v>
      </c>
    </row>
    <row r="72" spans="1:2" ht="15">
      <c r="A72" s="73" t="s">
        <v>166</v>
      </c>
      <c r="B72" s="74" t="s">
        <v>167</v>
      </c>
    </row>
    <row r="73" spans="1:2" ht="15">
      <c r="A73" s="73" t="s">
        <v>168</v>
      </c>
      <c r="B73" s="74" t="s">
        <v>169</v>
      </c>
    </row>
    <row r="74" spans="1:2" ht="15">
      <c r="A74" s="73" t="s">
        <v>170</v>
      </c>
      <c r="B74" s="74" t="s">
        <v>171</v>
      </c>
    </row>
    <row r="75" spans="1:2" ht="15">
      <c r="A75" s="73" t="s">
        <v>172</v>
      </c>
      <c r="B75" s="75" t="s">
        <v>173</v>
      </c>
    </row>
    <row r="76" spans="1:2" ht="15">
      <c r="A76" s="73" t="s">
        <v>174</v>
      </c>
      <c r="B76" s="75" t="s">
        <v>175</v>
      </c>
    </row>
    <row r="77" spans="1:2" ht="15">
      <c r="A77" s="73" t="s">
        <v>176</v>
      </c>
      <c r="B77" s="75" t="s">
        <v>177</v>
      </c>
    </row>
    <row r="78" spans="1:2" ht="15">
      <c r="A78" s="73" t="s">
        <v>178</v>
      </c>
      <c r="B78" s="75" t="s">
        <v>179</v>
      </c>
    </row>
    <row r="79" spans="1:2" ht="15">
      <c r="A79" s="73" t="s">
        <v>180</v>
      </c>
      <c r="B79" s="75" t="s">
        <v>181</v>
      </c>
    </row>
    <row r="80" spans="1:2" ht="15">
      <c r="A80" s="73" t="s">
        <v>182</v>
      </c>
      <c r="B80" s="75" t="s">
        <v>183</v>
      </c>
    </row>
    <row r="81" spans="1:2" ht="15">
      <c r="A81" s="73" t="s">
        <v>184</v>
      </c>
      <c r="B81" s="75" t="s">
        <v>185</v>
      </c>
    </row>
    <row r="82" spans="1:2" ht="15">
      <c r="A82" s="73" t="s">
        <v>186</v>
      </c>
      <c r="B82" s="75" t="s">
        <v>187</v>
      </c>
    </row>
    <row r="83" spans="1:2" ht="15">
      <c r="A83" s="73" t="s">
        <v>188</v>
      </c>
      <c r="B83" s="75" t="s">
        <v>189</v>
      </c>
    </row>
    <row r="84" spans="1:2" ht="15">
      <c r="A84" s="73" t="s">
        <v>190</v>
      </c>
      <c r="B84" s="75" t="s">
        <v>191</v>
      </c>
    </row>
    <row r="85" spans="1:2" ht="15">
      <c r="A85" s="73" t="s">
        <v>192</v>
      </c>
      <c r="B85" s="75" t="s">
        <v>193</v>
      </c>
    </row>
    <row r="86" spans="1:2" ht="15">
      <c r="A86" s="73" t="s">
        <v>194</v>
      </c>
      <c r="B86" s="75" t="s">
        <v>195</v>
      </c>
    </row>
    <row r="87" spans="1:2" ht="15">
      <c r="A87" s="73" t="s">
        <v>196</v>
      </c>
      <c r="B87" s="75" t="s">
        <v>197</v>
      </c>
    </row>
    <row r="88" spans="1:2" ht="15">
      <c r="A88" s="73" t="s">
        <v>198</v>
      </c>
      <c r="B88" s="75" t="s">
        <v>199</v>
      </c>
    </row>
    <row r="89" spans="1:2" ht="15">
      <c r="A89" s="73" t="s">
        <v>200</v>
      </c>
      <c r="B89" s="75" t="s">
        <v>201</v>
      </c>
    </row>
    <row r="90" spans="1:2" ht="15">
      <c r="A90" s="73" t="s">
        <v>202</v>
      </c>
      <c r="B90" s="75" t="s">
        <v>203</v>
      </c>
    </row>
    <row r="91" spans="1:2" ht="15">
      <c r="A91" s="73" t="s">
        <v>204</v>
      </c>
      <c r="B91" s="75" t="s">
        <v>205</v>
      </c>
    </row>
    <row r="92" spans="1:2" ht="15">
      <c r="A92" s="73" t="s">
        <v>206</v>
      </c>
      <c r="B92" s="75" t="s">
        <v>207</v>
      </c>
    </row>
    <row r="93" spans="1:2" ht="15">
      <c r="A93" s="73" t="s">
        <v>208</v>
      </c>
      <c r="B93" s="75" t="s">
        <v>209</v>
      </c>
    </row>
    <row r="94" spans="1:2" ht="15">
      <c r="A94" s="73" t="s">
        <v>210</v>
      </c>
      <c r="B94" s="75" t="s">
        <v>211</v>
      </c>
    </row>
    <row r="95" spans="1:2" ht="15">
      <c r="A95" s="73" t="s">
        <v>212</v>
      </c>
      <c r="B95" s="75" t="s">
        <v>213</v>
      </c>
    </row>
    <row r="96" spans="1:2" ht="15">
      <c r="A96" s="73" t="s">
        <v>214</v>
      </c>
      <c r="B96" s="75" t="s">
        <v>215</v>
      </c>
    </row>
    <row r="97" spans="1:2" ht="15">
      <c r="A97" s="73" t="s">
        <v>216</v>
      </c>
      <c r="B97" s="75" t="s">
        <v>217</v>
      </c>
    </row>
    <row r="98" spans="1:2" ht="15">
      <c r="A98" s="73" t="s">
        <v>218</v>
      </c>
      <c r="B98" s="75" t="s">
        <v>219</v>
      </c>
    </row>
    <row r="99" spans="1:2" ht="15">
      <c r="A99" s="73" t="s">
        <v>220</v>
      </c>
      <c r="B99" s="75" t="s">
        <v>221</v>
      </c>
    </row>
    <row r="100" spans="1:2" ht="15">
      <c r="A100" s="73" t="s">
        <v>222</v>
      </c>
      <c r="B100" s="75" t="s">
        <v>223</v>
      </c>
    </row>
    <row r="101" spans="1:2" ht="15">
      <c r="A101" s="73" t="s">
        <v>224</v>
      </c>
      <c r="B101" s="75" t="s">
        <v>225</v>
      </c>
    </row>
    <row r="102" spans="1:2" ht="15">
      <c r="A102" s="73" t="s">
        <v>226</v>
      </c>
      <c r="B102" s="75" t="s">
        <v>227</v>
      </c>
    </row>
    <row r="103" spans="1:2" ht="15">
      <c r="A103" s="73" t="s">
        <v>228</v>
      </c>
      <c r="B103" s="75" t="s">
        <v>229</v>
      </c>
    </row>
    <row r="104" spans="1:2" ht="15">
      <c r="A104" s="73" t="s">
        <v>230</v>
      </c>
      <c r="B104" s="75" t="s">
        <v>231</v>
      </c>
    </row>
    <row r="105" spans="1:2" ht="15">
      <c r="A105" s="73" t="s">
        <v>232</v>
      </c>
      <c r="B105" s="75" t="s">
        <v>233</v>
      </c>
    </row>
    <row r="106" spans="1:2" ht="15">
      <c r="A106" s="73" t="s">
        <v>234</v>
      </c>
      <c r="B106" s="75" t="s">
        <v>235</v>
      </c>
    </row>
    <row r="107" spans="1:2" ht="15">
      <c r="A107" s="73" t="s">
        <v>236</v>
      </c>
      <c r="B107" s="75" t="s">
        <v>237</v>
      </c>
    </row>
    <row r="108" spans="1:2" ht="15">
      <c r="A108" s="73" t="s">
        <v>238</v>
      </c>
      <c r="B108" s="75" t="s">
        <v>239</v>
      </c>
    </row>
    <row r="109" spans="1:2" ht="15">
      <c r="A109" s="73" t="s">
        <v>240</v>
      </c>
      <c r="B109" s="75" t="s">
        <v>241</v>
      </c>
    </row>
    <row r="110" spans="1:2" ht="15">
      <c r="A110" s="73" t="s">
        <v>242</v>
      </c>
      <c r="B110" s="75" t="s">
        <v>243</v>
      </c>
    </row>
    <row r="111" spans="1:2" ht="15">
      <c r="A111" s="73" t="s">
        <v>244</v>
      </c>
      <c r="B111" s="75" t="s">
        <v>245</v>
      </c>
    </row>
    <row r="112" spans="1:2" ht="15">
      <c r="A112" s="73" t="s">
        <v>246</v>
      </c>
      <c r="B112" s="75" t="s">
        <v>247</v>
      </c>
    </row>
    <row r="113" spans="1:2" ht="15">
      <c r="A113" s="73" t="s">
        <v>248</v>
      </c>
      <c r="B113" s="75" t="s">
        <v>249</v>
      </c>
    </row>
    <row r="114" spans="1:2" ht="15">
      <c r="A114" s="73" t="s">
        <v>250</v>
      </c>
      <c r="B114" s="75" t="s">
        <v>251</v>
      </c>
    </row>
    <row r="115" spans="1:2" ht="15">
      <c r="A115" s="73" t="s">
        <v>252</v>
      </c>
      <c r="B115" s="75" t="s">
        <v>253</v>
      </c>
    </row>
    <row r="116" spans="1:2" ht="15">
      <c r="A116" s="73" t="s">
        <v>254</v>
      </c>
      <c r="B116" s="75" t="s">
        <v>255</v>
      </c>
    </row>
    <row r="117" spans="1:2" ht="15">
      <c r="A117" s="73" t="s">
        <v>256</v>
      </c>
      <c r="B117" s="75" t="s">
        <v>257</v>
      </c>
    </row>
    <row r="118" spans="1:2" ht="15">
      <c r="A118" s="73" t="s">
        <v>258</v>
      </c>
      <c r="B118" s="75" t="s">
        <v>259</v>
      </c>
    </row>
    <row r="119" spans="1:2" ht="15">
      <c r="A119" s="73" t="s">
        <v>260</v>
      </c>
      <c r="B119" s="75" t="s">
        <v>261</v>
      </c>
    </row>
    <row r="120" spans="1:2" ht="15">
      <c r="A120" s="73" t="s">
        <v>262</v>
      </c>
      <c r="B120" s="75" t="s">
        <v>263</v>
      </c>
    </row>
    <row r="121" spans="1:2" ht="15">
      <c r="A121" s="73" t="s">
        <v>264</v>
      </c>
      <c r="B121" s="75" t="s">
        <v>265</v>
      </c>
    </row>
    <row r="122" spans="1:2" ht="15">
      <c r="A122" s="73" t="s">
        <v>266</v>
      </c>
      <c r="B122" s="75" t="s">
        <v>267</v>
      </c>
    </row>
    <row r="123" spans="1:2" ht="15">
      <c r="A123" s="73" t="s">
        <v>268</v>
      </c>
      <c r="B123" s="75" t="s">
        <v>269</v>
      </c>
    </row>
    <row r="124" spans="1:2" ht="15">
      <c r="A124" s="73" t="s">
        <v>270</v>
      </c>
      <c r="B124" s="75" t="s">
        <v>271</v>
      </c>
    </row>
    <row r="125" spans="1:2" ht="15">
      <c r="A125" s="73" t="s">
        <v>272</v>
      </c>
      <c r="B125" s="75" t="s">
        <v>273</v>
      </c>
    </row>
    <row r="126" spans="1:2" ht="15">
      <c r="A126" s="73" t="s">
        <v>274</v>
      </c>
      <c r="B126" s="75" t="s">
        <v>275</v>
      </c>
    </row>
    <row r="127" spans="1:2" ht="15">
      <c r="A127" s="73" t="s">
        <v>276</v>
      </c>
      <c r="B127" s="75" t="s">
        <v>277</v>
      </c>
    </row>
    <row r="128" spans="1:2" ht="15">
      <c r="A128" s="73" t="s">
        <v>278</v>
      </c>
      <c r="B128" s="75" t="s">
        <v>279</v>
      </c>
    </row>
    <row r="129" spans="1:2" ht="15">
      <c r="A129" s="73" t="s">
        <v>280</v>
      </c>
      <c r="B129" s="75" t="s">
        <v>281</v>
      </c>
    </row>
    <row r="130" spans="1:2" ht="15">
      <c r="A130" s="73" t="s">
        <v>282</v>
      </c>
      <c r="B130" s="75" t="s">
        <v>283</v>
      </c>
    </row>
    <row r="131" spans="1:2" ht="15">
      <c r="A131" s="73" t="s">
        <v>284</v>
      </c>
      <c r="B131" s="75" t="s">
        <v>285</v>
      </c>
    </row>
    <row r="132" spans="1:2" ht="15">
      <c r="A132" s="73" t="s">
        <v>286</v>
      </c>
      <c r="B132" s="75" t="s">
        <v>287</v>
      </c>
    </row>
    <row r="133" spans="1:2" ht="15">
      <c r="A133" s="73" t="s">
        <v>288</v>
      </c>
      <c r="B133" s="75" t="s">
        <v>289</v>
      </c>
    </row>
    <row r="134" spans="1:2" ht="15">
      <c r="A134" s="73" t="s">
        <v>290</v>
      </c>
      <c r="B134" s="75" t="s">
        <v>291</v>
      </c>
    </row>
    <row r="135" spans="1:2" ht="15">
      <c r="A135" s="73" t="s">
        <v>292</v>
      </c>
      <c r="B135" s="75" t="s">
        <v>293</v>
      </c>
    </row>
    <row r="136" spans="1:2" ht="15">
      <c r="A136" s="73" t="s">
        <v>294</v>
      </c>
      <c r="B136" s="75" t="s">
        <v>295</v>
      </c>
    </row>
    <row r="137" spans="1:2" ht="15">
      <c r="A137" s="73" t="s">
        <v>296</v>
      </c>
      <c r="B137" s="75" t="s">
        <v>297</v>
      </c>
    </row>
    <row r="138" spans="1:2" ht="15">
      <c r="A138" s="73" t="s">
        <v>298</v>
      </c>
      <c r="B138" s="75" t="s">
        <v>299</v>
      </c>
    </row>
    <row r="139" spans="1:2" ht="15">
      <c r="A139" s="73" t="s">
        <v>300</v>
      </c>
      <c r="B139" s="75" t="s">
        <v>301</v>
      </c>
    </row>
    <row r="140" spans="1:2" ht="15">
      <c r="A140" s="73" t="s">
        <v>302</v>
      </c>
      <c r="B140" s="75" t="s">
        <v>303</v>
      </c>
    </row>
    <row r="141" spans="1:2" ht="15">
      <c r="A141" s="73" t="s">
        <v>304</v>
      </c>
      <c r="B141" s="75" t="s">
        <v>305</v>
      </c>
    </row>
    <row r="142" spans="1:2" ht="15">
      <c r="A142" s="73" t="s">
        <v>306</v>
      </c>
      <c r="B142" s="75" t="s">
        <v>307</v>
      </c>
    </row>
    <row r="143" spans="1:2" ht="15">
      <c r="A143" s="73" t="s">
        <v>308</v>
      </c>
      <c r="B143" s="75" t="s">
        <v>309</v>
      </c>
    </row>
    <row r="144" spans="1:2" ht="15">
      <c r="A144" s="73" t="s">
        <v>310</v>
      </c>
      <c r="B144" s="76" t="s">
        <v>311</v>
      </c>
    </row>
    <row r="145" spans="1:2" ht="15">
      <c r="A145" s="73" t="s">
        <v>312</v>
      </c>
      <c r="B145" s="75" t="s">
        <v>313</v>
      </c>
    </row>
    <row r="146" spans="1:2" ht="15">
      <c r="A146" s="73" t="s">
        <v>314</v>
      </c>
      <c r="B146" s="75" t="s">
        <v>315</v>
      </c>
    </row>
    <row r="147" spans="1:2" ht="15">
      <c r="A147" s="73" t="s">
        <v>316</v>
      </c>
      <c r="B147" s="75" t="s">
        <v>317</v>
      </c>
    </row>
    <row r="148" spans="1:2" ht="15">
      <c r="A148" s="73" t="s">
        <v>318</v>
      </c>
      <c r="B148" s="75" t="s">
        <v>319</v>
      </c>
    </row>
    <row r="149" spans="1:2" ht="15">
      <c r="A149" s="73" t="s">
        <v>320</v>
      </c>
      <c r="B149" s="75" t="s">
        <v>321</v>
      </c>
    </row>
    <row r="150" spans="1:2" ht="15">
      <c r="A150" s="73" t="s">
        <v>322</v>
      </c>
      <c r="B150" s="75" t="s">
        <v>323</v>
      </c>
    </row>
    <row r="151" spans="1:2" ht="15">
      <c r="A151" s="73" t="s">
        <v>324</v>
      </c>
      <c r="B151" s="75" t="s">
        <v>325</v>
      </c>
    </row>
    <row r="152" spans="1:2" ht="15">
      <c r="A152" s="73" t="s">
        <v>326</v>
      </c>
      <c r="B152" s="75" t="s">
        <v>327</v>
      </c>
    </row>
    <row r="153" spans="1:2" ht="15">
      <c r="A153" s="73" t="s">
        <v>328</v>
      </c>
      <c r="B153" s="75" t="s">
        <v>329</v>
      </c>
    </row>
    <row r="154" spans="1:2" ht="15">
      <c r="A154" s="73" t="s">
        <v>330</v>
      </c>
      <c r="B154" s="75" t="s">
        <v>331</v>
      </c>
    </row>
    <row r="155" spans="1:2" ht="15">
      <c r="A155" s="73" t="s">
        <v>332</v>
      </c>
      <c r="B155" s="75" t="s">
        <v>333</v>
      </c>
    </row>
    <row r="156" spans="1:2" ht="15">
      <c r="A156" s="73" t="s">
        <v>334</v>
      </c>
      <c r="B156" s="75" t="s">
        <v>335</v>
      </c>
    </row>
    <row r="157" spans="1:2" ht="15">
      <c r="A157" s="73" t="s">
        <v>336</v>
      </c>
      <c r="B157" s="75" t="s">
        <v>337</v>
      </c>
    </row>
    <row r="158" spans="1:2" ht="15">
      <c r="A158" s="73" t="s">
        <v>338</v>
      </c>
      <c r="B158" s="75" t="s">
        <v>339</v>
      </c>
    </row>
    <row r="159" spans="1:2" ht="15">
      <c r="A159" s="73" t="s">
        <v>340</v>
      </c>
      <c r="B159" s="75" t="s">
        <v>341</v>
      </c>
    </row>
    <row r="160" spans="1:2" ht="15">
      <c r="A160" s="73" t="s">
        <v>342</v>
      </c>
      <c r="B160" s="75" t="s">
        <v>343</v>
      </c>
    </row>
    <row r="161" spans="1:2" ht="15">
      <c r="A161" s="73" t="s">
        <v>344</v>
      </c>
      <c r="B161" s="75" t="s">
        <v>345</v>
      </c>
    </row>
    <row r="162" spans="1:2" ht="15">
      <c r="A162" s="73" t="s">
        <v>346</v>
      </c>
      <c r="B162" s="75" t="s">
        <v>347</v>
      </c>
    </row>
    <row r="163" spans="1:2" ht="15">
      <c r="A163" s="73" t="s">
        <v>348</v>
      </c>
      <c r="B163" s="75" t="s">
        <v>349</v>
      </c>
    </row>
    <row r="164" spans="1:2" ht="15">
      <c r="A164" s="73" t="s">
        <v>350</v>
      </c>
      <c r="B164" s="75" t="s">
        <v>351</v>
      </c>
    </row>
    <row r="165" spans="1:2" ht="15">
      <c r="A165" s="73" t="s">
        <v>352</v>
      </c>
      <c r="B165" s="75" t="s">
        <v>353</v>
      </c>
    </row>
    <row r="166" spans="1:2" ht="15">
      <c r="A166" s="73" t="s">
        <v>354</v>
      </c>
      <c r="B166" s="75" t="s">
        <v>355</v>
      </c>
    </row>
    <row r="167" spans="1:2" ht="15">
      <c r="A167" s="73" t="s">
        <v>356</v>
      </c>
      <c r="B167" s="75" t="s">
        <v>357</v>
      </c>
    </row>
    <row r="168" spans="1:2" ht="15">
      <c r="A168" s="73" t="s">
        <v>358</v>
      </c>
      <c r="B168" s="75" t="s">
        <v>359</v>
      </c>
    </row>
    <row r="169" spans="1:2" ht="15">
      <c r="A169" s="73" t="s">
        <v>360</v>
      </c>
      <c r="B169" s="75" t="s">
        <v>361</v>
      </c>
    </row>
    <row r="170" spans="1:2" ht="15">
      <c r="A170" s="73" t="s">
        <v>362</v>
      </c>
      <c r="B170" s="75" t="s">
        <v>363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Sophie Marie Guylene Aloe</cp:lastModifiedBy>
  <cp:lastPrinted>2020-08-21T13:40:06Z</cp:lastPrinted>
  <dcterms:created xsi:type="dcterms:W3CDTF">2017-11-15T21:17:43Z</dcterms:created>
  <dcterms:modified xsi:type="dcterms:W3CDTF">2020-11-08T11:36:55Z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y fmtid="{D5CDD505-2E9C-101B-9397-08002B2CF9AE}" pid="3" name="Order">
    <vt:r8>7580600</vt:r8>
  </property>
</Properties>
</file>