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lma\United Nations Development Programme\Regional DFF - Documents\06 Reports\Semi-annual\2021\"/>
    </mc:Choice>
  </mc:AlternateContent>
  <xr:revisionPtr revIDLastSave="3" documentId="11_82E0679D61527FBD9F78F0DC2CC3DE4632E61B26" xr6:coauthVersionLast="47" xr6:coauthVersionMax="47" xr10:uidLastSave="{8A45CEB2-D135-AF4A-A5B2-834BF2931433}"/>
  <bookViews>
    <workbookView xWindow="-110" yWindow="-110" windowWidth="25820" windowHeight="1402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6" i="1" l="1"/>
  <c r="I187" i="1"/>
  <c r="O23" i="1"/>
  <c r="E23" i="4"/>
  <c r="E22" i="4"/>
  <c r="D23" i="4"/>
  <c r="D22" i="4"/>
  <c r="C23" i="4"/>
  <c r="C22" i="4"/>
  <c r="L216" i="5"/>
  <c r="K216" i="5"/>
  <c r="J216" i="5"/>
  <c r="I216" i="5"/>
  <c r="H216" i="5"/>
  <c r="G216" i="5"/>
  <c r="F216" i="5"/>
  <c r="E216" i="5"/>
  <c r="D216" i="5"/>
  <c r="M216" i="5"/>
  <c r="M224" i="5"/>
  <c r="G231" i="5"/>
  <c r="D231" i="5"/>
  <c r="M230" i="5"/>
  <c r="M229" i="5"/>
  <c r="M228" i="5"/>
  <c r="M227" i="5"/>
  <c r="M226" i="5"/>
  <c r="K231" i="5"/>
  <c r="J231" i="5"/>
  <c r="F231" i="5"/>
  <c r="M225" i="5"/>
  <c r="L231" i="5"/>
  <c r="I231" i="5"/>
  <c r="H231" i="5"/>
  <c r="E231" i="5"/>
  <c r="M182" i="1"/>
  <c r="F23" i="4"/>
  <c r="M181" i="1"/>
  <c r="F22" i="4"/>
  <c r="G174" i="1"/>
  <c r="M173" i="1"/>
  <c r="J174" i="1"/>
  <c r="M231" i="5"/>
  <c r="G233" i="5"/>
  <c r="F232" i="5"/>
  <c r="F233" i="5"/>
  <c r="D233" i="5"/>
  <c r="L232" i="5"/>
  <c r="L233" i="5"/>
  <c r="K232" i="5"/>
  <c r="K233" i="5"/>
  <c r="E232" i="5"/>
  <c r="E233" i="5"/>
  <c r="I232" i="5"/>
  <c r="I233" i="5"/>
  <c r="J233" i="5"/>
  <c r="H232" i="5"/>
  <c r="H233" i="5"/>
  <c r="M174" i="1"/>
  <c r="M175" i="1"/>
  <c r="K174" i="1"/>
  <c r="K175" i="1"/>
  <c r="L174" i="1"/>
  <c r="L175" i="1"/>
  <c r="H174" i="1"/>
  <c r="H175" i="1"/>
  <c r="I174" i="1"/>
  <c r="I175" i="1"/>
  <c r="E174" i="1"/>
  <c r="E175" i="1"/>
  <c r="F174" i="1"/>
  <c r="F175" i="1"/>
  <c r="D6" i="4"/>
  <c r="E6" i="4"/>
  <c r="C6" i="4"/>
  <c r="D20" i="4"/>
  <c r="E20" i="4"/>
  <c r="C20" i="4"/>
  <c r="E214" i="5"/>
  <c r="F214" i="5"/>
  <c r="G214" i="5"/>
  <c r="H214" i="5"/>
  <c r="I214" i="5"/>
  <c r="J214" i="5"/>
  <c r="K214" i="5"/>
  <c r="L214" i="5"/>
  <c r="D214" i="5"/>
  <c r="C14" i="4"/>
  <c r="D14" i="4"/>
  <c r="E14" i="4"/>
  <c r="D189" i="1"/>
  <c r="D190" i="1"/>
  <c r="M16" i="1"/>
  <c r="Q16" i="1"/>
  <c r="G32" i="1"/>
  <c r="P162" i="1"/>
  <c r="O162" i="1"/>
  <c r="N162" i="1"/>
  <c r="P61" i="1"/>
  <c r="O61" i="1"/>
  <c r="M25" i="1"/>
  <c r="P32" i="1"/>
  <c r="O32" i="1"/>
  <c r="P23" i="1"/>
  <c r="J208" i="5"/>
  <c r="G208" i="5"/>
  <c r="F208" i="5"/>
  <c r="M202" i="5"/>
  <c r="M201" i="5"/>
  <c r="M200" i="5"/>
  <c r="M199" i="5"/>
  <c r="M198" i="5"/>
  <c r="M197" i="5"/>
  <c r="M196" i="5"/>
  <c r="M191" i="5"/>
  <c r="M190" i="5"/>
  <c r="M189" i="5"/>
  <c r="M188" i="5"/>
  <c r="M187" i="5"/>
  <c r="M186" i="5"/>
  <c r="M185" i="5"/>
  <c r="M180" i="5"/>
  <c r="M179" i="5"/>
  <c r="M178" i="5"/>
  <c r="M177" i="5"/>
  <c r="M176" i="5"/>
  <c r="M175" i="5"/>
  <c r="M174" i="5"/>
  <c r="M169" i="5"/>
  <c r="M168" i="5"/>
  <c r="M167" i="5"/>
  <c r="M166" i="5"/>
  <c r="M165" i="5"/>
  <c r="M164" i="5"/>
  <c r="M163" i="5"/>
  <c r="M158" i="5"/>
  <c r="M157" i="5"/>
  <c r="M156" i="5"/>
  <c r="M155" i="5"/>
  <c r="M154" i="5"/>
  <c r="M153" i="5"/>
  <c r="M152" i="5"/>
  <c r="M146" i="5"/>
  <c r="M145" i="5"/>
  <c r="M144" i="5"/>
  <c r="M143" i="5"/>
  <c r="M142" i="5"/>
  <c r="M141" i="5"/>
  <c r="M140" i="5"/>
  <c r="M135" i="5"/>
  <c r="M134" i="5"/>
  <c r="M133" i="5"/>
  <c r="M132" i="5"/>
  <c r="M131" i="5"/>
  <c r="M130" i="5"/>
  <c r="M129" i="5"/>
  <c r="M124" i="5"/>
  <c r="M123" i="5"/>
  <c r="M122" i="5"/>
  <c r="M121" i="5"/>
  <c r="M120" i="5"/>
  <c r="M119" i="5"/>
  <c r="M118" i="5"/>
  <c r="M113" i="5"/>
  <c r="M112" i="5"/>
  <c r="M111" i="5"/>
  <c r="M110" i="5"/>
  <c r="M109" i="5"/>
  <c r="M108" i="5"/>
  <c r="M107" i="5"/>
  <c r="M101" i="5"/>
  <c r="M100" i="5"/>
  <c r="M99" i="5"/>
  <c r="M98" i="5"/>
  <c r="M97" i="5"/>
  <c r="M96" i="5"/>
  <c r="M95" i="5"/>
  <c r="M90" i="5"/>
  <c r="M89" i="5"/>
  <c r="M88" i="5"/>
  <c r="M87" i="5"/>
  <c r="M86" i="5"/>
  <c r="M85" i="5"/>
  <c r="M84" i="5"/>
  <c r="M79" i="5"/>
  <c r="M78" i="5"/>
  <c r="M77" i="5"/>
  <c r="M76" i="5"/>
  <c r="M75" i="5"/>
  <c r="M74" i="5"/>
  <c r="M73" i="5"/>
  <c r="M56" i="5"/>
  <c r="M55" i="5"/>
  <c r="M54" i="5"/>
  <c r="M53" i="5"/>
  <c r="M52" i="5"/>
  <c r="M51" i="5"/>
  <c r="M50" i="5"/>
  <c r="M45" i="5"/>
  <c r="M44" i="5"/>
  <c r="M43" i="5"/>
  <c r="M42" i="5"/>
  <c r="M41" i="5"/>
  <c r="M40" i="5"/>
  <c r="M39" i="5"/>
  <c r="M63" i="5"/>
  <c r="M64" i="5"/>
  <c r="M65" i="5"/>
  <c r="M66" i="5"/>
  <c r="M67" i="5"/>
  <c r="M68" i="5"/>
  <c r="M62" i="5"/>
  <c r="M34" i="5"/>
  <c r="M33" i="5"/>
  <c r="M32" i="5"/>
  <c r="M31" i="5"/>
  <c r="M30" i="5"/>
  <c r="M29" i="5"/>
  <c r="M28" i="5"/>
  <c r="M18" i="5"/>
  <c r="M19" i="5"/>
  <c r="M20" i="5"/>
  <c r="M21" i="5"/>
  <c r="M22" i="5"/>
  <c r="M23" i="5"/>
  <c r="M17" i="5"/>
  <c r="L213" i="5"/>
  <c r="K213" i="5"/>
  <c r="J213" i="5"/>
  <c r="L212" i="5"/>
  <c r="K212" i="5"/>
  <c r="J212" i="5"/>
  <c r="L211" i="5"/>
  <c r="K211" i="5"/>
  <c r="J211" i="5"/>
  <c r="L210" i="5"/>
  <c r="K210" i="5"/>
  <c r="J210" i="5"/>
  <c r="L209" i="5"/>
  <c r="K209" i="5"/>
  <c r="J209" i="5"/>
  <c r="L208" i="5"/>
  <c r="K208" i="5"/>
  <c r="L207" i="5"/>
  <c r="K207" i="5"/>
  <c r="J207" i="5"/>
  <c r="L203" i="5"/>
  <c r="K203" i="5"/>
  <c r="J203" i="5"/>
  <c r="L192" i="5"/>
  <c r="K192" i="5"/>
  <c r="J192" i="5"/>
  <c r="L184" i="5"/>
  <c r="K184" i="5"/>
  <c r="J184" i="5"/>
  <c r="L181" i="5"/>
  <c r="K181" i="5"/>
  <c r="J181" i="5"/>
  <c r="L173" i="5"/>
  <c r="K173" i="5"/>
  <c r="J173" i="5"/>
  <c r="L170" i="5"/>
  <c r="K170" i="5"/>
  <c r="J170" i="5"/>
  <c r="L162" i="5"/>
  <c r="K162" i="5"/>
  <c r="J162" i="5"/>
  <c r="L159" i="5"/>
  <c r="K159" i="5"/>
  <c r="J159" i="5"/>
  <c r="L151" i="5"/>
  <c r="K151" i="5"/>
  <c r="J151" i="5"/>
  <c r="L147" i="5"/>
  <c r="K147" i="5"/>
  <c r="J147" i="5"/>
  <c r="L139" i="5"/>
  <c r="K139" i="5"/>
  <c r="J139" i="5"/>
  <c r="L136" i="5"/>
  <c r="K136" i="5"/>
  <c r="J136" i="5"/>
  <c r="L128" i="5"/>
  <c r="K128" i="5"/>
  <c r="J128" i="5"/>
  <c r="L125" i="5"/>
  <c r="K125" i="5"/>
  <c r="J125" i="5"/>
  <c r="L117" i="5"/>
  <c r="K117" i="5"/>
  <c r="J117" i="5"/>
  <c r="L114" i="5"/>
  <c r="K114" i="5"/>
  <c r="J114" i="5"/>
  <c r="L106" i="5"/>
  <c r="K106" i="5"/>
  <c r="J106" i="5"/>
  <c r="L102" i="5"/>
  <c r="K102" i="5"/>
  <c r="J102" i="5"/>
  <c r="L94" i="5"/>
  <c r="K94" i="5"/>
  <c r="J94" i="5"/>
  <c r="L91" i="5"/>
  <c r="K91" i="5"/>
  <c r="J91" i="5"/>
  <c r="L83" i="5"/>
  <c r="K83" i="5"/>
  <c r="J83" i="5"/>
  <c r="L80" i="5"/>
  <c r="K80" i="5"/>
  <c r="J80" i="5"/>
  <c r="L72" i="5"/>
  <c r="K72" i="5"/>
  <c r="J72" i="5"/>
  <c r="L69" i="5"/>
  <c r="K69" i="5"/>
  <c r="J69" i="5"/>
  <c r="L57" i="5"/>
  <c r="K57" i="5"/>
  <c r="J57" i="5"/>
  <c r="L49" i="5"/>
  <c r="K49" i="5"/>
  <c r="J49" i="5"/>
  <c r="L46" i="5"/>
  <c r="K46" i="5"/>
  <c r="J46" i="5"/>
  <c r="L38" i="5"/>
  <c r="K38" i="5"/>
  <c r="J38" i="5"/>
  <c r="L35" i="5"/>
  <c r="K35" i="5"/>
  <c r="J35" i="5"/>
  <c r="L24" i="5"/>
  <c r="K24" i="5"/>
  <c r="J24" i="5"/>
  <c r="L13" i="5"/>
  <c r="K13" i="5"/>
  <c r="J13" i="5"/>
  <c r="I213" i="5"/>
  <c r="H213" i="5"/>
  <c r="G213" i="5"/>
  <c r="I212" i="5"/>
  <c r="H212" i="5"/>
  <c r="G212" i="5"/>
  <c r="I211" i="5"/>
  <c r="H211" i="5"/>
  <c r="G211" i="5"/>
  <c r="I210" i="5"/>
  <c r="H210" i="5"/>
  <c r="G210" i="5"/>
  <c r="I209" i="5"/>
  <c r="H209" i="5"/>
  <c r="G209" i="5"/>
  <c r="I208" i="5"/>
  <c r="H208" i="5"/>
  <c r="I207" i="5"/>
  <c r="H207" i="5"/>
  <c r="G207" i="5"/>
  <c r="I203" i="5"/>
  <c r="H203" i="5"/>
  <c r="G203" i="5"/>
  <c r="I192" i="5"/>
  <c r="H192" i="5"/>
  <c r="G192" i="5"/>
  <c r="I181" i="5"/>
  <c r="H181" i="5"/>
  <c r="G181" i="5"/>
  <c r="I170" i="5"/>
  <c r="H170" i="5"/>
  <c r="G170" i="5"/>
  <c r="I159" i="5"/>
  <c r="H159" i="5"/>
  <c r="G159" i="5"/>
  <c r="I147" i="5"/>
  <c r="H147" i="5"/>
  <c r="G147" i="5"/>
  <c r="I136" i="5"/>
  <c r="H136" i="5"/>
  <c r="G136" i="5"/>
  <c r="I125" i="5"/>
  <c r="H125" i="5"/>
  <c r="G125" i="5"/>
  <c r="I114" i="5"/>
  <c r="H114" i="5"/>
  <c r="G114" i="5"/>
  <c r="I102" i="5"/>
  <c r="H102" i="5"/>
  <c r="G102" i="5"/>
  <c r="I91" i="5"/>
  <c r="H91" i="5"/>
  <c r="G91" i="5"/>
  <c r="I83" i="5"/>
  <c r="H83" i="5"/>
  <c r="G83" i="5"/>
  <c r="I80" i="5"/>
  <c r="H80" i="5"/>
  <c r="G80" i="5"/>
  <c r="I72" i="5"/>
  <c r="H72" i="5"/>
  <c r="G72" i="5"/>
  <c r="I69" i="5"/>
  <c r="H69" i="5"/>
  <c r="G69" i="5"/>
  <c r="I57" i="5"/>
  <c r="H57" i="5"/>
  <c r="G57" i="5"/>
  <c r="I46" i="5"/>
  <c r="H46" i="5"/>
  <c r="G46" i="5"/>
  <c r="I35" i="5"/>
  <c r="H35" i="5"/>
  <c r="G35" i="5"/>
  <c r="I24" i="5"/>
  <c r="H24" i="5"/>
  <c r="G24" i="5"/>
  <c r="I13" i="5"/>
  <c r="H13" i="5"/>
  <c r="G13" i="5"/>
  <c r="M161" i="1"/>
  <c r="Q161" i="1"/>
  <c r="M160" i="1"/>
  <c r="Q160" i="1"/>
  <c r="M159" i="1"/>
  <c r="Q159" i="1"/>
  <c r="M158" i="1"/>
  <c r="Q158" i="1"/>
  <c r="M56" i="1"/>
  <c r="M55" i="1"/>
  <c r="M54" i="1"/>
  <c r="Q54" i="1"/>
  <c r="M29" i="1"/>
  <c r="M28" i="1"/>
  <c r="M27" i="1"/>
  <c r="M26" i="1"/>
  <c r="G23" i="1"/>
  <c r="G16" i="5"/>
  <c r="M18" i="1"/>
  <c r="M20" i="1"/>
  <c r="L162" i="1"/>
  <c r="L195" i="5"/>
  <c r="K162" i="1"/>
  <c r="K195" i="5"/>
  <c r="J162" i="1"/>
  <c r="J195" i="5"/>
  <c r="I162" i="1"/>
  <c r="I195" i="5"/>
  <c r="H162" i="1"/>
  <c r="H195" i="5"/>
  <c r="G162" i="1"/>
  <c r="G195" i="5"/>
  <c r="L61" i="1"/>
  <c r="L61" i="5"/>
  <c r="K61" i="1"/>
  <c r="K61" i="5"/>
  <c r="J61" i="1"/>
  <c r="J61" i="5"/>
  <c r="I61" i="1"/>
  <c r="I61" i="5"/>
  <c r="H61" i="1"/>
  <c r="H61" i="5"/>
  <c r="G61" i="1"/>
  <c r="G61" i="5"/>
  <c r="L32" i="1"/>
  <c r="L27" i="5"/>
  <c r="K32" i="1"/>
  <c r="K27" i="5"/>
  <c r="I32" i="1"/>
  <c r="I27" i="5"/>
  <c r="H32" i="1"/>
  <c r="H27" i="5"/>
  <c r="J32" i="1"/>
  <c r="J27" i="5"/>
  <c r="G27" i="5"/>
  <c r="L23" i="1"/>
  <c r="L16" i="5"/>
  <c r="K23" i="1"/>
  <c r="K16" i="5"/>
  <c r="I23" i="1"/>
  <c r="I16" i="5"/>
  <c r="H23" i="1"/>
  <c r="H16" i="5"/>
  <c r="J23" i="1"/>
  <c r="J16" i="5"/>
  <c r="E11" i="4"/>
  <c r="H215" i="5"/>
  <c r="H217" i="5"/>
  <c r="D11" i="4"/>
  <c r="G215" i="5"/>
  <c r="E12" i="4"/>
  <c r="I215" i="5"/>
  <c r="I217" i="5"/>
  <c r="D10" i="4"/>
  <c r="K215" i="5"/>
  <c r="D8" i="4"/>
  <c r="D9" i="4"/>
  <c r="D13" i="4"/>
  <c r="L215" i="5"/>
  <c r="E10" i="4"/>
  <c r="E8" i="4"/>
  <c r="J215" i="5"/>
  <c r="D12" i="4"/>
  <c r="E9" i="4"/>
  <c r="E13" i="4"/>
  <c r="E24" i="5"/>
  <c r="L217" i="5"/>
  <c r="J217" i="5"/>
  <c r="K217" i="5"/>
  <c r="G217" i="5"/>
  <c r="D208" i="5"/>
  <c r="D174" i="1"/>
  <c r="D175" i="1"/>
  <c r="H183" i="1"/>
  <c r="H184" i="1"/>
  <c r="L183" i="1"/>
  <c r="L184" i="1"/>
  <c r="E183" i="1"/>
  <c r="D24" i="4"/>
  <c r="D25" i="4"/>
  <c r="E184" i="1"/>
  <c r="I183" i="1"/>
  <c r="I184" i="1"/>
  <c r="F183" i="1"/>
  <c r="E24" i="4"/>
  <c r="F184" i="1"/>
  <c r="J183" i="1"/>
  <c r="J184" i="1"/>
  <c r="G183" i="1"/>
  <c r="G184" i="1"/>
  <c r="K183" i="1"/>
  <c r="K184" i="1"/>
  <c r="M19" i="1"/>
  <c r="D23" i="1"/>
  <c r="D16" i="5"/>
  <c r="M17" i="1"/>
  <c r="Q17" i="1"/>
  <c r="G24" i="4"/>
  <c r="G23" i="4"/>
  <c r="G22" i="4"/>
  <c r="I42" i="1"/>
  <c r="I38" i="5"/>
  <c r="I52" i="1"/>
  <c r="I49" i="5"/>
  <c r="I71" i="1"/>
  <c r="I94" i="5"/>
  <c r="I83" i="1"/>
  <c r="I106" i="5"/>
  <c r="I93" i="1"/>
  <c r="I117" i="5"/>
  <c r="I103" i="1"/>
  <c r="I128" i="5"/>
  <c r="I113" i="1"/>
  <c r="I139" i="5"/>
  <c r="I125" i="1"/>
  <c r="I151" i="5"/>
  <c r="I135" i="1"/>
  <c r="I162" i="5"/>
  <c r="I145" i="1"/>
  <c r="I173" i="5"/>
  <c r="I155" i="1"/>
  <c r="I184" i="5"/>
  <c r="N184" i="1"/>
  <c r="F207" i="5"/>
  <c r="E207" i="5"/>
  <c r="D207" i="5"/>
  <c r="E213" i="5"/>
  <c r="F213" i="5"/>
  <c r="E212" i="5"/>
  <c r="F212" i="5"/>
  <c r="E211" i="5"/>
  <c r="F211" i="5"/>
  <c r="E210" i="5"/>
  <c r="F210" i="5"/>
  <c r="E209" i="5"/>
  <c r="F209" i="5"/>
  <c r="D210" i="5"/>
  <c r="D211" i="5"/>
  <c r="D212" i="5"/>
  <c r="D213" i="5"/>
  <c r="D209" i="5"/>
  <c r="E208" i="5"/>
  <c r="C12" i="4"/>
  <c r="C10" i="4"/>
  <c r="F215" i="5"/>
  <c r="E215" i="5"/>
  <c r="M208" i="5"/>
  <c r="C8" i="4"/>
  <c r="C11" i="4"/>
  <c r="C9" i="4"/>
  <c r="C13" i="4"/>
  <c r="M210" i="5"/>
  <c r="M209" i="5"/>
  <c r="M214" i="5"/>
  <c r="M213" i="5"/>
  <c r="M212" i="5"/>
  <c r="M211" i="5"/>
  <c r="D215" i="5"/>
  <c r="D217" i="5"/>
  <c r="D135" i="1"/>
  <c r="E135" i="1"/>
  <c r="D13" i="5"/>
  <c r="G151" i="1"/>
  <c r="G154" i="1"/>
  <c r="G153" i="1"/>
  <c r="G152" i="1"/>
  <c r="G150" i="1"/>
  <c r="G149" i="1"/>
  <c r="G148" i="1"/>
  <c r="G147" i="1"/>
  <c r="G144" i="1"/>
  <c r="G143" i="1"/>
  <c r="G142" i="1"/>
  <c r="G141" i="1"/>
  <c r="G140" i="1"/>
  <c r="G139" i="1"/>
  <c r="G138" i="1"/>
  <c r="G137" i="1"/>
  <c r="G134" i="1"/>
  <c r="G133" i="1"/>
  <c r="G132" i="1"/>
  <c r="G131" i="1"/>
  <c r="G130" i="1"/>
  <c r="G129" i="1"/>
  <c r="G128" i="1"/>
  <c r="G127" i="1"/>
  <c r="G124" i="1"/>
  <c r="G123" i="1"/>
  <c r="G122" i="1"/>
  <c r="G121" i="1"/>
  <c r="G120" i="1"/>
  <c r="G119" i="1"/>
  <c r="G118" i="1"/>
  <c r="G117" i="1"/>
  <c r="G112" i="1"/>
  <c r="G111" i="1"/>
  <c r="G110" i="1"/>
  <c r="G109" i="1"/>
  <c r="G108" i="1"/>
  <c r="G107" i="1"/>
  <c r="G106" i="1"/>
  <c r="G105" i="1"/>
  <c r="G102" i="1"/>
  <c r="G101" i="1"/>
  <c r="G100" i="1"/>
  <c r="G99" i="1"/>
  <c r="G98" i="1"/>
  <c r="G97" i="1"/>
  <c r="G96" i="1"/>
  <c r="G95" i="1"/>
  <c r="G92" i="1"/>
  <c r="G91" i="1"/>
  <c r="G90" i="1"/>
  <c r="G89" i="1"/>
  <c r="G88" i="1"/>
  <c r="G87" i="1"/>
  <c r="G86" i="1"/>
  <c r="G85" i="1"/>
  <c r="G82" i="1"/>
  <c r="G81" i="1"/>
  <c r="G80" i="1"/>
  <c r="G79" i="1"/>
  <c r="G78" i="1"/>
  <c r="G77" i="1"/>
  <c r="G76" i="1"/>
  <c r="G75" i="1"/>
  <c r="G70" i="1"/>
  <c r="G69" i="1"/>
  <c r="G68" i="1"/>
  <c r="G67" i="1"/>
  <c r="G66" i="1"/>
  <c r="G65" i="1"/>
  <c r="G64" i="1"/>
  <c r="G63" i="1"/>
  <c r="M60" i="1"/>
  <c r="M59" i="1"/>
  <c r="M58" i="1"/>
  <c r="M57" i="1"/>
  <c r="Q56" i="1"/>
  <c r="Q55" i="1"/>
  <c r="G51" i="1"/>
  <c r="G50" i="1"/>
  <c r="G49" i="1"/>
  <c r="G48" i="1"/>
  <c r="G47" i="1"/>
  <c r="G46" i="1"/>
  <c r="G45" i="1"/>
  <c r="G44" i="1"/>
  <c r="G41" i="1"/>
  <c r="G40" i="1"/>
  <c r="G39" i="1"/>
  <c r="G38" i="1"/>
  <c r="G37" i="1"/>
  <c r="G36" i="1"/>
  <c r="G35" i="1"/>
  <c r="G34" i="1"/>
  <c r="Q26" i="1"/>
  <c r="Q27" i="1"/>
  <c r="Q28" i="1"/>
  <c r="Q29" i="1"/>
  <c r="M30" i="1"/>
  <c r="M31" i="1"/>
  <c r="Q19" i="1"/>
  <c r="Q20" i="1"/>
  <c r="M21" i="1"/>
  <c r="M22" i="1"/>
  <c r="F203" i="5"/>
  <c r="E203" i="5"/>
  <c r="D203" i="5"/>
  <c r="E162" i="1"/>
  <c r="E195" i="5"/>
  <c r="F162" i="1"/>
  <c r="F195" i="5"/>
  <c r="D162" i="1"/>
  <c r="D195" i="5"/>
  <c r="M195" i="5"/>
  <c r="N32" i="1"/>
  <c r="M32" i="1"/>
  <c r="N61" i="1"/>
  <c r="N23" i="1"/>
  <c r="Q61" i="1"/>
  <c r="M203" i="5"/>
  <c r="M23" i="1"/>
  <c r="Q25" i="1"/>
  <c r="Q32" i="1"/>
  <c r="Q18" i="1"/>
  <c r="Q23" i="1"/>
  <c r="H42" i="1"/>
  <c r="G113" i="1"/>
  <c r="G139" i="5"/>
  <c r="M61" i="1"/>
  <c r="G71" i="1"/>
  <c r="G94" i="5"/>
  <c r="G103" i="1"/>
  <c r="G128" i="5"/>
  <c r="G135" i="1"/>
  <c r="G162" i="5"/>
  <c r="H155" i="1"/>
  <c r="H184" i="5"/>
  <c r="G52" i="1"/>
  <c r="G49" i="5"/>
  <c r="H145" i="1"/>
  <c r="H173" i="5"/>
  <c r="G83" i="1"/>
  <c r="G106" i="5"/>
  <c r="G93" i="1"/>
  <c r="G117" i="5"/>
  <c r="G125" i="1"/>
  <c r="G151" i="5"/>
  <c r="G145" i="1"/>
  <c r="G173" i="5"/>
  <c r="H71" i="1"/>
  <c r="H94" i="5"/>
  <c r="H83" i="1"/>
  <c r="H106" i="5"/>
  <c r="H103" i="1"/>
  <c r="H128" i="5"/>
  <c r="H52" i="1"/>
  <c r="H49" i="5"/>
  <c r="H113" i="1"/>
  <c r="H139" i="5"/>
  <c r="H125" i="1"/>
  <c r="H151" i="5"/>
  <c r="H135" i="1"/>
  <c r="H162" i="5"/>
  <c r="H93" i="1"/>
  <c r="H117" i="5"/>
  <c r="G155" i="1"/>
  <c r="G184" i="5"/>
  <c r="G42" i="1"/>
  <c r="G38" i="5"/>
  <c r="F13" i="5"/>
  <c r="E13" i="5"/>
  <c r="D170" i="5"/>
  <c r="E170" i="5"/>
  <c r="F170" i="5"/>
  <c r="D181" i="5"/>
  <c r="E181" i="5"/>
  <c r="F181" i="5"/>
  <c r="D192" i="5"/>
  <c r="E192" i="5"/>
  <c r="F192" i="5"/>
  <c r="F159" i="5"/>
  <c r="E159" i="5"/>
  <c r="D159" i="5"/>
  <c r="D125" i="5"/>
  <c r="E125" i="5"/>
  <c r="F125" i="5"/>
  <c r="D136" i="5"/>
  <c r="E136" i="5"/>
  <c r="F136" i="5"/>
  <c r="D147" i="5"/>
  <c r="E147" i="5"/>
  <c r="F147" i="5"/>
  <c r="F114" i="5"/>
  <c r="E114" i="5"/>
  <c r="D114" i="5"/>
  <c r="M114" i="5"/>
  <c r="D80" i="5"/>
  <c r="E80" i="5"/>
  <c r="F80" i="5"/>
  <c r="D91" i="5"/>
  <c r="E91" i="5"/>
  <c r="F91" i="5"/>
  <c r="D102" i="5"/>
  <c r="E102" i="5"/>
  <c r="F102" i="5"/>
  <c r="D69" i="5"/>
  <c r="E69" i="5"/>
  <c r="F69" i="5"/>
  <c r="D35" i="5"/>
  <c r="E35" i="5"/>
  <c r="F35" i="5"/>
  <c r="D46" i="5"/>
  <c r="E46" i="5"/>
  <c r="F46" i="5"/>
  <c r="D57" i="5"/>
  <c r="E57" i="5"/>
  <c r="F57" i="5"/>
  <c r="F24" i="5"/>
  <c r="D24" i="5"/>
  <c r="M159" i="5"/>
  <c r="M136" i="5"/>
  <c r="D186" i="1"/>
  <c r="D187" i="1"/>
  <c r="M147" i="5"/>
  <c r="M80" i="5"/>
  <c r="M170" i="5"/>
  <c r="M192" i="5"/>
  <c r="M102" i="5"/>
  <c r="M125" i="5"/>
  <c r="M69" i="5"/>
  <c r="M35" i="5"/>
  <c r="M24" i="5"/>
  <c r="H38" i="5"/>
  <c r="F13" i="4"/>
  <c r="F10" i="4"/>
  <c r="C15" i="4"/>
  <c r="F14" i="4"/>
  <c r="F8" i="4"/>
  <c r="F11" i="4"/>
  <c r="F12" i="4"/>
  <c r="E15" i="4"/>
  <c r="F9" i="4"/>
  <c r="M46" i="5"/>
  <c r="M57" i="5"/>
  <c r="E155" i="1"/>
  <c r="E184" i="5"/>
  <c r="F155" i="1"/>
  <c r="F184" i="5"/>
  <c r="E145" i="1"/>
  <c r="E173" i="5"/>
  <c r="F145" i="1"/>
  <c r="F173" i="5"/>
  <c r="E162" i="5"/>
  <c r="F135" i="1"/>
  <c r="F162" i="5"/>
  <c r="E125" i="1"/>
  <c r="E151" i="5"/>
  <c r="F125" i="1"/>
  <c r="F151" i="5"/>
  <c r="E113" i="1"/>
  <c r="E139" i="5"/>
  <c r="F113" i="1"/>
  <c r="F139" i="5"/>
  <c r="E103" i="1"/>
  <c r="E128" i="5"/>
  <c r="F103" i="1"/>
  <c r="F128" i="5"/>
  <c r="E93" i="1"/>
  <c r="E117" i="5"/>
  <c r="F93" i="1"/>
  <c r="F117" i="5"/>
  <c r="E83" i="1"/>
  <c r="F83" i="1"/>
  <c r="F106" i="5"/>
  <c r="E71" i="1"/>
  <c r="E94" i="5"/>
  <c r="F71" i="1"/>
  <c r="E83" i="5"/>
  <c r="F83" i="5"/>
  <c r="E72" i="5"/>
  <c r="F72" i="5"/>
  <c r="E61" i="1"/>
  <c r="E61" i="5"/>
  <c r="F61" i="1"/>
  <c r="F61" i="5"/>
  <c r="E52" i="1"/>
  <c r="E49" i="5"/>
  <c r="F52" i="1"/>
  <c r="F49" i="5"/>
  <c r="E42" i="1"/>
  <c r="F42" i="1"/>
  <c r="F38" i="5"/>
  <c r="E32" i="1"/>
  <c r="E27" i="5"/>
  <c r="F32" i="1"/>
  <c r="F27" i="5"/>
  <c r="D32" i="1"/>
  <c r="D27" i="5"/>
  <c r="F23" i="1"/>
  <c r="E23" i="1"/>
  <c r="M215" i="5"/>
  <c r="M217" i="5"/>
  <c r="M27" i="5"/>
  <c r="E16" i="4"/>
  <c r="E17" i="4"/>
  <c r="C16" i="4"/>
  <c r="C17" i="4"/>
  <c r="E217" i="5"/>
  <c r="F217" i="5"/>
  <c r="E16" i="5"/>
  <c r="F16" i="5"/>
  <c r="D15" i="4"/>
  <c r="E106" i="5"/>
  <c r="F94" i="5"/>
  <c r="E38" i="5"/>
  <c r="M16" i="5"/>
  <c r="F15" i="4"/>
  <c r="F16" i="4"/>
  <c r="F17" i="4"/>
  <c r="D16" i="4"/>
  <c r="D17" i="4"/>
  <c r="D155" i="1"/>
  <c r="D184" i="5"/>
  <c r="M184" i="5"/>
  <c r="D145" i="1"/>
  <c r="D173" i="5"/>
  <c r="M173" i="5"/>
  <c r="D162" i="5"/>
  <c r="M162" i="5"/>
  <c r="D125" i="1"/>
  <c r="D113" i="1"/>
  <c r="D139" i="5"/>
  <c r="M139" i="5"/>
  <c r="D103" i="1"/>
  <c r="D128" i="5"/>
  <c r="M128" i="5"/>
  <c r="D93" i="1"/>
  <c r="D117" i="5"/>
  <c r="M117" i="5"/>
  <c r="D83" i="1"/>
  <c r="D71" i="1"/>
  <c r="D94" i="5"/>
  <c r="M94" i="5"/>
  <c r="D83" i="5"/>
  <c r="M83" i="5"/>
  <c r="D72" i="5"/>
  <c r="M72" i="5"/>
  <c r="D61" i="1"/>
  <c r="D52" i="1"/>
  <c r="D49" i="5"/>
  <c r="M49" i="5"/>
  <c r="D42" i="1"/>
  <c r="J175" i="1"/>
  <c r="G175" i="1"/>
  <c r="D106" i="5"/>
  <c r="M106" i="5"/>
  <c r="C29" i="6"/>
  <c r="D151" i="5"/>
  <c r="M151" i="5"/>
  <c r="C40" i="6"/>
  <c r="D61" i="5"/>
  <c r="M61" i="5"/>
  <c r="C18" i="6"/>
  <c r="D38" i="5"/>
  <c r="M38" i="5"/>
  <c r="C7" i="6"/>
  <c r="D10" i="6"/>
  <c r="D45" i="6"/>
  <c r="D47" i="6"/>
  <c r="D46" i="6"/>
  <c r="D43" i="6"/>
  <c r="D44" i="6"/>
  <c r="D34" i="6"/>
  <c r="D36" i="6"/>
  <c r="D32" i="6"/>
  <c r="D33" i="6"/>
  <c r="D35" i="6"/>
  <c r="D24" i="6"/>
  <c r="D25" i="6"/>
  <c r="D21" i="6"/>
  <c r="D22" i="6"/>
  <c r="D23" i="6"/>
  <c r="D12" i="6"/>
  <c r="D11" i="6"/>
  <c r="D14" i="6"/>
  <c r="D13" i="6"/>
  <c r="C30" i="6"/>
  <c r="C41" i="6"/>
  <c r="C19" i="6"/>
  <c r="C8" i="6"/>
  <c r="D183" i="1"/>
  <c r="M183" i="1"/>
  <c r="M184" i="1"/>
  <c r="F25" i="4"/>
  <c r="C24" i="4"/>
  <c r="D184" i="1"/>
  <c r="F24" i="4"/>
  <c r="M91" i="5"/>
  <c r="M181" i="5"/>
  <c r="Q162" i="1"/>
  <c r="M162" i="1"/>
  <c r="M232" i="5"/>
  <c r="M233" i="5"/>
  <c r="C25" i="4"/>
  <c r="E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tc={42F194A5-F89A-4323-A8EF-22098BF07F4A}</author>
  </authors>
  <commentList>
    <comment ref="D159"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Insert GMS expense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tc={A27F2979-224A-4E8C-ADAE-A5DF0A46C5B8}</author>
  </authors>
  <commentList>
    <comment ref="D202"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Insert GMS expense</t>
      </text>
    </comment>
  </commentList>
</comments>
</file>

<file path=xl/sharedStrings.xml><?xml version="1.0" encoding="utf-8"?>
<sst xmlns="http://schemas.openxmlformats.org/spreadsheetml/2006/main" count="870" uniqueCount="582">
  <si>
    <t>Annex D - PBF Project Budget</t>
  </si>
  <si>
    <t>Instructions:</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</si>
  <si>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</si>
  <si>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</si>
  <si>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</si>
  <si>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</si>
  <si>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Coordination costs and agency costs (UNDP. UNESCO and UNICEF) Bosnia and Herzegovina</t>
  </si>
  <si>
    <t>Agency costs (UNDP. UNESCO and UNICEF) Montenegro</t>
  </si>
  <si>
    <t>Agency costs (UNDP. UNESCO and UNICEF) Serbia</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</si>
  <si>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</si>
  <si>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r>
      <rPr>
        <sz val="12"/>
        <color theme="1"/>
        <rFont val="Calibri"/>
        <family val="2"/>
        <scheme val="minor"/>
      </rPr>
      <t xml:space="preserve"> BiH</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</si>
  <si>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r>
      <rPr>
        <sz val="12"/>
        <color theme="1"/>
        <rFont val="Calibri"/>
        <family val="2"/>
        <scheme val="minor"/>
      </rPr>
      <t xml:space="preserve"> MNE</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</si>
  <si>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r>
      <rPr>
        <sz val="12"/>
        <color theme="1"/>
        <rFont val="Calibri"/>
        <family val="2"/>
        <scheme val="minor"/>
      </rPr>
      <t xml:space="preserve"> SRB</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</si>
  <si>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</si>
  <si>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</si>
  <si>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UNDP</t>
  </si>
  <si>
    <t>UNICEF</t>
  </si>
  <si>
    <t>UNESCO</t>
  </si>
  <si>
    <t xml:space="preserve">OUTCOME 1: </t>
  </si>
  <si>
    <t>Output 1.</t>
  </si>
  <si>
    <t>Different groups in the countries of the region , and youth in particular, acquire and practice skills to help break stereotypes and constructively interact across divides</t>
  </si>
  <si>
    <t>Activity 1.1.</t>
  </si>
  <si>
    <t>Establish methodological framework for enhancing capacities of each stakeholder group (adolescents, organized and unorganized youth, women, opinion-makers: teachers, media)</t>
  </si>
  <si>
    <t>Activity 1.2</t>
  </si>
  <si>
    <t>Activity 1.2: Enhance capacities of youth and adolescents</t>
  </si>
  <si>
    <t>Activity 1.3:</t>
  </si>
  <si>
    <t>Activity 1.3: Enhance peacebuilding capacities for women's groups</t>
  </si>
  <si>
    <t>Activity 1.4</t>
  </si>
  <si>
    <t>Activity 1.4: Enhance capacities of teachers/trainers for promotion of cultural diversity, inter-cultural dialogue and tolerance</t>
  </si>
  <si>
    <t>Activity 1.5</t>
  </si>
  <si>
    <t xml:space="preserve">Activity 1.5: Enhance capacities of media </t>
  </si>
  <si>
    <t>Activity 1.1.7</t>
  </si>
  <si>
    <t>Activity 1.1.8</t>
  </si>
  <si>
    <t>Output Total</t>
  </si>
  <si>
    <t>Output 2</t>
  </si>
  <si>
    <t>Output 2: Citizens from different groups jointly identify and implement actions that can promote social cohesion in the region, especially in BiH.</t>
  </si>
  <si>
    <t>Activity 2.1</t>
  </si>
  <si>
    <t>Organize sub-regional youth dialogues</t>
  </si>
  <si>
    <t>Activity 2.2</t>
  </si>
  <si>
    <t>Organize national level dialogue platforms</t>
  </si>
  <si>
    <t>Activity 2.3</t>
  </si>
  <si>
    <t>Organize first regional platform</t>
  </si>
  <si>
    <t>Activity 2.4</t>
  </si>
  <si>
    <t xml:space="preserve"> Enable joint action on common priorities (SGF)</t>
  </si>
  <si>
    <t>Activity 2.5</t>
  </si>
  <si>
    <t xml:space="preserve">Organize regional thematic dialogues </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</si>
  <si>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</si>
  <si>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</si>
  <si>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</si>
  <si>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</si>
  <si>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</si>
  <si>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</si>
  <si>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</si>
  <si>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</si>
  <si>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</si>
  <si>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</si>
  <si>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</si>
  <si>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</si>
  <si>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</si>
  <si>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</si>
  <si>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</si>
  <si>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</si>
  <si>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</si>
  <si>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</si>
  <si>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</si>
  <si>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</si>
  <si>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Output 3: </t>
  </si>
  <si>
    <t>Policy recommendations to improve social cohesion in the region are effectively advocated for with, and endorsed by, authorities and relevant stakeholders.</t>
  </si>
  <si>
    <t>Activity 3.1</t>
  </si>
  <si>
    <t>Activity 3.2</t>
  </si>
  <si>
    <t>Support to policy advocacy campaigns</t>
  </si>
  <si>
    <t>Activity 3.3</t>
  </si>
  <si>
    <t xml:space="preserve"> Organise final regional dialogue platform</t>
  </si>
  <si>
    <t>Activity 2.1.5</t>
  </si>
  <si>
    <t>Activity 2.1.6</t>
  </si>
  <si>
    <t>Activity 2.1.7</t>
  </si>
  <si>
    <t>Activity 2.1.8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</si>
  <si>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</si>
  <si>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</si>
  <si>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</si>
  <si>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</si>
  <si>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</si>
  <si>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</si>
  <si>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</si>
  <si>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</si>
  <si>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</si>
  <si>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</si>
  <si>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</si>
  <si>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</si>
  <si>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</si>
  <si>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</si>
  <si>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</si>
  <si>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</si>
  <si>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</si>
  <si>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</si>
  <si>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</si>
  <si>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</si>
  <si>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</si>
  <si>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</si>
  <si>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</si>
  <si>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</si>
  <si>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</si>
  <si>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</si>
  <si>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</si>
  <si>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</si>
  <si>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</si>
  <si>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</si>
  <si>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</si>
  <si>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</si>
  <si>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</si>
  <si>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</si>
  <si>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</si>
  <si>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</si>
  <si>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</si>
  <si>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</si>
  <si>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</si>
  <si>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</si>
  <si>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</si>
  <si>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</si>
  <si>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</si>
  <si>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</si>
  <si>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</si>
  <si>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</si>
  <si>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</si>
  <si>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</si>
  <si>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</si>
  <si>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</si>
  <si>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</si>
  <si>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</si>
  <si>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</si>
  <si>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</si>
  <si>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</si>
  <si>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</si>
  <si>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</si>
  <si>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</si>
  <si>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</si>
  <si>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</si>
  <si>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</si>
  <si>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</si>
  <si>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</si>
  <si>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</si>
  <si>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</si>
  <si>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</si>
  <si>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</si>
  <si>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</si>
  <si>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</si>
  <si>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</si>
  <si>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</si>
  <si>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</si>
  <si>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</si>
  <si>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</si>
  <si>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</si>
  <si>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</si>
  <si>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</si>
  <si>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</si>
  <si>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</si>
  <si>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</si>
  <si>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</si>
  <si>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</si>
  <si>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</si>
  <si>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</si>
  <si>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</si>
  <si>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</si>
  <si>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</si>
  <si>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</si>
  <si>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</si>
  <si>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Bosnia and Herzegovina</t>
  </si>
  <si>
    <t>Montenegro</t>
  </si>
  <si>
    <t>Serbia</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</si>
  <si>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</si>
  <si>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</si>
  <si>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</si>
  <si>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</si>
  <si>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</si>
  <si>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</si>
  <si>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</si>
  <si>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</si>
  <si>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</si>
  <si>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</si>
  <si>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</si>
  <si>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</si>
  <si>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</si>
  <si>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</si>
  <si>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</si>
  <si>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</si>
  <si>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Table 2 - Output breakdown by UN budget categories</t>
  </si>
  <si>
    <t>Recipient Agency 1</t>
  </si>
  <si>
    <t>Recipient Agency 2</t>
  </si>
  <si>
    <t>Recipient Agency 3</t>
  </si>
  <si>
    <t>OUTPUT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</si>
  <si>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</si>
  <si>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</si>
  <si>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</si>
  <si>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</si>
  <si>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</si>
  <si>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</si>
  <si>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</si>
  <si>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</si>
  <si>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</si>
  <si>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</si>
  <si>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2</t>
  </si>
  <si>
    <t>Output 1.2</t>
  </si>
  <si>
    <t>Output 1.3</t>
  </si>
  <si>
    <t>Output 1.4</t>
  </si>
  <si>
    <t>OUTPUT 3</t>
  </si>
  <si>
    <t>Output 2.1</t>
  </si>
  <si>
    <t>Output 2.2</t>
  </si>
  <si>
    <t>Output 2.3</t>
  </si>
  <si>
    <t>OUTCOME 3</t>
  </si>
  <si>
    <t>Output 3.2</t>
  </si>
  <si>
    <t>OUTCOME 4</t>
  </si>
  <si>
    <t>Additional Costs</t>
  </si>
  <si>
    <t>Additional Cost Totals from Table 1</t>
  </si>
  <si>
    <t>Recipient Organization 1</t>
  </si>
  <si>
    <t>Recipient Organization 2</t>
  </si>
  <si>
    <t>Recipient Organization 3</t>
  </si>
  <si>
    <t xml:space="preserve">Subtotal </t>
  </si>
  <si>
    <t>7% Indirect Costs</t>
  </si>
  <si>
    <t>TOTAL</t>
  </si>
  <si>
    <t>ALLOCATED AMOUNTS</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</si>
  <si>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</si>
  <si>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</si>
  <si>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</si>
  <si>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</si>
  <si>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</si>
  <si>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</si>
  <si>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</si>
  <si>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</si>
  <si>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</si>
  <si>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</si>
  <si>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</si>
  <si>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</si>
  <si>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</si>
  <si>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</si>
  <si>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</si>
  <si>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</si>
  <si>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</si>
  <si>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</si>
  <si>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</si>
  <si>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UNDP,UNICEF, UNESCO</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</si>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</sst>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_(&quot;$&quot;* #,##0.000000_);_(&quot;$&quot;* \(#,##0.000000\);_(&quot;$&quot;* &quot;-&quot;??_);_(@_)"/>
    <numFmt numFmtId="166" formatCode="_(&quot;$&quot;* #,##0.0000_);_(&quot;$&quot;* \(#,##0.0000\);_(&quot;$&quot;* &quot;-&quot;??_);_(@_)"/>
    <numFmt numFmtId="167" formatCode="_(&quot;$&quot;* #,##0.00000_);_(&quot;$&quot;* \(#,##0.0000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1"/>
      <color theme="1"/>
      <name val="Calibri"/>
      <family val="2"/>
      <charset val="238"/>
      <scheme val="minor"/>
    </font>
    <font>
      <sz val="10"/>
      <name val="Calibri"/>
      <family val="2"/>
    </font>
    <font>
      <sz val="14"/>
      <color theme="1"/>
      <name val="Calibri"/>
      <family val="2"/>
      <scheme val="minor"/>
    </font>
    <font>
      <b/>
      <sz val="12"/>
      <color theme="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s>
  <borders count="8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medium">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ck">
        <color auto="1"/>
      </left>
      <right style="thin">
        <color indexed="64"/>
      </right>
      <top style="thin">
        <color indexed="64"/>
      </top>
      <bottom style="medium">
        <color indexed="64"/>
      </bottom>
      <diagonal/>
    </border>
    <border>
      <left style="thin">
        <color indexed="64"/>
      </left>
      <right style="thick">
        <color auto="1"/>
      </right>
      <top style="thin">
        <color indexed="64"/>
      </top>
      <bottom style="medium">
        <color indexed="64"/>
      </bottom>
      <diagonal/>
    </border>
    <border>
      <left style="thick">
        <color auto="1"/>
      </left>
      <right style="thin">
        <color indexed="64"/>
      </right>
      <top/>
      <bottom style="thin">
        <color indexed="64"/>
      </bottom>
      <diagonal/>
    </border>
    <border>
      <left style="thin">
        <color indexed="64"/>
      </left>
      <right style="thick">
        <color auto="1"/>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ck">
        <color indexed="64"/>
      </left>
      <right/>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0" fontId="21" fillId="0" borderId="0"/>
  </cellStyleXfs>
  <cellXfs count="424">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NumberFormat="1" applyFont="1" applyFill="1" applyBorder="1" applyAlignment="1" applyProtection="1">
      <alignment horizontal="center"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39" xfId="0" applyFont="1" applyFill="1" applyBorder="1" applyAlignment="1">
      <alignment horizontal="lef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3" xfId="0" applyFont="1" applyFill="1" applyBorder="1" applyAlignment="1" applyProtection="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1" fillId="5" borderId="17" xfId="0" applyFont="1" applyFill="1" applyBorder="1" applyAlignment="1">
      <alignment wrapText="1"/>
    </xf>
    <xf numFmtId="0" fontId="2" fillId="5" borderId="15" xfId="0" applyFont="1" applyFill="1" applyBorder="1" applyAlignment="1">
      <alignment wrapText="1"/>
    </xf>
    <xf numFmtId="0" fontId="0" fillId="5" borderId="15" xfId="0" applyFont="1" applyFill="1" applyBorder="1" applyAlignment="1">
      <alignment wrapText="1"/>
    </xf>
    <xf numFmtId="0" fontId="0" fillId="5" borderId="18" xfId="0" applyFont="1" applyFill="1" applyBorder="1" applyAlignment="1">
      <alignment wrapText="1"/>
    </xf>
    <xf numFmtId="164" fontId="2" fillId="2" borderId="3" xfId="1" applyFont="1" applyFill="1" applyBorder="1" applyAlignment="1" applyProtection="1">
      <alignment horizontal="center" vertical="center" wrapText="1"/>
    </xf>
    <xf numFmtId="0" fontId="2" fillId="2" borderId="38" xfId="0"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6" borderId="6" xfId="0" applyFont="1" applyFill="1" applyBorder="1"/>
    <xf numFmtId="0" fontId="0" fillId="6" borderId="22" xfId="0" applyFill="1" applyBorder="1"/>
    <xf numFmtId="0" fontId="0" fillId="6" borderId="23" xfId="0" applyFill="1" applyBorder="1" applyAlignment="1">
      <alignment wrapText="1"/>
    </xf>
    <xf numFmtId="0" fontId="0" fillId="6" borderId="24" xfId="0" applyFill="1" applyBorder="1" applyAlignment="1">
      <alignment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8" xfId="0" applyFont="1" applyFill="1" applyBorder="1" applyAlignment="1">
      <alignment horizontal="center" wrapText="1"/>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0" fontId="6" fillId="0" borderId="0" xfId="0" applyFont="1"/>
    <xf numFmtId="164" fontId="2" fillId="2" borderId="54"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64" fontId="15" fillId="0" borderId="0" xfId="1" applyFont="1" applyBorder="1" applyAlignment="1">
      <alignment wrapText="1"/>
    </xf>
    <xf numFmtId="164" fontId="0" fillId="0" borderId="0" xfId="1" applyFont="1" applyBorder="1" applyAlignment="1">
      <alignment wrapText="1"/>
    </xf>
    <xf numFmtId="164" fontId="0" fillId="5" borderId="15" xfId="1" applyFont="1" applyFill="1" applyBorder="1" applyAlignment="1">
      <alignment wrapText="1"/>
    </xf>
    <xf numFmtId="164" fontId="0" fillId="0" borderId="0" xfId="1" applyFont="1" applyFill="1" applyBorder="1" applyAlignment="1">
      <alignment wrapText="1"/>
    </xf>
    <xf numFmtId="164" fontId="2" fillId="0" borderId="0" xfId="1" applyFont="1" applyFill="1" applyBorder="1" applyAlignment="1">
      <alignment vertical="center" wrapText="1"/>
    </xf>
    <xf numFmtId="164" fontId="20" fillId="7" borderId="3" xfId="0" applyNumberFormat="1" applyFont="1" applyFill="1" applyBorder="1" applyAlignment="1">
      <alignment horizontal="center" vertical="center" wrapText="1"/>
    </xf>
    <xf numFmtId="164" fontId="13"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1" fillId="0" borderId="3" xfId="1" applyFont="1" applyBorder="1" applyAlignment="1" applyProtection="1">
      <alignment horizontal="center" vertical="center" wrapText="1"/>
      <protection locked="0"/>
    </xf>
    <xf numFmtId="9" fontId="2" fillId="2" borderId="9" xfId="2" applyNumberFormat="1" applyFont="1" applyFill="1" applyBorder="1" applyAlignment="1">
      <alignment vertical="center" wrapText="1"/>
    </xf>
    <xf numFmtId="164" fontId="1" fillId="2" borderId="3" xfId="1" applyFont="1" applyFill="1" applyBorder="1" applyAlignment="1">
      <alignment vertical="center" wrapText="1"/>
    </xf>
    <xf numFmtId="164" fontId="3" fillId="2" borderId="13" xfId="0" applyNumberFormat="1" applyFont="1" applyFill="1" applyBorder="1"/>
    <xf numFmtId="0" fontId="2" fillId="2" borderId="4" xfId="0" applyFont="1" applyFill="1" applyBorder="1" applyAlignment="1">
      <alignment horizontal="center" vertical="center" wrapText="1"/>
    </xf>
    <xf numFmtId="164" fontId="2" fillId="2" borderId="4" xfId="2" applyNumberFormat="1" applyFont="1" applyFill="1" applyBorder="1" applyAlignment="1">
      <alignment vertical="center" wrapText="1"/>
    </xf>
    <xf numFmtId="164" fontId="3" fillId="2" borderId="55" xfId="0" applyNumberFormat="1" applyFont="1" applyFill="1" applyBorder="1"/>
    <xf numFmtId="0" fontId="0" fillId="2" borderId="14" xfId="0" applyFill="1" applyBorder="1"/>
    <xf numFmtId="0" fontId="1" fillId="2" borderId="3" xfId="0" applyFont="1" applyFill="1" applyBorder="1" applyAlignment="1" applyProtection="1">
      <alignment vertical="center" wrapText="1"/>
    </xf>
    <xf numFmtId="0" fontId="2" fillId="8" borderId="3" xfId="0" applyFont="1" applyFill="1" applyBorder="1" applyAlignment="1" applyProtection="1">
      <alignment horizontal="center" vertical="center" wrapText="1"/>
      <protection locked="0"/>
    </xf>
    <xf numFmtId="0" fontId="3" fillId="8" borderId="28" xfId="0" applyFont="1" applyFill="1" applyBorder="1" applyAlignment="1" applyProtection="1">
      <alignment horizontal="left" vertical="center" wrapText="1"/>
    </xf>
    <xf numFmtId="164" fontId="2" fillId="8" borderId="16" xfId="0" applyNumberFormat="1" applyFont="1" applyFill="1" applyBorder="1" applyAlignment="1" applyProtection="1">
      <alignment vertical="center" wrapText="1"/>
    </xf>
    <xf numFmtId="0" fontId="3" fillId="8" borderId="8" xfId="0" applyFont="1" applyFill="1" applyBorder="1" applyAlignment="1" applyProtection="1">
      <alignment horizontal="left" vertical="center" wrapText="1"/>
    </xf>
    <xf numFmtId="10" fontId="2" fillId="8" borderId="9" xfId="2" applyNumberFormat="1" applyFont="1" applyFill="1" applyBorder="1" applyAlignment="1" applyProtection="1">
      <alignment wrapText="1"/>
    </xf>
    <xf numFmtId="164" fontId="2" fillId="8" borderId="9" xfId="2" applyNumberFormat="1" applyFont="1" applyFill="1" applyBorder="1" applyAlignment="1" applyProtection="1">
      <alignment wrapText="1"/>
    </xf>
    <xf numFmtId="0" fontId="2" fillId="8" borderId="3" xfId="0" applyFont="1" applyFill="1" applyBorder="1" applyAlignment="1" applyProtection="1">
      <alignment vertical="center" wrapText="1"/>
    </xf>
    <xf numFmtId="0" fontId="2" fillId="8" borderId="4" xfId="0" applyFont="1" applyFill="1" applyBorder="1" applyAlignment="1" applyProtection="1">
      <alignment horizontal="center" vertical="center" wrapText="1"/>
      <protection locked="0"/>
    </xf>
    <xf numFmtId="164" fontId="2" fillId="2" borderId="4" xfId="1" applyNumberFormat="1" applyFont="1" applyFill="1" applyBorder="1" applyAlignment="1" applyProtection="1">
      <alignment horizontal="center" vertical="center" wrapText="1"/>
    </xf>
    <xf numFmtId="164" fontId="2" fillId="4" borderId="4" xfId="1" applyFont="1" applyFill="1" applyBorder="1" applyAlignment="1" applyProtection="1">
      <alignment vertical="center" wrapText="1"/>
    </xf>
    <xf numFmtId="0" fontId="2" fillId="8" borderId="2" xfId="0" applyFont="1" applyFill="1" applyBorder="1" applyAlignment="1" applyProtection="1">
      <alignment horizontal="center" vertical="center" wrapText="1"/>
      <protection locked="0"/>
    </xf>
    <xf numFmtId="164" fontId="2" fillId="2" borderId="2" xfId="1" applyNumberFormat="1" applyFont="1" applyFill="1" applyBorder="1" applyAlignment="1" applyProtection="1">
      <alignment horizontal="center" vertical="center" wrapText="1"/>
    </xf>
    <xf numFmtId="164" fontId="2" fillId="2" borderId="2" xfId="1" applyFont="1" applyFill="1" applyBorder="1" applyAlignment="1" applyProtection="1">
      <alignment vertical="center" wrapText="1"/>
    </xf>
    <xf numFmtId="0" fontId="2" fillId="8" borderId="58" xfId="0" applyFont="1" applyFill="1" applyBorder="1" applyAlignment="1" applyProtection="1">
      <alignment horizontal="center" vertical="center" wrapText="1"/>
      <protection locked="0"/>
    </xf>
    <xf numFmtId="0" fontId="2" fillId="8" borderId="59" xfId="0" applyFont="1" applyFill="1" applyBorder="1" applyAlignment="1" applyProtection="1">
      <alignment horizontal="center" vertical="center" wrapText="1"/>
      <protection locked="0"/>
    </xf>
    <xf numFmtId="164" fontId="2" fillId="2" borderId="58" xfId="1" applyNumberFormat="1" applyFont="1" applyFill="1" applyBorder="1" applyAlignment="1" applyProtection="1">
      <alignment horizontal="center" vertical="center" wrapText="1"/>
    </xf>
    <xf numFmtId="164" fontId="2" fillId="2" borderId="59" xfId="1" applyNumberFormat="1" applyFont="1" applyFill="1" applyBorder="1" applyAlignment="1" applyProtection="1">
      <alignment horizontal="center" vertical="center" wrapText="1"/>
    </xf>
    <xf numFmtId="164" fontId="2" fillId="2" borderId="58" xfId="1" applyFont="1" applyFill="1" applyBorder="1" applyAlignment="1" applyProtection="1">
      <alignment vertical="center" wrapText="1"/>
    </xf>
    <xf numFmtId="164" fontId="2" fillId="2" borderId="59" xfId="1" applyFont="1" applyFill="1" applyBorder="1" applyAlignment="1" applyProtection="1">
      <alignment vertical="center" wrapText="1"/>
    </xf>
    <xf numFmtId="4" fontId="22" fillId="3" borderId="58" xfId="3" applyNumberFormat="1" applyFont="1" applyFill="1" applyBorder="1" applyAlignment="1" applyProtection="1">
      <alignment horizontal="right" vertical="center"/>
      <protection locked="0"/>
    </xf>
    <xf numFmtId="164" fontId="2" fillId="4" borderId="59" xfId="1" applyFont="1" applyFill="1" applyBorder="1" applyAlignment="1" applyProtection="1">
      <alignment vertical="center" wrapText="1"/>
    </xf>
    <xf numFmtId="0" fontId="2" fillId="2" borderId="4" xfId="0" applyFont="1" applyFill="1" applyBorder="1" applyAlignment="1" applyProtection="1">
      <alignment vertical="center" wrapText="1"/>
    </xf>
    <xf numFmtId="0" fontId="2" fillId="4" borderId="4" xfId="0" applyFont="1" applyFill="1" applyBorder="1" applyAlignment="1" applyProtection="1">
      <alignment vertical="center" wrapText="1"/>
      <protection locked="0"/>
    </xf>
    <xf numFmtId="164" fontId="2" fillId="4" borderId="58" xfId="1" applyFont="1" applyFill="1" applyBorder="1" applyAlignment="1" applyProtection="1">
      <alignment vertical="center" wrapText="1"/>
    </xf>
    <xf numFmtId="164" fontId="2" fillId="2" borderId="60" xfId="0" applyNumberFormat="1" applyFont="1" applyFill="1" applyBorder="1" applyAlignment="1">
      <alignment wrapText="1"/>
    </xf>
    <xf numFmtId="164" fontId="2" fillId="2" borderId="39" xfId="1" applyFont="1" applyFill="1" applyBorder="1" applyAlignment="1" applyProtection="1">
      <alignment horizontal="center" vertical="center" wrapText="1"/>
    </xf>
    <xf numFmtId="0" fontId="2" fillId="2" borderId="4" xfId="1" applyNumberFormat="1" applyFont="1" applyFill="1" applyBorder="1" applyAlignment="1" applyProtection="1">
      <alignment horizontal="center" vertical="center" wrapText="1"/>
    </xf>
    <xf numFmtId="164" fontId="2" fillId="2" borderId="41" xfId="1" applyFont="1" applyFill="1" applyBorder="1" applyAlignment="1" applyProtection="1">
      <alignment horizontal="center" vertical="center" wrapText="1"/>
    </xf>
    <xf numFmtId="0" fontId="2" fillId="2" borderId="2" xfId="1" applyNumberFormat="1" applyFont="1" applyFill="1" applyBorder="1" applyAlignment="1" applyProtection="1">
      <alignment horizontal="center" vertical="center" wrapText="1"/>
    </xf>
    <xf numFmtId="164" fontId="2" fillId="2" borderId="61" xfId="1" applyFont="1" applyFill="1" applyBorder="1" applyAlignment="1" applyProtection="1">
      <alignment horizontal="center" vertical="center" wrapText="1"/>
    </xf>
    <xf numFmtId="164" fontId="2" fillId="2" borderId="62" xfId="1" applyFont="1" applyFill="1" applyBorder="1" applyAlignment="1" applyProtection="1">
      <alignment horizontal="center" vertical="center" wrapText="1"/>
    </xf>
    <xf numFmtId="0" fontId="2" fillId="2" borderId="58" xfId="1" applyNumberFormat="1" applyFont="1" applyFill="1" applyBorder="1" applyAlignment="1" applyProtection="1">
      <alignment horizontal="center" vertical="center" wrapText="1"/>
    </xf>
    <xf numFmtId="0" fontId="2" fillId="2" borderId="59" xfId="1" applyNumberFormat="1" applyFont="1" applyFill="1" applyBorder="1" applyAlignment="1" applyProtection="1">
      <alignment horizontal="center" vertical="center" wrapText="1"/>
    </xf>
    <xf numFmtId="164" fontId="2" fillId="2" borderId="55" xfId="0" applyNumberFormat="1" applyFont="1" applyFill="1" applyBorder="1" applyAlignment="1">
      <alignment horizontal="center" wrapText="1"/>
    </xf>
    <xf numFmtId="164" fontId="2" fillId="4" borderId="4" xfId="1" applyNumberFormat="1" applyFont="1" applyFill="1" applyBorder="1" applyAlignment="1">
      <alignment wrapText="1"/>
    </xf>
    <xf numFmtId="0" fontId="2" fillId="2" borderId="48" xfId="0" applyFont="1" applyFill="1" applyBorder="1" applyAlignment="1">
      <alignment horizontal="center" wrapText="1"/>
    </xf>
    <xf numFmtId="164" fontId="2" fillId="2" borderId="4" xfId="0" applyNumberFormat="1" applyFont="1" applyFill="1" applyBorder="1" applyAlignment="1">
      <alignment horizontal="center" wrapText="1"/>
    </xf>
    <xf numFmtId="164" fontId="2" fillId="2" borderId="63" xfId="0" applyNumberFormat="1" applyFont="1" applyFill="1" applyBorder="1" applyAlignment="1">
      <alignment horizontal="center" wrapText="1"/>
    </xf>
    <xf numFmtId="164" fontId="2" fillId="4" borderId="2" xfId="1" applyNumberFormat="1" applyFont="1" applyFill="1" applyBorder="1" applyAlignment="1">
      <alignment wrapText="1"/>
    </xf>
    <xf numFmtId="0" fontId="2" fillId="2" borderId="64" xfId="0" applyFont="1" applyFill="1" applyBorder="1" applyAlignment="1">
      <alignment horizontal="center" wrapText="1"/>
    </xf>
    <xf numFmtId="164" fontId="2" fillId="2" borderId="2" xfId="0" applyNumberFormat="1" applyFont="1" applyFill="1" applyBorder="1" applyAlignment="1">
      <alignment horizontal="center" wrapText="1"/>
    </xf>
    <xf numFmtId="164" fontId="2" fillId="2" borderId="65" xfId="0" applyNumberFormat="1" applyFont="1" applyFill="1" applyBorder="1" applyAlignment="1">
      <alignment wrapText="1"/>
    </xf>
    <xf numFmtId="164" fontId="2" fillId="2" borderId="66" xfId="0" applyNumberFormat="1" applyFont="1" applyFill="1" applyBorder="1" applyAlignment="1">
      <alignment horizontal="center" wrapText="1"/>
    </xf>
    <xf numFmtId="164" fontId="2" fillId="2" borderId="67" xfId="0" applyNumberFormat="1" applyFont="1" applyFill="1" applyBorder="1" applyAlignment="1">
      <alignment horizontal="center" wrapText="1"/>
    </xf>
    <xf numFmtId="164" fontId="2" fillId="4" borderId="58" xfId="1" applyNumberFormat="1" applyFont="1" applyFill="1" applyBorder="1" applyAlignment="1">
      <alignment wrapText="1"/>
    </xf>
    <xf numFmtId="164" fontId="2" fillId="4" borderId="59" xfId="1" applyNumberFormat="1" applyFont="1" applyFill="1" applyBorder="1" applyAlignment="1">
      <alignment wrapText="1"/>
    </xf>
    <xf numFmtId="164" fontId="2" fillId="3" borderId="56" xfId="1" applyNumberFormat="1" applyFont="1" applyFill="1" applyBorder="1" applyAlignment="1">
      <alignment wrapText="1"/>
    </xf>
    <xf numFmtId="164" fontId="2" fillId="3" borderId="57" xfId="1" applyNumberFormat="1" applyFont="1" applyFill="1" applyBorder="1" applyAlignment="1">
      <alignment wrapText="1"/>
    </xf>
    <xf numFmtId="0" fontId="2" fillId="2" borderId="68" xfId="0" applyFont="1" applyFill="1" applyBorder="1" applyAlignment="1">
      <alignment horizontal="center" wrapText="1"/>
    </xf>
    <xf numFmtId="0" fontId="2" fillId="2" borderId="69" xfId="0" applyFont="1" applyFill="1" applyBorder="1" applyAlignment="1">
      <alignment horizontal="center" wrapText="1"/>
    </xf>
    <xf numFmtId="164" fontId="2" fillId="2" borderId="58" xfId="0" applyNumberFormat="1" applyFont="1" applyFill="1" applyBorder="1" applyAlignment="1">
      <alignment horizontal="center" wrapText="1"/>
    </xf>
    <xf numFmtId="164" fontId="2" fillId="2" borderId="59" xfId="0" applyNumberFormat="1" applyFont="1" applyFill="1" applyBorder="1" applyAlignment="1">
      <alignment horizontal="center" wrapText="1"/>
    </xf>
    <xf numFmtId="164" fontId="2" fillId="2" borderId="70" xfId="0" applyNumberFormat="1" applyFont="1" applyFill="1" applyBorder="1" applyAlignment="1">
      <alignment wrapText="1"/>
    </xf>
    <xf numFmtId="164" fontId="2" fillId="2" borderId="71" xfId="0" applyNumberFormat="1" applyFont="1" applyFill="1" applyBorder="1" applyAlignment="1">
      <alignment wrapText="1"/>
    </xf>
    <xf numFmtId="164" fontId="2" fillId="2" borderId="72" xfId="0" applyNumberFormat="1" applyFont="1" applyFill="1" applyBorder="1" applyAlignment="1">
      <alignment wrapText="1"/>
    </xf>
    <xf numFmtId="165" fontId="2" fillId="4" borderId="58" xfId="1" applyNumberFormat="1" applyFont="1" applyFill="1" applyBorder="1" applyAlignment="1" applyProtection="1">
      <alignment vertical="center" wrapText="1"/>
    </xf>
    <xf numFmtId="164" fontId="2" fillId="2" borderId="3" xfId="0" applyNumberFormat="1" applyFont="1" applyFill="1" applyBorder="1" applyAlignment="1">
      <alignment horizontal="center" vertical="center" wrapText="1"/>
    </xf>
    <xf numFmtId="164" fontId="2" fillId="2" borderId="9" xfId="1" applyNumberFormat="1" applyFont="1" applyFill="1" applyBorder="1" applyAlignment="1">
      <alignment wrapText="1"/>
    </xf>
    <xf numFmtId="165" fontId="2" fillId="2" borderId="14" xfId="1" applyNumberFormat="1" applyFont="1" applyFill="1" applyBorder="1" applyAlignment="1">
      <alignment wrapText="1"/>
    </xf>
    <xf numFmtId="0" fontId="2" fillId="2" borderId="37" xfId="0" applyFont="1" applyFill="1" applyBorder="1" applyAlignment="1" applyProtection="1">
      <alignment vertical="center" wrapText="1"/>
    </xf>
    <xf numFmtId="0" fontId="2" fillId="2" borderId="4" xfId="0" applyFont="1" applyFill="1" applyBorder="1" applyAlignment="1" applyProtection="1">
      <alignment horizontal="center" vertical="center" wrapText="1"/>
    </xf>
    <xf numFmtId="164" fontId="2" fillId="2" borderId="55" xfId="1" applyFont="1" applyFill="1" applyBorder="1" applyAlignment="1" applyProtection="1">
      <alignment vertical="center" wrapText="1"/>
    </xf>
    <xf numFmtId="0" fontId="2" fillId="2" borderId="2" xfId="0" applyFont="1" applyFill="1" applyBorder="1" applyAlignment="1" applyProtection="1">
      <alignment horizontal="center" vertical="center" wrapText="1"/>
    </xf>
    <xf numFmtId="164" fontId="2" fillId="2" borderId="63" xfId="1" applyFont="1" applyFill="1" applyBorder="1" applyAlignment="1" applyProtection="1">
      <alignment vertical="center" wrapText="1"/>
    </xf>
    <xf numFmtId="0" fontId="2" fillId="2" borderId="58" xfId="0" applyFont="1" applyFill="1" applyBorder="1" applyAlignment="1" applyProtection="1">
      <alignment horizontal="center" vertical="center" wrapText="1"/>
    </xf>
    <xf numFmtId="0" fontId="2" fillId="2" borderId="59" xfId="0" applyFont="1" applyFill="1" applyBorder="1" applyAlignment="1" applyProtection="1">
      <alignment horizontal="center" vertical="center" wrapText="1"/>
    </xf>
    <xf numFmtId="164" fontId="2" fillId="2" borderId="66" xfId="1" applyFont="1" applyFill="1" applyBorder="1" applyAlignment="1" applyProtection="1">
      <alignment vertical="center" wrapText="1"/>
    </xf>
    <xf numFmtId="164" fontId="2" fillId="2" borderId="67" xfId="1" applyFont="1" applyFill="1" applyBorder="1" applyAlignment="1" applyProtection="1">
      <alignment vertical="center" wrapText="1"/>
    </xf>
    <xf numFmtId="0" fontId="2" fillId="2" borderId="7" xfId="0" applyFont="1" applyFill="1" applyBorder="1" applyAlignment="1" applyProtection="1">
      <alignment horizontal="center" vertical="center" wrapText="1"/>
    </xf>
    <xf numFmtId="0" fontId="2" fillId="2" borderId="7" xfId="0" applyFont="1" applyFill="1" applyBorder="1" applyAlignment="1" applyProtection="1">
      <alignment vertical="center" wrapText="1"/>
    </xf>
    <xf numFmtId="0" fontId="2" fillId="2" borderId="75" xfId="0" applyFont="1" applyFill="1" applyBorder="1" applyAlignment="1" applyProtection="1">
      <alignment vertical="center" wrapText="1"/>
    </xf>
    <xf numFmtId="0" fontId="2" fillId="2" borderId="50" xfId="0" applyFont="1" applyFill="1" applyBorder="1" applyAlignment="1" applyProtection="1">
      <alignment vertical="center" wrapText="1"/>
    </xf>
    <xf numFmtId="0" fontId="2" fillId="2" borderId="64" xfId="0" applyFont="1" applyFill="1" applyBorder="1" applyAlignment="1" applyProtection="1">
      <alignment vertical="center" wrapText="1"/>
    </xf>
    <xf numFmtId="164" fontId="2" fillId="2" borderId="1" xfId="1" applyFont="1" applyFill="1" applyBorder="1" applyAlignment="1" applyProtection="1">
      <alignment vertical="center" wrapText="1"/>
    </xf>
    <xf numFmtId="164" fontId="2" fillId="2" borderId="40" xfId="1" applyFont="1" applyFill="1" applyBorder="1" applyAlignment="1" applyProtection="1">
      <alignment vertical="center" wrapText="1"/>
    </xf>
    <xf numFmtId="164" fontId="2" fillId="2" borderId="49" xfId="1" applyFont="1" applyFill="1" applyBorder="1" applyAlignment="1" applyProtection="1">
      <alignment vertical="center" wrapText="1"/>
    </xf>
    <xf numFmtId="164" fontId="2" fillId="2" borderId="52" xfId="1" applyFont="1" applyFill="1" applyBorder="1" applyAlignment="1" applyProtection="1">
      <alignment vertical="center" wrapText="1"/>
    </xf>
    <xf numFmtId="0" fontId="2" fillId="2" borderId="76" xfId="0" applyFont="1" applyFill="1" applyBorder="1" applyAlignment="1" applyProtection="1">
      <alignment horizontal="center" vertical="center" wrapText="1"/>
    </xf>
    <xf numFmtId="0" fontId="2" fillId="2" borderId="73" xfId="0" applyFont="1" applyFill="1" applyBorder="1" applyAlignment="1" applyProtection="1">
      <alignment vertical="center" wrapText="1"/>
    </xf>
    <xf numFmtId="0" fontId="2" fillId="2" borderId="29" xfId="0" applyFont="1" applyFill="1" applyBorder="1" applyAlignment="1" applyProtection="1">
      <alignment vertical="center" wrapText="1"/>
    </xf>
    <xf numFmtId="164" fontId="2" fillId="2" borderId="74" xfId="1" applyFont="1" applyFill="1" applyBorder="1" applyAlignment="1" applyProtection="1">
      <alignment vertical="center" wrapText="1"/>
    </xf>
    <xf numFmtId="165" fontId="23" fillId="2" borderId="16" xfId="1" applyNumberFormat="1" applyFont="1" applyFill="1" applyBorder="1" applyAlignment="1">
      <alignment vertical="center" wrapText="1"/>
    </xf>
    <xf numFmtId="9" fontId="23" fillId="2" borderId="14" xfId="2" applyFont="1" applyFill="1" applyBorder="1" applyAlignment="1">
      <alignment wrapText="1"/>
    </xf>
    <xf numFmtId="0" fontId="23" fillId="2" borderId="12" xfId="0" applyFont="1" applyFill="1" applyBorder="1" applyAlignment="1">
      <alignment wrapText="1"/>
    </xf>
    <xf numFmtId="164" fontId="2" fillId="2" borderId="34" xfId="0" applyNumberFormat="1" applyFont="1" applyFill="1" applyBorder="1" applyAlignment="1">
      <alignment wrapText="1"/>
    </xf>
    <xf numFmtId="164" fontId="2" fillId="2" borderId="78" xfId="0" applyNumberFormat="1" applyFont="1" applyFill="1" applyBorder="1" applyAlignment="1">
      <alignment wrapText="1"/>
    </xf>
    <xf numFmtId="164" fontId="2" fillId="2" borderId="79" xfId="0" applyNumberFormat="1" applyFont="1" applyFill="1" applyBorder="1" applyAlignment="1">
      <alignment wrapText="1"/>
    </xf>
    <xf numFmtId="164" fontId="1" fillId="8" borderId="58" xfId="1" applyFont="1" applyFill="1" applyBorder="1" applyAlignment="1" applyProtection="1">
      <alignment vertical="center" wrapText="1"/>
      <protection locked="0"/>
    </xf>
    <xf numFmtId="166" fontId="1" fillId="8" borderId="3" xfId="1" applyNumberFormat="1" applyFont="1" applyFill="1" applyBorder="1" applyAlignment="1" applyProtection="1">
      <alignment vertical="center" wrapText="1"/>
      <protection locked="0"/>
    </xf>
    <xf numFmtId="0" fontId="24" fillId="3" borderId="0" xfId="0" applyFont="1" applyFill="1" applyBorder="1" applyAlignment="1">
      <alignment wrapText="1"/>
    </xf>
    <xf numFmtId="0" fontId="1" fillId="0" borderId="4"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164" fontId="1" fillId="8" borderId="3" xfId="1" applyFont="1" applyFill="1" applyBorder="1" applyAlignment="1" applyProtection="1">
      <alignment vertical="center" wrapText="1"/>
      <protection locked="0"/>
    </xf>
    <xf numFmtId="164" fontId="1" fillId="3" borderId="3" xfId="1" applyNumberFormat="1" applyFont="1" applyFill="1" applyBorder="1" applyAlignment="1" applyProtection="1">
      <alignment horizontal="center" vertical="center" wrapText="1"/>
      <protection locked="0"/>
    </xf>
    <xf numFmtId="164" fontId="1" fillId="3" borderId="38"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8" borderId="3" xfId="0" applyNumberFormat="1" applyFont="1" applyFill="1" applyBorder="1" applyAlignment="1" applyProtection="1">
      <alignment wrapText="1"/>
      <protection locked="0"/>
    </xf>
    <xf numFmtId="9" fontId="1" fillId="0" borderId="3" xfId="2" applyFont="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xf>
    <xf numFmtId="164" fontId="1" fillId="2" borderId="3" xfId="1" applyFont="1" applyFill="1" applyBorder="1" applyAlignment="1" applyProtection="1">
      <alignment horizontal="center" vertical="center" wrapText="1"/>
    </xf>
    <xf numFmtId="164" fontId="1" fillId="0" borderId="58" xfId="1" applyNumberFormat="1" applyFont="1" applyBorder="1" applyAlignment="1" applyProtection="1">
      <alignment horizontal="center" vertical="center" wrapText="1"/>
      <protection locked="0"/>
    </xf>
    <xf numFmtId="164" fontId="1" fillId="0" borderId="4" xfId="1" applyNumberFormat="1" applyFont="1" applyBorder="1" applyAlignment="1" applyProtection="1">
      <alignment horizontal="center" vertical="center" wrapText="1"/>
      <protection locked="0"/>
    </xf>
    <xf numFmtId="164" fontId="1" fillId="0" borderId="59" xfId="1" applyNumberFormat="1" applyFont="1" applyBorder="1" applyAlignment="1" applyProtection="1">
      <alignment horizontal="center" vertical="center" wrapText="1"/>
      <protection locked="0"/>
    </xf>
    <xf numFmtId="164" fontId="1" fillId="0" borderId="2" xfId="1" applyNumberFormat="1" applyFont="1" applyBorder="1" applyAlignment="1" applyProtection="1">
      <alignment horizontal="center" vertical="center" wrapText="1"/>
      <protection locked="0"/>
    </xf>
    <xf numFmtId="164" fontId="1" fillId="2" borderId="58" xfId="1" applyNumberFormat="1" applyFont="1" applyFill="1" applyBorder="1" applyAlignment="1" applyProtection="1">
      <alignment horizontal="center" vertical="center" wrapText="1"/>
    </xf>
    <xf numFmtId="49" fontId="1" fillId="0" borderId="3" xfId="1" applyNumberFormat="1" applyFont="1" applyBorder="1" applyAlignment="1" applyProtection="1">
      <alignment horizontal="left" wrapText="1"/>
      <protection locked="0"/>
    </xf>
    <xf numFmtId="0" fontId="1" fillId="3" borderId="4" xfId="0" applyFont="1" applyFill="1" applyBorder="1" applyAlignment="1" applyProtection="1">
      <alignment horizontal="left" vertical="top" wrapText="1"/>
      <protection locked="0"/>
    </xf>
    <xf numFmtId="164" fontId="1" fillId="3" borderId="58" xfId="1" applyNumberFormat="1" applyFont="1" applyFill="1" applyBorder="1" applyAlignment="1" applyProtection="1">
      <alignment horizontal="center" vertical="center" wrapText="1"/>
      <protection locked="0"/>
    </xf>
    <xf numFmtId="164" fontId="1" fillId="3" borderId="4" xfId="1" applyNumberFormat="1" applyFont="1" applyFill="1" applyBorder="1" applyAlignment="1" applyProtection="1">
      <alignment horizontal="center" vertical="center" wrapText="1"/>
      <protection locked="0"/>
    </xf>
    <xf numFmtId="164" fontId="1" fillId="3" borderId="59" xfId="1" applyNumberFormat="1" applyFont="1" applyFill="1" applyBorder="1" applyAlignment="1" applyProtection="1">
      <alignment horizontal="center" vertical="center" wrapText="1"/>
      <protection locked="0"/>
    </xf>
    <xf numFmtId="164" fontId="1" fillId="3" borderId="2"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0" borderId="3" xfId="0" applyFont="1" applyBorder="1" applyAlignment="1" applyProtection="1">
      <alignment horizontal="left" vertical="top" wrapText="1"/>
      <protection locked="0"/>
    </xf>
    <xf numFmtId="164" fontId="1" fillId="2" borderId="3" xfId="1" applyNumberFormat="1" applyFont="1" applyFill="1" applyBorder="1" applyAlignment="1" applyProtection="1">
      <alignment horizontal="center" vertical="center" wrapText="1"/>
    </xf>
    <xf numFmtId="164" fontId="1" fillId="0" borderId="0" xfId="1" applyNumberFormat="1" applyFont="1" applyFill="1" applyBorder="1" applyAlignment="1" applyProtection="1">
      <alignment horizontal="center" vertical="center" wrapText="1"/>
    </xf>
    <xf numFmtId="0" fontId="1" fillId="3" borderId="0" xfId="0" applyFont="1" applyFill="1" applyBorder="1" applyAlignment="1" applyProtection="1">
      <alignment vertical="center" wrapText="1"/>
      <protection locked="0"/>
    </xf>
    <xf numFmtId="16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4" xfId="0" applyFont="1" applyFill="1" applyBorder="1" applyAlignment="1" applyProtection="1">
      <alignment vertical="center" wrapText="1"/>
      <protection locked="0"/>
    </xf>
    <xf numFmtId="164" fontId="1" fillId="0" borderId="58" xfId="1" applyFont="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0" borderId="4" xfId="1" applyFont="1" applyBorder="1" applyAlignment="1" applyProtection="1">
      <alignment vertical="center" wrapText="1"/>
      <protection locked="0"/>
    </xf>
    <xf numFmtId="164" fontId="1" fillId="0" borderId="59" xfId="1" applyFont="1" applyBorder="1" applyAlignment="1" applyProtection="1">
      <alignment vertical="center" wrapText="1"/>
      <protection locked="0"/>
    </xf>
    <xf numFmtId="164" fontId="1" fillId="0" borderId="2" xfId="1" applyFont="1" applyBorder="1" applyAlignment="1" applyProtection="1">
      <alignment vertical="center" wrapText="1"/>
      <protection locked="0"/>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164" fontId="1" fillId="8" borderId="4" xfId="1" applyFont="1" applyFill="1" applyBorder="1" applyAlignment="1" applyProtection="1">
      <alignment vertical="center" wrapText="1"/>
      <protection locked="0"/>
    </xf>
    <xf numFmtId="164" fontId="1" fillId="8" borderId="59" xfId="1" applyFont="1" applyFill="1" applyBorder="1" applyAlignment="1" applyProtection="1">
      <alignment vertical="center" wrapText="1"/>
      <protection locked="0"/>
    </xf>
    <xf numFmtId="165" fontId="1" fillId="2" borderId="58" xfId="1" applyNumberFormat="1" applyFont="1" applyFill="1" applyBorder="1" applyAlignment="1" applyProtection="1">
      <alignment horizontal="center" vertical="center" wrapText="1"/>
    </xf>
    <xf numFmtId="0" fontId="1" fillId="3" borderId="3"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1" fillId="2" borderId="7" xfId="0" applyFont="1" applyFill="1" applyBorder="1" applyAlignment="1" applyProtection="1">
      <alignment vertical="center" wrapText="1"/>
    </xf>
    <xf numFmtId="164" fontId="1" fillId="2" borderId="58" xfId="0" applyNumberFormat="1" applyFont="1" applyFill="1" applyBorder="1" applyAlignment="1" applyProtection="1">
      <alignment vertical="center" wrapText="1"/>
    </xf>
    <xf numFmtId="164" fontId="1" fillId="2" borderId="3" xfId="0" applyNumberFormat="1" applyFont="1" applyFill="1" applyBorder="1" applyAlignment="1" applyProtection="1">
      <alignment vertical="center" wrapText="1"/>
    </xf>
    <xf numFmtId="164" fontId="1" fillId="2" borderId="4" xfId="0" applyNumberFormat="1" applyFont="1" applyFill="1" applyBorder="1" applyAlignment="1" applyProtection="1">
      <alignment vertical="center" wrapText="1"/>
    </xf>
    <xf numFmtId="164" fontId="1" fillId="2" borderId="59" xfId="0" applyNumberFormat="1" applyFont="1" applyFill="1" applyBorder="1" applyAlignment="1" applyProtection="1">
      <alignment vertical="center" wrapText="1"/>
    </xf>
    <xf numFmtId="164" fontId="1" fillId="2" borderId="2" xfId="0" applyNumberFormat="1" applyFont="1" applyFill="1" applyBorder="1" applyAlignment="1" applyProtection="1">
      <alignment vertical="center" wrapText="1"/>
    </xf>
    <xf numFmtId="164" fontId="1" fillId="2" borderId="35" xfId="0" applyNumberFormat="1" applyFont="1" applyFill="1" applyBorder="1" applyAlignment="1" applyProtection="1">
      <alignment vertical="center"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0" fontId="1" fillId="3" borderId="0" xfId="0" applyFont="1" applyFill="1" applyBorder="1" applyAlignment="1">
      <alignment wrapText="1"/>
    </xf>
    <xf numFmtId="164" fontId="1" fillId="0" borderId="38" xfId="0" applyNumberFormat="1" applyFont="1" applyBorder="1" applyAlignment="1" applyProtection="1">
      <alignment wrapText="1"/>
      <protection locked="0"/>
    </xf>
    <xf numFmtId="164" fontId="1" fillId="3" borderId="48" xfId="1" applyNumberFormat="1" applyFont="1" applyFill="1" applyBorder="1" applyAlignment="1" applyProtection="1">
      <alignment horizontal="center" vertical="center" wrapText="1"/>
      <protection locked="0"/>
    </xf>
    <xf numFmtId="164" fontId="1" fillId="0" borderId="68" xfId="0" applyNumberFormat="1" applyFont="1" applyBorder="1" applyAlignment="1" applyProtection="1">
      <alignment wrapText="1"/>
      <protection locked="0"/>
    </xf>
    <xf numFmtId="164" fontId="1" fillId="3" borderId="69" xfId="1" applyNumberFormat="1" applyFont="1" applyFill="1" applyBorder="1" applyAlignment="1" applyProtection="1">
      <alignment horizontal="center" vertical="center" wrapText="1"/>
      <protection locked="0"/>
    </xf>
    <xf numFmtId="164" fontId="1" fillId="0" borderId="64" xfId="0" applyNumberFormat="1" applyFont="1" applyBorder="1" applyAlignment="1" applyProtection="1">
      <alignment wrapText="1"/>
      <protection locked="0"/>
    </xf>
    <xf numFmtId="164" fontId="1" fillId="0" borderId="58" xfId="0" applyNumberFormat="1" applyFont="1" applyBorder="1" applyAlignment="1" applyProtection="1">
      <alignment wrapText="1"/>
      <protection locked="0"/>
    </xf>
    <xf numFmtId="164" fontId="1" fillId="0" borderId="2" xfId="0" applyNumberFormat="1" applyFont="1" applyBorder="1" applyAlignment="1" applyProtection="1">
      <alignment wrapText="1"/>
      <protection locked="0"/>
    </xf>
    <xf numFmtId="164" fontId="1" fillId="0" borderId="4" xfId="0" applyNumberFormat="1" applyFont="1" applyBorder="1" applyAlignment="1" applyProtection="1">
      <alignment wrapText="1"/>
      <protection locked="0"/>
    </xf>
    <xf numFmtId="164" fontId="1" fillId="0" borderId="59" xfId="0" applyNumberFormat="1" applyFont="1" applyBorder="1" applyAlignment="1" applyProtection="1">
      <alignment wrapText="1"/>
      <protection locked="0"/>
    </xf>
    <xf numFmtId="0" fontId="1" fillId="0" borderId="0" xfId="0" applyFont="1" applyFill="1" applyBorder="1" applyAlignment="1">
      <alignment wrapText="1"/>
    </xf>
    <xf numFmtId="164" fontId="1" fillId="8" borderId="4" xfId="0" applyNumberFormat="1" applyFont="1" applyFill="1" applyBorder="1" applyAlignment="1" applyProtection="1">
      <alignment wrapText="1"/>
      <protection locked="0"/>
    </xf>
    <xf numFmtId="164" fontId="1" fillId="8" borderId="58" xfId="0" applyNumberFormat="1" applyFont="1" applyFill="1" applyBorder="1" applyAlignment="1" applyProtection="1">
      <alignment wrapText="1"/>
      <protection locked="0"/>
    </xf>
    <xf numFmtId="164" fontId="1" fillId="8" borderId="59" xfId="0" applyNumberFormat="1" applyFont="1" applyFill="1" applyBorder="1" applyAlignment="1" applyProtection="1">
      <alignment wrapText="1"/>
      <protection locked="0"/>
    </xf>
    <xf numFmtId="164" fontId="1" fillId="2" borderId="38" xfId="0" applyNumberFormat="1" applyFont="1" applyFill="1" applyBorder="1" applyAlignment="1">
      <alignment wrapText="1"/>
    </xf>
    <xf numFmtId="164" fontId="1" fillId="2" borderId="48" xfId="0" applyNumberFormat="1" applyFont="1" applyFill="1" applyBorder="1" applyAlignment="1">
      <alignment wrapText="1"/>
    </xf>
    <xf numFmtId="164" fontId="1" fillId="2" borderId="68" xfId="0" applyNumberFormat="1" applyFont="1" applyFill="1" applyBorder="1" applyAlignment="1">
      <alignment wrapText="1"/>
    </xf>
    <xf numFmtId="164" fontId="1" fillId="2" borderId="69" xfId="0" applyNumberFormat="1" applyFont="1" applyFill="1" applyBorder="1" applyAlignment="1">
      <alignment wrapText="1"/>
    </xf>
    <xf numFmtId="164" fontId="1" fillId="2" borderId="64"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58" xfId="0" applyNumberFormat="1" applyFont="1" applyFill="1" applyBorder="1" applyAlignment="1">
      <alignment wrapText="1"/>
    </xf>
    <xf numFmtId="164" fontId="1" fillId="2" borderId="59" xfId="0" applyNumberFormat="1" applyFont="1" applyFill="1" applyBorder="1" applyAlignment="1">
      <alignment wrapText="1"/>
    </xf>
    <xf numFmtId="164" fontId="1" fillId="2" borderId="2"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NumberFormat="1" applyFont="1" applyFill="1" applyBorder="1" applyAlignment="1">
      <alignment wrapText="1"/>
    </xf>
    <xf numFmtId="164" fontId="1" fillId="2" borderId="58" xfId="1" applyNumberFormat="1" applyFont="1" applyFill="1" applyBorder="1" applyAlignment="1">
      <alignment wrapText="1"/>
    </xf>
    <xf numFmtId="164" fontId="1" fillId="2" borderId="2" xfId="1"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55" xfId="0" applyNumberFormat="1" applyFont="1" applyFill="1" applyBorder="1" applyAlignment="1">
      <alignment wrapText="1"/>
    </xf>
    <xf numFmtId="164" fontId="1" fillId="2" borderId="66" xfId="0" applyNumberFormat="1" applyFont="1" applyFill="1" applyBorder="1" applyAlignment="1">
      <alignment wrapText="1"/>
    </xf>
    <xf numFmtId="164" fontId="1" fillId="2" borderId="67" xfId="0" applyNumberFormat="1" applyFont="1" applyFill="1" applyBorder="1" applyAlignment="1">
      <alignment wrapText="1"/>
    </xf>
    <xf numFmtId="164" fontId="1" fillId="2" borderId="63" xfId="0" applyNumberFormat="1" applyFont="1" applyFill="1" applyBorder="1" applyAlignment="1">
      <alignment wrapText="1"/>
    </xf>
    <xf numFmtId="16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43" fontId="1" fillId="0" borderId="0" xfId="0" applyNumberFormat="1" applyFont="1" applyBorder="1" applyAlignment="1">
      <alignment wrapText="1"/>
    </xf>
    <xf numFmtId="0" fontId="1" fillId="0" borderId="0" xfId="0" applyFont="1"/>
    <xf numFmtId="164" fontId="1" fillId="2" borderId="53" xfId="1" applyFont="1" applyFill="1" applyBorder="1" applyAlignment="1" applyProtection="1">
      <alignment wrapText="1"/>
    </xf>
    <xf numFmtId="0" fontId="1" fillId="2" borderId="16" xfId="0" applyFont="1" applyFill="1" applyBorder="1"/>
    <xf numFmtId="164" fontId="1" fillId="8" borderId="2" xfId="1" applyNumberFormat="1" applyFont="1" applyFill="1" applyBorder="1" applyAlignment="1" applyProtection="1">
      <alignment vertical="center" wrapText="1"/>
      <protection locked="0"/>
    </xf>
    <xf numFmtId="167" fontId="1" fillId="2" borderId="13" xfId="0" applyNumberFormat="1" applyFont="1" applyFill="1" applyBorder="1" applyAlignment="1">
      <alignment wrapText="1"/>
    </xf>
    <xf numFmtId="167" fontId="1" fillId="2" borderId="66" xfId="1" applyNumberFormat="1" applyFont="1" applyFill="1" applyBorder="1" applyAlignment="1">
      <alignment wrapText="1"/>
    </xf>
    <xf numFmtId="167" fontId="1" fillId="2" borderId="13" xfId="1" applyNumberFormat="1" applyFont="1" applyFill="1" applyBorder="1" applyAlignment="1">
      <alignment wrapText="1"/>
    </xf>
    <xf numFmtId="167" fontId="1" fillId="2" borderId="67" xfId="0" applyNumberFormat="1" applyFont="1" applyFill="1" applyBorder="1" applyAlignment="1">
      <alignment wrapText="1"/>
    </xf>
    <xf numFmtId="0" fontId="2" fillId="0" borderId="0" xfId="0" applyFont="1" applyFill="1" applyBorder="1" applyAlignment="1">
      <alignment horizontal="center" vertical="center" wrapText="1"/>
    </xf>
    <xf numFmtId="0" fontId="2" fillId="2" borderId="3" xfId="0" applyFont="1" applyFill="1" applyBorder="1" applyAlignment="1" applyProtection="1">
      <alignment horizontal="center" vertical="center" wrapText="1"/>
    </xf>
    <xf numFmtId="0" fontId="18" fillId="0" borderId="0" xfId="0" applyFont="1" applyBorder="1" applyAlignment="1">
      <alignment horizontal="left" vertical="top" wrapText="1"/>
    </xf>
    <xf numFmtId="0" fontId="1" fillId="3" borderId="3" xfId="0" applyFont="1" applyFill="1" applyBorder="1" applyAlignment="1" applyProtection="1">
      <alignment horizontal="left" vertical="top" wrapText="1"/>
      <protection locked="0"/>
    </xf>
    <xf numFmtId="0" fontId="2" fillId="2"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8" borderId="12" xfId="0" applyFont="1" applyFill="1" applyBorder="1" applyAlignment="1" applyProtection="1">
      <alignment horizontal="center" vertical="center" wrapText="1"/>
    </xf>
    <xf numFmtId="0" fontId="0" fillId="8" borderId="14"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76" xfId="0" applyFont="1"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35" xfId="0" applyFont="1" applyFill="1" applyBorder="1" applyAlignment="1" applyProtection="1">
      <alignment horizontal="center" vertical="center" wrapText="1"/>
    </xf>
    <xf numFmtId="164" fontId="2" fillId="2" borderId="77" xfId="1" applyFont="1" applyFill="1" applyBorder="1" applyAlignment="1" applyProtection="1">
      <alignment horizontal="center" vertical="center" wrapText="1"/>
    </xf>
    <xf numFmtId="164" fontId="2" fillId="2" borderId="0" xfId="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68"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164" fontId="2" fillId="2" borderId="69" xfId="1" applyFont="1" applyFill="1" applyBorder="1" applyAlignment="1" applyProtection="1">
      <alignment horizontal="center" vertical="center" wrapText="1"/>
    </xf>
    <xf numFmtId="164" fontId="2" fillId="2" borderId="64" xfId="1" applyFont="1" applyFill="1" applyBorder="1" applyAlignment="1" applyProtection="1">
      <alignment horizontal="center" vertical="center" wrapText="1"/>
    </xf>
    <xf numFmtId="0" fontId="18" fillId="0" borderId="0" xfId="0" applyFont="1" applyBorder="1" applyAlignment="1">
      <alignment horizontal="left" vertical="top" wrapText="1"/>
    </xf>
    <xf numFmtId="0" fontId="13" fillId="5" borderId="26" xfId="0" applyFont="1" applyFill="1" applyBorder="1" applyAlignment="1">
      <alignment horizontal="left" wrapText="1"/>
    </xf>
    <xf numFmtId="0" fontId="13" fillId="5" borderId="27" xfId="0" applyFont="1" applyFill="1" applyBorder="1" applyAlignment="1">
      <alignment horizontal="left" wrapText="1"/>
    </xf>
    <xf numFmtId="0" fontId="13" fillId="5"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2" fillId="8" borderId="56"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4" fillId="5" borderId="19" xfId="0" applyFont="1" applyFill="1" applyBorder="1" applyAlignment="1">
      <alignment horizontal="left" wrapText="1"/>
    </xf>
    <xf numFmtId="0" fontId="4" fillId="5" borderId="25" xfId="0" applyFont="1" applyFill="1" applyBorder="1" applyAlignment="1">
      <alignment horizontal="left" wrapText="1"/>
    </xf>
    <xf numFmtId="164" fontId="4" fillId="5" borderId="25" xfId="1" applyFont="1" applyFill="1" applyBorder="1" applyAlignment="1">
      <alignment horizontal="left" wrapText="1"/>
    </xf>
    <xf numFmtId="0" fontId="4" fillId="5" borderId="20" xfId="0" applyFont="1" applyFill="1" applyBorder="1" applyAlignment="1">
      <alignment horizontal="left" wrapText="1"/>
    </xf>
    <xf numFmtId="0" fontId="2" fillId="8" borderId="57"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49" fontId="2" fillId="3" borderId="4" xfId="0" applyNumberFormat="1" applyFont="1" applyFill="1" applyBorder="1" applyAlignment="1" applyProtection="1">
      <alignment horizontal="center" vertical="top" wrapText="1"/>
      <protection locked="0"/>
    </xf>
    <xf numFmtId="49" fontId="2" fillId="3" borderId="1" xfId="0" applyNumberFormat="1" applyFont="1" applyFill="1" applyBorder="1" applyAlignment="1" applyProtection="1">
      <alignment horizontal="center" vertical="top" wrapText="1"/>
      <protection locked="0"/>
    </xf>
    <xf numFmtId="49" fontId="2" fillId="3" borderId="2" xfId="0" applyNumberFormat="1" applyFont="1" applyFill="1" applyBorder="1" applyAlignment="1" applyProtection="1">
      <alignment horizontal="center" vertical="top" wrapText="1"/>
      <protection locked="0"/>
    </xf>
    <xf numFmtId="49" fontId="1" fillId="3" borderId="4" xfId="0" applyNumberFormat="1" applyFont="1" applyFill="1" applyBorder="1" applyAlignment="1" applyProtection="1">
      <alignment horizontal="left" vertical="top" wrapText="1"/>
      <protection locked="0"/>
    </xf>
    <xf numFmtId="49" fontId="1" fillId="3" borderId="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top" wrapText="1"/>
      <protection locked="0"/>
    </xf>
    <xf numFmtId="0" fontId="2" fillId="4" borderId="3" xfId="0"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1" fillId="5" borderId="17" xfId="0" applyFont="1" applyFill="1" applyBorder="1" applyAlignment="1">
      <alignment horizontal="left" wrapText="1"/>
    </xf>
    <xf numFmtId="0" fontId="11" fillId="5" borderId="15" xfId="0" applyFont="1" applyFill="1" applyBorder="1" applyAlignment="1">
      <alignment horizontal="left" wrapText="1"/>
    </xf>
    <xf numFmtId="0" fontId="11" fillId="5" borderId="42" xfId="0" applyFont="1" applyFill="1" applyBorder="1" applyAlignment="1">
      <alignment horizontal="left" wrapText="1"/>
    </xf>
    <xf numFmtId="0" fontId="4" fillId="5" borderId="11"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43"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5" borderId="44" xfId="0" applyFont="1" applyFill="1" applyBorder="1" applyAlignment="1">
      <alignment horizontal="left" vertical="center" wrapText="1"/>
    </xf>
    <xf numFmtId="0" fontId="2" fillId="5" borderId="3" xfId="0" applyFont="1" applyFill="1" applyBorder="1" applyAlignment="1">
      <alignment horizontal="left" wrapText="1"/>
    </xf>
    <xf numFmtId="164" fontId="2" fillId="2" borderId="4" xfId="1" applyFont="1" applyFill="1" applyBorder="1" applyAlignment="1" applyProtection="1">
      <alignment horizontal="center" vertical="center" wrapText="1"/>
    </xf>
    <xf numFmtId="164" fontId="2" fillId="2" borderId="1" xfId="1" applyFont="1" applyFill="1" applyBorder="1" applyAlignment="1" applyProtection="1">
      <alignment horizontal="center" vertical="center" wrapText="1"/>
    </xf>
    <xf numFmtId="164" fontId="2" fillId="2" borderId="56" xfId="1" applyFont="1" applyFill="1" applyBorder="1" applyAlignment="1" applyProtection="1">
      <alignment horizontal="center" vertical="center" wrapText="1"/>
    </xf>
    <xf numFmtId="164" fontId="2" fillId="2" borderId="57"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7" xfId="0" applyFont="1" applyFill="1" applyBorder="1" applyAlignment="1">
      <alignment horizontal="center" vertical="center" wrapText="1"/>
    </xf>
    <xf numFmtId="164" fontId="2" fillId="2" borderId="2" xfId="1"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3" fillId="5" borderId="17"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0" xfId="0" applyFont="1" applyFill="1" applyBorder="1" applyAlignment="1">
      <alignment horizontal="center" vertical="center"/>
    </xf>
    <xf numFmtId="164" fontId="3" fillId="2" borderId="48" xfId="0" applyNumberFormat="1" applyFont="1" applyFill="1" applyBorder="1" applyAlignment="1">
      <alignment horizontal="center"/>
    </xf>
    <xf numFmtId="164" fontId="3" fillId="2" borderId="49" xfId="0" applyNumberFormat="1" applyFont="1" applyFill="1" applyBorder="1" applyAlignment="1">
      <alignment horizontal="center"/>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0" fontId="3" fillId="2" borderId="45" xfId="0" applyFont="1" applyFill="1" applyBorder="1" applyAlignment="1">
      <alignment horizontal="left"/>
    </xf>
    <xf numFmtId="0" fontId="3" fillId="2" borderId="46" xfId="0" applyFont="1" applyFill="1" applyBorder="1" applyAlignment="1">
      <alignment horizontal="left"/>
    </xf>
    <xf numFmtId="0" fontId="3" fillId="2" borderId="47"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5" borderId="1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20" xfId="0" applyFont="1" applyFill="1" applyBorder="1" applyAlignment="1">
      <alignment horizontal="center" vertical="center"/>
    </xf>
  </cellXfs>
  <cellStyles count="4">
    <cellStyle name="Currency" xfId="1" builtinId="4"/>
    <cellStyle name="Normal" xfId="0" builtinId="0"/>
    <cellStyle name="Normal 2" xfId="3" xr:uid="{00000000-0005-0000-0000-000002000000}"/>
    <cellStyle name="Per cent" xfId="2" builtinId="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99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 /><Relationship Id="rId13" Type="http://schemas.openxmlformats.org/officeDocument/2006/relationships/customXml" Target="../customXml/item1.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microsoft.com/office/2017/10/relationships/person" Target="persons/person.xml" /><Relationship Id="rId5" Type="http://schemas.openxmlformats.org/officeDocument/2006/relationships/worksheet" Target="worksheets/sheet5.xml" /><Relationship Id="rId15" Type="http://schemas.openxmlformats.org/officeDocument/2006/relationships/customXml" Target="../customXml/item3.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 Id="rId14" Type="http://schemas.openxmlformats.org/officeDocument/2006/relationships/customXml" Target="../customXml/item2.xml" /></Relationships>
</file>

<file path=xl/persons/person.xml><?xml version="1.0" encoding="utf-8"?>
<personList xmlns="http://schemas.microsoft.com/office/spreadsheetml/2018/threadedcomments" xmlns:x="http://schemas.openxmlformats.org/spreadsheetml/2006/main">
  <person displayName="Nejra Basic" id="{47CA323D-3B5E-4B42-A733-C52F8957810B}" userId="S::nejra.basic@undp.org::e1d5d125-cd9e-4a02-975d-88c7c6e3e92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59" dT="2020-10-04T21:58:33.66" personId="{47CA323D-3B5E-4B42-A733-C52F8957810B}" id="{42F194A5-F89A-4323-A8EF-22098BF07F4A}">
    <text>Insert GMS expense</text>
  </threadedComment>
</ThreadedComments>
</file>

<file path=xl/threadedComments/threadedComment2.xml><?xml version="1.0" encoding="utf-8"?>
<ThreadedComments xmlns="http://schemas.microsoft.com/office/spreadsheetml/2018/threadedcomments" xmlns:x="http://schemas.openxmlformats.org/spreadsheetml/2006/main">
  <threadedComment ref="D202" dT="2020-10-04T21:58:25.51" personId="{47CA323D-3B5E-4B42-A733-C52F8957810B}" id="{A27F2979-224A-4E8C-ADAE-A5DF0A46C5B8}">
    <text>Insert GMS expense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1.bin" /><Relationship Id="rId4" Type="http://schemas.microsoft.com/office/2017/10/relationships/threadedComment" Target="../threadedComments/threadedComment1.xml" /></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 Id="rId1" Type="http://schemas.openxmlformats.org/officeDocument/2006/relationships/printerSettings" Target="../printerSettings/printerSettings2.bin" /><Relationship Id="rId4" Type="http://schemas.microsoft.com/office/2017/10/relationships/threadedComment" Target="../threadedComments/threadedComment2.xml"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R205"/>
  <sheetViews>
    <sheetView showGridLines="0" showZeros="0" tabSelected="1" topLeftCell="H180" zoomScale="40" zoomScaleNormal="40" workbookViewId="0">
      <selection activeCell="I186" sqref="I186"/>
    </sheetView>
  </sheetViews>
  <sheetFormatPr defaultColWidth="9.14453125" defaultRowHeight="15" x14ac:dyDescent="0.2"/>
  <cols>
    <col min="1" max="1" width="9.14453125" style="22"/>
    <col min="2" max="2" width="30.53515625" style="22" customWidth="1"/>
    <col min="3" max="3" width="32.41796875" style="22" customWidth="1"/>
    <col min="4" max="8" width="31.609375" style="22" customWidth="1"/>
    <col min="9" max="9" width="31.609375" style="118" customWidth="1"/>
    <col min="10" max="18" width="31.609375" style="22" customWidth="1"/>
    <col min="19" max="19" width="23.40625" style="22" customWidth="1"/>
    <col min="20" max="20" width="18.4296875" style="22" customWidth="1"/>
    <col min="21" max="21" width="17.484375" style="22" customWidth="1"/>
    <col min="22" max="22" width="25.15234375" style="22" customWidth="1"/>
    <col min="23" max="16384" width="9.14453125" style="22"/>
  </cols>
  <sheetData>
    <row r="2" spans="2:18" ht="47.25" customHeight="1" x14ac:dyDescent="0.65">
      <c r="B2" s="342" t="s">
        <v>0</v>
      </c>
      <c r="C2" s="342"/>
      <c r="D2" s="342"/>
      <c r="E2" s="342"/>
      <c r="F2" s="20"/>
      <c r="G2" s="20"/>
      <c r="H2" s="21"/>
      <c r="I2" s="117"/>
      <c r="J2" s="21"/>
    </row>
    <row r="3" spans="2:18" x14ac:dyDescent="0.2">
      <c r="B3" s="25"/>
    </row>
    <row r="4" spans="2:18" ht="15.75" thickBot="1" x14ac:dyDescent="0.25">
      <c r="B4" s="25"/>
    </row>
    <row r="5" spans="2:18" ht="36.75" customHeight="1" x14ac:dyDescent="0.2">
      <c r="B5" s="84" t="s">
        <v>1</v>
      </c>
      <c r="C5" s="85"/>
      <c r="D5" s="85"/>
      <c r="E5" s="85"/>
      <c r="F5" s="85"/>
      <c r="G5" s="85"/>
      <c r="H5" s="86"/>
      <c r="I5" s="119"/>
      <c r="J5" s="87"/>
    </row>
    <row r="6" spans="2:18" ht="175.5" customHeight="1" thickBot="1" x14ac:dyDescent="0.35">
      <c r="B6" s="350" t="s">
        <v>2</v>
      </c>
      <c r="C6" s="351"/>
      <c r="D6" s="351"/>
      <c r="E6" s="351"/>
      <c r="F6" s="351"/>
      <c r="G6" s="351"/>
      <c r="H6" s="351"/>
      <c r="I6" s="352"/>
      <c r="J6" s="353"/>
    </row>
    <row r="7" spans="2:18" x14ac:dyDescent="0.2">
      <c r="B7" s="26"/>
    </row>
    <row r="8" spans="2:18" ht="15.75" thickBot="1" x14ac:dyDescent="0.25"/>
    <row r="9" spans="2:18" ht="27" customHeight="1" thickBot="1" x14ac:dyDescent="0.4">
      <c r="B9" s="343" t="s">
        <v>3</v>
      </c>
      <c r="C9" s="344"/>
      <c r="D9" s="344"/>
      <c r="E9" s="344"/>
      <c r="F9" s="344"/>
      <c r="G9" s="344"/>
      <c r="H9" s="345"/>
      <c r="I9" s="123"/>
    </row>
    <row r="11" spans="2:18" ht="25.5" customHeight="1" x14ac:dyDescent="0.2">
      <c r="D11" s="27"/>
      <c r="E11" s="27"/>
      <c r="F11" s="27"/>
      <c r="G11" s="27"/>
      <c r="H11" s="24"/>
      <c r="I11" s="120"/>
      <c r="J11" s="23"/>
      <c r="K11" s="23"/>
    </row>
    <row r="12" spans="2:18" ht="99.75" customHeight="1" x14ac:dyDescent="0.2">
      <c r="B12" s="124" t="s">
        <v>4</v>
      </c>
      <c r="C12" s="233" t="s">
        <v>5</v>
      </c>
      <c r="D12" s="348" t="s">
        <v>6</v>
      </c>
      <c r="E12" s="349"/>
      <c r="F12" s="349"/>
      <c r="G12" s="348" t="s">
        <v>7</v>
      </c>
      <c r="H12" s="349"/>
      <c r="I12" s="354"/>
      <c r="J12" s="349" t="s">
        <v>8</v>
      </c>
      <c r="K12" s="349"/>
      <c r="L12" s="355"/>
      <c r="M12" s="324" t="s">
        <v>9</v>
      </c>
      <c r="N12" s="124" t="s">
        <v>10</v>
      </c>
      <c r="O12" s="124" t="s">
        <v>11</v>
      </c>
      <c r="P12" s="124" t="s">
        <v>12</v>
      </c>
      <c r="Q12" s="124" t="s">
        <v>13</v>
      </c>
      <c r="R12" s="124" t="s">
        <v>14</v>
      </c>
    </row>
    <row r="13" spans="2:18" ht="18.75" customHeight="1" x14ac:dyDescent="0.2">
      <c r="B13" s="124"/>
      <c r="C13" s="233"/>
      <c r="D13" s="148" t="s">
        <v>15</v>
      </c>
      <c r="E13" s="135" t="s">
        <v>16</v>
      </c>
      <c r="F13" s="142" t="s">
        <v>17</v>
      </c>
      <c r="G13" s="148" t="s">
        <v>15</v>
      </c>
      <c r="H13" s="135" t="s">
        <v>16</v>
      </c>
      <c r="I13" s="149" t="s">
        <v>17</v>
      </c>
      <c r="J13" s="145" t="s">
        <v>15</v>
      </c>
      <c r="K13" s="135" t="s">
        <v>16</v>
      </c>
      <c r="L13" s="135" t="s">
        <v>17</v>
      </c>
      <c r="M13" s="324"/>
      <c r="N13" s="124"/>
      <c r="O13" s="124"/>
      <c r="P13" s="124"/>
      <c r="Q13" s="234"/>
      <c r="R13" s="124"/>
    </row>
    <row r="14" spans="2:18" ht="51" customHeight="1" x14ac:dyDescent="0.2">
      <c r="B14" s="74" t="s">
        <v>18</v>
      </c>
      <c r="C14" s="356"/>
      <c r="D14" s="357"/>
      <c r="E14" s="357"/>
      <c r="F14" s="357"/>
      <c r="G14" s="357"/>
      <c r="H14" s="357"/>
      <c r="I14" s="357"/>
      <c r="J14" s="357"/>
      <c r="K14" s="357"/>
      <c r="L14" s="357"/>
      <c r="M14" s="357"/>
      <c r="N14" s="357"/>
      <c r="O14" s="357"/>
      <c r="P14" s="357"/>
      <c r="Q14" s="357"/>
      <c r="R14" s="358"/>
    </row>
    <row r="15" spans="2:18" ht="51" customHeight="1" x14ac:dyDescent="0.2">
      <c r="B15" s="74" t="s">
        <v>19</v>
      </c>
      <c r="C15" s="359" t="s">
        <v>20</v>
      </c>
      <c r="D15" s="360"/>
      <c r="E15" s="360"/>
      <c r="F15" s="360"/>
      <c r="G15" s="360"/>
      <c r="H15" s="360"/>
      <c r="I15" s="360"/>
      <c r="J15" s="360"/>
      <c r="K15" s="360"/>
      <c r="L15" s="360"/>
      <c r="M15" s="360"/>
      <c r="N15" s="360"/>
      <c r="O15" s="360"/>
      <c r="P15" s="360"/>
      <c r="Q15" s="360"/>
      <c r="R15" s="361"/>
    </row>
    <row r="16" spans="2:18" ht="88.5" x14ac:dyDescent="0.2">
      <c r="B16" s="134" t="s">
        <v>21</v>
      </c>
      <c r="C16" s="225" t="s">
        <v>22</v>
      </c>
      <c r="D16" s="235">
        <v>86837.364250000013</v>
      </c>
      <c r="E16" s="226">
        <v>2200</v>
      </c>
      <c r="F16" s="236">
        <v>123400</v>
      </c>
      <c r="G16" s="235">
        <v>17267.25</v>
      </c>
      <c r="H16" s="226"/>
      <c r="I16" s="237">
        <v>83940</v>
      </c>
      <c r="J16" s="235"/>
      <c r="K16" s="226">
        <v>137115.01999999999</v>
      </c>
      <c r="L16" s="236">
        <v>97193</v>
      </c>
      <c r="M16" s="239">
        <f>SUM(D16:L16)</f>
        <v>547952.63425</v>
      </c>
      <c r="N16" s="232"/>
      <c r="O16" s="232"/>
      <c r="P16" s="232"/>
      <c r="Q16" s="126">
        <f>M16</f>
        <v>547952.63425</v>
      </c>
      <c r="R16" s="240"/>
    </row>
    <row r="17" spans="1:18" ht="56.25" customHeight="1" x14ac:dyDescent="0.2">
      <c r="B17" s="134" t="s">
        <v>23</v>
      </c>
      <c r="C17" s="225" t="s">
        <v>24</v>
      </c>
      <c r="D17" s="235">
        <v>75317.80925000002</v>
      </c>
      <c r="E17" s="226">
        <v>98627.98</v>
      </c>
      <c r="F17" s="236">
        <v>24000</v>
      </c>
      <c r="G17" s="235">
        <v>57928.94</v>
      </c>
      <c r="H17" s="226">
        <v>120427.65</v>
      </c>
      <c r="I17" s="237"/>
      <c r="J17" s="235">
        <v>79975.380000000019</v>
      </c>
      <c r="K17" s="226">
        <v>70852.06</v>
      </c>
      <c r="L17" s="236">
        <v>10000</v>
      </c>
      <c r="M17" s="239">
        <f t="shared" ref="M17:M20" si="0">SUM(D17:L17)</f>
        <v>537129.81924999994</v>
      </c>
      <c r="N17" s="232">
        <v>0.5</v>
      </c>
      <c r="O17" s="232">
        <v>0.5</v>
      </c>
      <c r="P17" s="232">
        <v>0.5</v>
      </c>
      <c r="Q17" s="126">
        <f>M17</f>
        <v>537129.81924999994</v>
      </c>
      <c r="R17" s="240"/>
    </row>
    <row r="18" spans="1:18" ht="30" x14ac:dyDescent="0.2">
      <c r="B18" s="134" t="s">
        <v>25</v>
      </c>
      <c r="C18" s="225" t="s">
        <v>26</v>
      </c>
      <c r="D18" s="235">
        <v>93717.429250000001</v>
      </c>
      <c r="E18" s="226">
        <v>7100</v>
      </c>
      <c r="F18" s="236">
        <v>5000</v>
      </c>
      <c r="G18" s="235">
        <v>86004.03</v>
      </c>
      <c r="H18" s="226"/>
      <c r="I18" s="237"/>
      <c r="J18" s="235">
        <v>74972.37000000001</v>
      </c>
      <c r="K18" s="226">
        <v>95448.07</v>
      </c>
      <c r="L18" s="236">
        <v>5000</v>
      </c>
      <c r="M18" s="239">
        <f t="shared" si="0"/>
        <v>367241.89925000002</v>
      </c>
      <c r="N18" s="232">
        <v>1</v>
      </c>
      <c r="O18" s="232">
        <v>1</v>
      </c>
      <c r="P18" s="232">
        <v>1</v>
      </c>
      <c r="Q18" s="126">
        <f>M18</f>
        <v>367241.89925000002</v>
      </c>
      <c r="R18" s="240"/>
    </row>
    <row r="19" spans="1:18" ht="59.25" x14ac:dyDescent="0.2">
      <c r="B19" s="134" t="s">
        <v>27</v>
      </c>
      <c r="C19" s="225" t="s">
        <v>28</v>
      </c>
      <c r="D19" s="235">
        <v>25395.789250000002</v>
      </c>
      <c r="E19" s="226">
        <v>83005.7</v>
      </c>
      <c r="F19" s="236">
        <v>49000</v>
      </c>
      <c r="G19" s="235"/>
      <c r="H19" s="226"/>
      <c r="I19" s="237">
        <v>45000</v>
      </c>
      <c r="J19" s="235"/>
      <c r="K19" s="226"/>
      <c r="L19" s="236">
        <v>60000</v>
      </c>
      <c r="M19" s="239">
        <f t="shared" si="0"/>
        <v>262401.48924999998</v>
      </c>
      <c r="N19" s="232">
        <v>0.5</v>
      </c>
      <c r="O19" s="232">
        <v>0.5</v>
      </c>
      <c r="P19" s="232">
        <v>0.5</v>
      </c>
      <c r="Q19" s="126">
        <f>M19</f>
        <v>262401.48924999998</v>
      </c>
      <c r="R19" s="240"/>
    </row>
    <row r="20" spans="1:18" ht="30" x14ac:dyDescent="0.2">
      <c r="B20" s="134" t="s">
        <v>29</v>
      </c>
      <c r="C20" s="225" t="s">
        <v>30</v>
      </c>
      <c r="D20" s="235">
        <v>20395.79</v>
      </c>
      <c r="E20" s="226"/>
      <c r="F20" s="236">
        <v>49500</v>
      </c>
      <c r="G20" s="235"/>
      <c r="H20" s="226"/>
      <c r="I20" s="237">
        <v>15000</v>
      </c>
      <c r="J20" s="235">
        <v>51822.65</v>
      </c>
      <c r="K20" s="226"/>
      <c r="L20" s="236">
        <v>50000</v>
      </c>
      <c r="M20" s="239">
        <f t="shared" si="0"/>
        <v>186718.44</v>
      </c>
      <c r="N20" s="232">
        <v>0.5</v>
      </c>
      <c r="O20" s="232">
        <v>0.5</v>
      </c>
      <c r="P20" s="232">
        <v>0.5</v>
      </c>
      <c r="Q20" s="126">
        <f>M20</f>
        <v>186718.44</v>
      </c>
      <c r="R20" s="240"/>
    </row>
    <row r="21" spans="1:18" hidden="1" x14ac:dyDescent="0.2">
      <c r="B21" s="134" t="s">
        <v>31</v>
      </c>
      <c r="C21" s="241"/>
      <c r="D21" s="242"/>
      <c r="E21" s="228"/>
      <c r="F21" s="243"/>
      <c r="G21" s="242"/>
      <c r="H21" s="228"/>
      <c r="I21" s="244"/>
      <c r="J21" s="245"/>
      <c r="K21" s="228"/>
      <c r="L21" s="243"/>
      <c r="M21" s="239">
        <f>SUM(D21:F21)</f>
        <v>0</v>
      </c>
      <c r="N21" s="246"/>
      <c r="O21" s="246"/>
      <c r="P21" s="246"/>
      <c r="Q21" s="247"/>
      <c r="R21" s="248"/>
    </row>
    <row r="22" spans="1:18" hidden="1" x14ac:dyDescent="0.2">
      <c r="A22" s="23"/>
      <c r="B22" s="134" t="s">
        <v>32</v>
      </c>
      <c r="C22" s="241"/>
      <c r="D22" s="242"/>
      <c r="E22" s="228"/>
      <c r="F22" s="243"/>
      <c r="G22" s="242"/>
      <c r="H22" s="228"/>
      <c r="I22" s="244"/>
      <c r="J22" s="245"/>
      <c r="K22" s="228"/>
      <c r="L22" s="243"/>
      <c r="M22" s="239">
        <f>SUM(D22:F22)</f>
        <v>0</v>
      </c>
      <c r="N22" s="246"/>
      <c r="O22" s="246"/>
      <c r="P22" s="246"/>
      <c r="Q22" s="247"/>
      <c r="R22" s="248"/>
    </row>
    <row r="23" spans="1:18" x14ac:dyDescent="0.2">
      <c r="A23" s="23"/>
      <c r="C23" s="156" t="s">
        <v>33</v>
      </c>
      <c r="D23" s="150">
        <f>SUM(D16:D22)</f>
        <v>301664.18199999997</v>
      </c>
      <c r="E23" s="11">
        <f>SUM(E16:E22)</f>
        <v>190933.68</v>
      </c>
      <c r="F23" s="143">
        <f>SUM(F16:F22)</f>
        <v>250900</v>
      </c>
      <c r="G23" s="150">
        <f>SUM(G16:G22)</f>
        <v>161200.22</v>
      </c>
      <c r="H23" s="11">
        <f t="shared" ref="H23:L23" si="1">SUM(H16:H22)</f>
        <v>120427.65</v>
      </c>
      <c r="I23" s="151">
        <f t="shared" si="1"/>
        <v>143940</v>
      </c>
      <c r="J23" s="146">
        <f t="shared" si="1"/>
        <v>206770.40000000002</v>
      </c>
      <c r="K23" s="11">
        <f t="shared" si="1"/>
        <v>303415.15000000002</v>
      </c>
      <c r="L23" s="143">
        <f t="shared" si="1"/>
        <v>222193</v>
      </c>
      <c r="M23" s="150">
        <f>SUM(M16:M22)</f>
        <v>1901444.2819999997</v>
      </c>
      <c r="N23" s="11">
        <f>(N16*SUM(D16:F16))+(N17*SUM(D17:F17))+(N18*SUM(D18:F18))+(N19*SUM(D19:F19))+(N20*SUM(D20:F20))+(N21*M21)+(N22*M22)</f>
        <v>318438.96350000001</v>
      </c>
      <c r="O23" s="88">
        <f>(O16*SUM(G16:I16))+(O17*SUM(G17:I17))+(O18*SUM(G18:I18))+(O19*SUM(G19:I19))+(O20*SUM(G20:I20))+(O21*N21)+(O22*N22)</f>
        <v>205182.32500000001</v>
      </c>
      <c r="P23" s="11">
        <f>(P16*SUM(J16:L16))+(P17*SUM(J17:L17))+(P18*SUM(J18:L18))+(P19*SUM(J19:L19))+(P20*SUM(J20:L20))+(P21*O21)+(P22*O22)</f>
        <v>336745.48500000004</v>
      </c>
      <c r="Q23" s="88">
        <f>SUM(Q16:Q22)</f>
        <v>1901444.2819999997</v>
      </c>
      <c r="R23" s="248"/>
    </row>
    <row r="24" spans="1:18" ht="51" customHeight="1" x14ac:dyDescent="0.2">
      <c r="A24" s="23"/>
      <c r="B24" s="74" t="s">
        <v>34</v>
      </c>
      <c r="C24" s="362" t="s">
        <v>35</v>
      </c>
      <c r="D24" s="363"/>
      <c r="E24" s="363"/>
      <c r="F24" s="363"/>
      <c r="G24" s="363"/>
      <c r="H24" s="363"/>
      <c r="I24" s="363"/>
      <c r="J24" s="363"/>
      <c r="K24" s="363"/>
      <c r="L24" s="363"/>
      <c r="M24" s="363"/>
      <c r="N24" s="363"/>
      <c r="O24" s="363"/>
      <c r="P24" s="363"/>
      <c r="Q24" s="363"/>
      <c r="R24" s="364"/>
    </row>
    <row r="25" spans="1:18" ht="30" x14ac:dyDescent="0.2">
      <c r="A25" s="23"/>
      <c r="B25" s="134" t="s">
        <v>36</v>
      </c>
      <c r="C25" s="225" t="s">
        <v>37</v>
      </c>
      <c r="D25" s="235">
        <v>71001.719249999995</v>
      </c>
      <c r="E25" s="226">
        <v>8643.75</v>
      </c>
      <c r="F25" s="236">
        <v>20000</v>
      </c>
      <c r="G25" s="235"/>
      <c r="H25" s="226">
        <v>25226.210000000003</v>
      </c>
      <c r="I25" s="237"/>
      <c r="J25" s="235">
        <v>10792.77</v>
      </c>
      <c r="K25" s="226">
        <v>28386.92</v>
      </c>
      <c r="L25" s="236">
        <v>10000</v>
      </c>
      <c r="M25" s="239">
        <f>SUM(D25:L25)</f>
        <v>174051.36924999999</v>
      </c>
      <c r="N25" s="232"/>
      <c r="O25" s="232"/>
      <c r="P25" s="232"/>
      <c r="Q25" s="126">
        <f>M25</f>
        <v>174051.36924999999</v>
      </c>
      <c r="R25" s="240"/>
    </row>
    <row r="26" spans="1:18" ht="30" x14ac:dyDescent="0.2">
      <c r="A26" s="23"/>
      <c r="B26" s="134" t="s">
        <v>38</v>
      </c>
      <c r="C26" s="225" t="s">
        <v>39</v>
      </c>
      <c r="D26" s="235">
        <v>40308.869250000003</v>
      </c>
      <c r="E26" s="226">
        <v>2656.38</v>
      </c>
      <c r="F26" s="236">
        <v>7955</v>
      </c>
      <c r="G26" s="235">
        <v>39558.53</v>
      </c>
      <c r="H26" s="226">
        <v>3187.21</v>
      </c>
      <c r="I26" s="237">
        <v>10000</v>
      </c>
      <c r="J26" s="235">
        <v>26911.08</v>
      </c>
      <c r="K26" s="226"/>
      <c r="L26" s="236">
        <v>10000</v>
      </c>
      <c r="M26" s="239">
        <f t="shared" ref="M26:M29" si="2">SUM(D26:L26)</f>
        <v>140577.06925</v>
      </c>
      <c r="N26" s="232"/>
      <c r="O26" s="232"/>
      <c r="P26" s="232"/>
      <c r="Q26" s="126">
        <f t="shared" ref="Q26:Q29" si="3">M26</f>
        <v>140577.06925</v>
      </c>
      <c r="R26" s="240"/>
    </row>
    <row r="27" spans="1:18" x14ac:dyDescent="0.2">
      <c r="A27" s="23"/>
      <c r="B27" s="134" t="s">
        <v>40</v>
      </c>
      <c r="C27" s="225" t="s">
        <v>41</v>
      </c>
      <c r="D27" s="235">
        <v>15894.845000000001</v>
      </c>
      <c r="E27" s="226">
        <v>9350</v>
      </c>
      <c r="F27" s="236">
        <v>5000</v>
      </c>
      <c r="G27" s="235"/>
      <c r="H27" s="226"/>
      <c r="I27" s="237"/>
      <c r="J27" s="235"/>
      <c r="K27" s="226"/>
      <c r="L27" s="236">
        <v>5000</v>
      </c>
      <c r="M27" s="239">
        <f t="shared" si="2"/>
        <v>35244.845000000001</v>
      </c>
      <c r="N27" s="232"/>
      <c r="O27" s="232"/>
      <c r="P27" s="232"/>
      <c r="Q27" s="126">
        <f t="shared" si="3"/>
        <v>35244.845000000001</v>
      </c>
      <c r="R27" s="240"/>
    </row>
    <row r="28" spans="1:18" ht="30" x14ac:dyDescent="0.2">
      <c r="A28" s="23"/>
      <c r="B28" s="134" t="s">
        <v>42</v>
      </c>
      <c r="C28" s="225" t="s">
        <v>43</v>
      </c>
      <c r="D28" s="235">
        <v>154102.32924999998</v>
      </c>
      <c r="E28" s="226">
        <v>99510.290000000008</v>
      </c>
      <c r="F28" s="236">
        <v>75000</v>
      </c>
      <c r="G28" s="235">
        <v>56948.25</v>
      </c>
      <c r="H28" s="226">
        <v>101158.04</v>
      </c>
      <c r="I28" s="237">
        <v>88899</v>
      </c>
      <c r="J28" s="235"/>
      <c r="K28" s="226">
        <v>153313.62</v>
      </c>
      <c r="L28" s="236">
        <v>67500</v>
      </c>
      <c r="M28" s="239">
        <f t="shared" si="2"/>
        <v>796431.52925000002</v>
      </c>
      <c r="N28" s="232">
        <v>0.5</v>
      </c>
      <c r="O28" s="232">
        <v>0.5</v>
      </c>
      <c r="P28" s="232">
        <v>0.5</v>
      </c>
      <c r="Q28" s="126">
        <f t="shared" si="3"/>
        <v>796431.52925000002</v>
      </c>
      <c r="R28" s="240"/>
    </row>
    <row r="29" spans="1:18" ht="30" x14ac:dyDescent="0.2">
      <c r="A29" s="23"/>
      <c r="B29" s="134" t="s">
        <v>44</v>
      </c>
      <c r="C29" s="225" t="s">
        <v>45</v>
      </c>
      <c r="D29" s="235">
        <v>18398.939999999999</v>
      </c>
      <c r="E29" s="226">
        <v>34315.71</v>
      </c>
      <c r="F29" s="236">
        <v>8000</v>
      </c>
      <c r="G29" s="235">
        <v>35377.94</v>
      </c>
      <c r="H29" s="226"/>
      <c r="I29" s="237"/>
      <c r="J29" s="235">
        <v>13307.240000000002</v>
      </c>
      <c r="K29" s="226"/>
      <c r="L29" s="236">
        <v>30000</v>
      </c>
      <c r="M29" s="239">
        <f t="shared" si="2"/>
        <v>139399.83000000002</v>
      </c>
      <c r="N29" s="232">
        <v>0.5</v>
      </c>
      <c r="O29" s="232">
        <v>0.5</v>
      </c>
      <c r="P29" s="232">
        <v>0.5</v>
      </c>
      <c r="Q29" s="126">
        <f t="shared" si="3"/>
        <v>139399.83000000002</v>
      </c>
      <c r="R29" s="240"/>
    </row>
    <row r="30" spans="1:18" hidden="1" x14ac:dyDescent="0.2">
      <c r="A30" s="23"/>
      <c r="B30" s="134" t="s">
        <v>46</v>
      </c>
      <c r="C30" s="241"/>
      <c r="D30" s="242"/>
      <c r="E30" s="228"/>
      <c r="F30" s="243"/>
      <c r="G30" s="242"/>
      <c r="H30" s="228"/>
      <c r="I30" s="244"/>
      <c r="J30" s="245"/>
      <c r="K30" s="228"/>
      <c r="L30" s="243"/>
      <c r="M30" s="239">
        <f>SUM(D30:F30)</f>
        <v>0</v>
      </c>
      <c r="N30" s="246"/>
      <c r="O30" s="246"/>
      <c r="P30" s="246"/>
      <c r="Q30" s="247"/>
      <c r="R30" s="248"/>
    </row>
    <row r="31" spans="1:18" hidden="1" x14ac:dyDescent="0.2">
      <c r="A31" s="23"/>
      <c r="B31" s="134" t="s">
        <v>47</v>
      </c>
      <c r="C31" s="241"/>
      <c r="D31" s="242"/>
      <c r="E31" s="228"/>
      <c r="F31" s="243"/>
      <c r="G31" s="242"/>
      <c r="H31" s="228"/>
      <c r="I31" s="244"/>
      <c r="J31" s="245"/>
      <c r="K31" s="228"/>
      <c r="L31" s="243"/>
      <c r="M31" s="239">
        <f>SUM(D31:F31)</f>
        <v>0</v>
      </c>
      <c r="N31" s="246"/>
      <c r="O31" s="246"/>
      <c r="P31" s="246"/>
      <c r="Q31" s="247"/>
      <c r="R31" s="248"/>
    </row>
    <row r="32" spans="1:18" x14ac:dyDescent="0.2">
      <c r="A32" s="23"/>
      <c r="C32" s="156" t="s">
        <v>33</v>
      </c>
      <c r="D32" s="152">
        <f>SUM(D25:D31)</f>
        <v>299706.70275</v>
      </c>
      <c r="E32" s="75">
        <f>SUM(E25:E31)</f>
        <v>154476.13</v>
      </c>
      <c r="F32" s="76">
        <f>SUM(F25:F31)</f>
        <v>115955</v>
      </c>
      <c r="G32" s="152">
        <f>SUM(G25:G31)</f>
        <v>131884.72</v>
      </c>
      <c r="H32" s="75">
        <f t="shared" ref="H32:L32" si="4">SUM(H25:H31)</f>
        <v>129571.45999999999</v>
      </c>
      <c r="I32" s="153">
        <f t="shared" si="4"/>
        <v>98899</v>
      </c>
      <c r="J32" s="147">
        <f t="shared" si="4"/>
        <v>51011.090000000011</v>
      </c>
      <c r="K32" s="75">
        <f t="shared" si="4"/>
        <v>181700.53999999998</v>
      </c>
      <c r="L32" s="76">
        <f t="shared" si="4"/>
        <v>122500</v>
      </c>
      <c r="M32" s="150">
        <f>SUM(M25:M31)</f>
        <v>1285704.6427500001</v>
      </c>
      <c r="N32" s="11">
        <f>(N25*SUM(D25:F25))+(N26*SUM(D26:F26))+(N27*SUM(D27:F27))+(N28*SUM(D28:F28))+(N29*SUM(D29:F29))+(N30*M30)+(N31*M31)</f>
        <v>194663.63462500001</v>
      </c>
      <c r="O32" s="11">
        <f>(O25*SUM(G25:I25))+(O26*SUM(G26:I26))+(O27*SUM(G27:I27))+(O28*SUM(G28:I28))+(O29*SUM(G29:I29))+(O30*N30)+(O31*N31)</f>
        <v>141191.61499999999</v>
      </c>
      <c r="P32" s="11">
        <f>(P25*SUM(J25:L25))+(P26*SUM(J26:L26))+(P27*SUM(J27:L27))+(P28*SUM(J28:L28))+(P29*SUM(J29:L29))+(P30*O30)+(P31*O31)</f>
        <v>132060.43</v>
      </c>
      <c r="Q32" s="88">
        <f>SUM(Q25:Q31)</f>
        <v>1285704.6427500001</v>
      </c>
      <c r="R32" s="248"/>
    </row>
    <row r="33" spans="1:11" ht="51" hidden="1" customHeight="1" x14ac:dyDescent="0.2">
      <c r="A33" s="23"/>
      <c r="B33" s="74" t="s">
        <v>48</v>
      </c>
      <c r="C33" s="346"/>
      <c r="D33" s="346"/>
      <c r="E33" s="346"/>
      <c r="F33" s="346"/>
      <c r="G33" s="346"/>
      <c r="H33" s="346"/>
      <c r="I33" s="347"/>
      <c r="J33" s="346"/>
      <c r="K33" s="32"/>
    </row>
    <row r="34" spans="1:11" hidden="1" x14ac:dyDescent="0.2">
      <c r="A34" s="23"/>
      <c r="B34" s="134" t="s">
        <v>49</v>
      </c>
      <c r="C34" s="249"/>
      <c r="D34" s="226"/>
      <c r="E34" s="226"/>
      <c r="F34" s="226"/>
      <c r="G34" s="250">
        <f t="shared" ref="G34:G41" si="5">SUM(D34:F34)</f>
        <v>0</v>
      </c>
      <c r="H34" s="232"/>
      <c r="I34" s="126"/>
      <c r="J34" s="240"/>
      <c r="K34" s="251"/>
    </row>
    <row r="35" spans="1:11" hidden="1" x14ac:dyDescent="0.2">
      <c r="A35" s="23"/>
      <c r="B35" s="134" t="s">
        <v>50</v>
      </c>
      <c r="C35" s="249"/>
      <c r="D35" s="226"/>
      <c r="E35" s="226"/>
      <c r="F35" s="226"/>
      <c r="G35" s="250">
        <f t="shared" si="5"/>
        <v>0</v>
      </c>
      <c r="H35" s="232"/>
      <c r="I35" s="126"/>
      <c r="J35" s="240"/>
      <c r="K35" s="251"/>
    </row>
    <row r="36" spans="1:11" hidden="1" x14ac:dyDescent="0.2">
      <c r="A36" s="23"/>
      <c r="B36" s="134" t="s">
        <v>51</v>
      </c>
      <c r="C36" s="249"/>
      <c r="D36" s="226"/>
      <c r="E36" s="226"/>
      <c r="F36" s="226"/>
      <c r="G36" s="250">
        <f t="shared" si="5"/>
        <v>0</v>
      </c>
      <c r="H36" s="232"/>
      <c r="I36" s="126"/>
      <c r="J36" s="240"/>
      <c r="K36" s="251"/>
    </row>
    <row r="37" spans="1:11" hidden="1" x14ac:dyDescent="0.2">
      <c r="A37" s="23"/>
      <c r="B37" s="134" t="s">
        <v>52</v>
      </c>
      <c r="C37" s="249"/>
      <c r="D37" s="226"/>
      <c r="E37" s="226"/>
      <c r="F37" s="226"/>
      <c r="G37" s="250">
        <f t="shared" si="5"/>
        <v>0</v>
      </c>
      <c r="H37" s="232"/>
      <c r="I37" s="126"/>
      <c r="J37" s="240"/>
      <c r="K37" s="251"/>
    </row>
    <row r="38" spans="1:11" s="23" customFormat="1" hidden="1" x14ac:dyDescent="0.2">
      <c r="B38" s="134" t="s">
        <v>53</v>
      </c>
      <c r="C38" s="249"/>
      <c r="D38" s="226"/>
      <c r="E38" s="226"/>
      <c r="F38" s="226"/>
      <c r="G38" s="250">
        <f t="shared" si="5"/>
        <v>0</v>
      </c>
      <c r="H38" s="232"/>
      <c r="I38" s="126"/>
      <c r="J38" s="240"/>
      <c r="K38" s="251"/>
    </row>
    <row r="39" spans="1:11" s="23" customFormat="1" hidden="1" x14ac:dyDescent="0.2">
      <c r="B39" s="134" t="s">
        <v>54</v>
      </c>
      <c r="C39" s="249"/>
      <c r="D39" s="226"/>
      <c r="E39" s="226"/>
      <c r="F39" s="226"/>
      <c r="G39" s="250">
        <f t="shared" si="5"/>
        <v>0</v>
      </c>
      <c r="H39" s="232"/>
      <c r="I39" s="126"/>
      <c r="J39" s="240"/>
      <c r="K39" s="251"/>
    </row>
    <row r="40" spans="1:11" s="23" customFormat="1" hidden="1" x14ac:dyDescent="0.2">
      <c r="A40" s="22"/>
      <c r="B40" s="134" t="s">
        <v>55</v>
      </c>
      <c r="C40" s="326"/>
      <c r="D40" s="228"/>
      <c r="E40" s="228"/>
      <c r="F40" s="228"/>
      <c r="G40" s="250">
        <f t="shared" si="5"/>
        <v>0</v>
      </c>
      <c r="H40" s="246"/>
      <c r="I40" s="247"/>
      <c r="J40" s="248"/>
      <c r="K40" s="251"/>
    </row>
    <row r="41" spans="1:11" hidden="1" x14ac:dyDescent="0.2">
      <c r="B41" s="134" t="s">
        <v>56</v>
      </c>
      <c r="C41" s="326"/>
      <c r="D41" s="228"/>
      <c r="E41" s="228"/>
      <c r="F41" s="228"/>
      <c r="G41" s="250">
        <f t="shared" si="5"/>
        <v>0</v>
      </c>
      <c r="H41" s="246"/>
      <c r="I41" s="247"/>
      <c r="J41" s="248"/>
      <c r="K41" s="251"/>
    </row>
    <row r="42" spans="1:11" hidden="1" x14ac:dyDescent="0.2">
      <c r="C42" s="74" t="s">
        <v>33</v>
      </c>
      <c r="D42" s="13">
        <f>SUM(D34:D41)</f>
        <v>0</v>
      </c>
      <c r="E42" s="13">
        <f>SUM(E34:E41)</f>
        <v>0</v>
      </c>
      <c r="F42" s="13">
        <f>SUM(F34:F41)</f>
        <v>0</v>
      </c>
      <c r="G42" s="13">
        <f>SUM(G34:G41)</f>
        <v>0</v>
      </c>
      <c r="H42" s="88">
        <f>(H34*G34)+(H35*G35)+(H36*G36)+(H37*G37)+(H38*G38)+(H39*G39)+(H40*G40)+(H41*G41)</f>
        <v>0</v>
      </c>
      <c r="I42" s="88">
        <f>SUM(I34:I41)</f>
        <v>0</v>
      </c>
      <c r="J42" s="248"/>
      <c r="K42" s="33"/>
    </row>
    <row r="43" spans="1:11" ht="51" hidden="1" customHeight="1" x14ac:dyDescent="0.2">
      <c r="B43" s="74" t="s">
        <v>57</v>
      </c>
      <c r="C43" s="346"/>
      <c r="D43" s="346"/>
      <c r="E43" s="346"/>
      <c r="F43" s="346"/>
      <c r="G43" s="346"/>
      <c r="H43" s="346"/>
      <c r="I43" s="347"/>
      <c r="J43" s="346"/>
      <c r="K43" s="32"/>
    </row>
    <row r="44" spans="1:11" hidden="1" x14ac:dyDescent="0.2">
      <c r="B44" s="134" t="s">
        <v>58</v>
      </c>
      <c r="C44" s="249"/>
      <c r="D44" s="226"/>
      <c r="E44" s="226"/>
      <c r="F44" s="226"/>
      <c r="G44" s="250">
        <f t="shared" ref="G44:G51" si="6">SUM(D44:F44)</f>
        <v>0</v>
      </c>
      <c r="H44" s="232"/>
      <c r="I44" s="126"/>
      <c r="J44" s="240"/>
      <c r="K44" s="251"/>
    </row>
    <row r="45" spans="1:11" hidden="1" x14ac:dyDescent="0.2">
      <c r="B45" s="134" t="s">
        <v>59</v>
      </c>
      <c r="C45" s="249"/>
      <c r="D45" s="226"/>
      <c r="E45" s="226"/>
      <c r="F45" s="226"/>
      <c r="G45" s="250">
        <f t="shared" si="6"/>
        <v>0</v>
      </c>
      <c r="H45" s="232"/>
      <c r="I45" s="126"/>
      <c r="J45" s="240"/>
      <c r="K45" s="251"/>
    </row>
    <row r="46" spans="1:11" hidden="1" x14ac:dyDescent="0.2">
      <c r="B46" s="134" t="s">
        <v>60</v>
      </c>
      <c r="C46" s="249"/>
      <c r="D46" s="226"/>
      <c r="E46" s="226"/>
      <c r="F46" s="226"/>
      <c r="G46" s="250">
        <f t="shared" si="6"/>
        <v>0</v>
      </c>
      <c r="H46" s="232"/>
      <c r="I46" s="126"/>
      <c r="J46" s="240"/>
      <c r="K46" s="251"/>
    </row>
    <row r="47" spans="1:11" hidden="1" x14ac:dyDescent="0.2">
      <c r="B47" s="134" t="s">
        <v>61</v>
      </c>
      <c r="C47" s="249"/>
      <c r="D47" s="226"/>
      <c r="E47" s="226"/>
      <c r="F47" s="226"/>
      <c r="G47" s="250">
        <f t="shared" si="6"/>
        <v>0</v>
      </c>
      <c r="H47" s="232"/>
      <c r="I47" s="126"/>
      <c r="J47" s="240"/>
      <c r="K47" s="251"/>
    </row>
    <row r="48" spans="1:11" hidden="1" x14ac:dyDescent="0.2">
      <c r="B48" s="134" t="s">
        <v>62</v>
      </c>
      <c r="C48" s="249"/>
      <c r="D48" s="226"/>
      <c r="E48" s="226"/>
      <c r="F48" s="226"/>
      <c r="G48" s="250">
        <f t="shared" si="6"/>
        <v>0</v>
      </c>
      <c r="H48" s="232"/>
      <c r="I48" s="126"/>
      <c r="J48" s="240"/>
      <c r="K48" s="251"/>
    </row>
    <row r="49" spans="1:18" hidden="1" x14ac:dyDescent="0.2">
      <c r="A49" s="23"/>
      <c r="B49" s="134" t="s">
        <v>63</v>
      </c>
      <c r="C49" s="249"/>
      <c r="D49" s="226"/>
      <c r="E49" s="226"/>
      <c r="F49" s="226"/>
      <c r="G49" s="250">
        <f t="shared" si="6"/>
        <v>0</v>
      </c>
      <c r="H49" s="232"/>
      <c r="I49" s="126"/>
      <c r="J49" s="240"/>
      <c r="K49" s="251"/>
    </row>
    <row r="50" spans="1:18" s="23" customFormat="1" hidden="1" x14ac:dyDescent="0.2">
      <c r="A50" s="22"/>
      <c r="B50" s="134" t="s">
        <v>64</v>
      </c>
      <c r="C50" s="326"/>
      <c r="D50" s="228"/>
      <c r="E50" s="228"/>
      <c r="F50" s="228"/>
      <c r="G50" s="250">
        <f t="shared" si="6"/>
        <v>0</v>
      </c>
      <c r="H50" s="246"/>
      <c r="I50" s="247"/>
      <c r="J50" s="248"/>
      <c r="K50" s="251"/>
    </row>
    <row r="51" spans="1:18" hidden="1" x14ac:dyDescent="0.2">
      <c r="B51" s="134" t="s">
        <v>65</v>
      </c>
      <c r="C51" s="326"/>
      <c r="D51" s="228"/>
      <c r="E51" s="228"/>
      <c r="F51" s="228"/>
      <c r="G51" s="250">
        <f t="shared" si="6"/>
        <v>0</v>
      </c>
      <c r="H51" s="246"/>
      <c r="I51" s="247"/>
      <c r="J51" s="248"/>
      <c r="K51" s="251"/>
    </row>
    <row r="52" spans="1:18" hidden="1" x14ac:dyDescent="0.2">
      <c r="C52" s="74" t="s">
        <v>33</v>
      </c>
      <c r="D52" s="11">
        <f>SUM(D44:D51)</f>
        <v>0</v>
      </c>
      <c r="E52" s="11">
        <f>SUM(E44:E51)</f>
        <v>0</v>
      </c>
      <c r="F52" s="11">
        <f>SUM(F44:F51)</f>
        <v>0</v>
      </c>
      <c r="G52" s="11">
        <f>SUM(G44:G51)</f>
        <v>0</v>
      </c>
      <c r="H52" s="88">
        <f>(H44*G44)+(H45*G45)+(H46*G46)+(H47*G47)+(H48*G48)+(H49*G49)+(H50*G50)+(H51*G51)</f>
        <v>0</v>
      </c>
      <c r="I52" s="88">
        <f>SUM(I44:I51)</f>
        <v>0</v>
      </c>
      <c r="J52" s="248"/>
      <c r="K52" s="33"/>
    </row>
    <row r="53" spans="1:18" ht="51" customHeight="1" x14ac:dyDescent="0.2">
      <c r="B53" s="74" t="s">
        <v>66</v>
      </c>
      <c r="C53" s="365" t="s">
        <v>67</v>
      </c>
      <c r="D53" s="365"/>
      <c r="E53" s="365"/>
      <c r="F53" s="365"/>
      <c r="G53" s="365"/>
      <c r="H53" s="365"/>
      <c r="I53" s="365"/>
      <c r="J53" s="365"/>
      <c r="K53" s="365"/>
      <c r="L53" s="365"/>
      <c r="M53" s="365"/>
      <c r="N53" s="365"/>
      <c r="O53" s="365"/>
      <c r="P53" s="365"/>
      <c r="Q53" s="365"/>
      <c r="R53" s="365"/>
    </row>
    <row r="54" spans="1:18" ht="74.25" x14ac:dyDescent="0.2">
      <c r="B54" s="134" t="s">
        <v>68</v>
      </c>
      <c r="C54" s="225" t="s">
        <v>67</v>
      </c>
      <c r="D54" s="235">
        <v>150528.88024999999</v>
      </c>
      <c r="E54" s="226">
        <v>7134.16</v>
      </c>
      <c r="F54" s="236">
        <v>9500</v>
      </c>
      <c r="G54" s="235">
        <v>51909.9</v>
      </c>
      <c r="H54" s="226"/>
      <c r="I54" s="237">
        <v>10000</v>
      </c>
      <c r="J54" s="235">
        <v>11983.220000000001</v>
      </c>
      <c r="K54" s="226">
        <v>24389.920000000002</v>
      </c>
      <c r="L54" s="236">
        <v>10000</v>
      </c>
      <c r="M54" s="239">
        <f t="shared" ref="M54:M56" si="7">SUM(D54:L54)</f>
        <v>275446.08025</v>
      </c>
      <c r="N54" s="232"/>
      <c r="O54" s="232"/>
      <c r="P54" s="232"/>
      <c r="Q54" s="126">
        <f>M54</f>
        <v>275446.08025</v>
      </c>
      <c r="R54" s="240"/>
    </row>
    <row r="55" spans="1:18" ht="30" x14ac:dyDescent="0.2">
      <c r="B55" s="134" t="s">
        <v>69</v>
      </c>
      <c r="C55" s="225" t="s">
        <v>70</v>
      </c>
      <c r="D55" s="154">
        <v>101709.95999999999</v>
      </c>
      <c r="E55" s="226">
        <v>38828.81</v>
      </c>
      <c r="F55" s="236">
        <v>24000</v>
      </c>
      <c r="G55" s="154"/>
      <c r="H55" s="226">
        <v>14981.210000000001</v>
      </c>
      <c r="I55" s="237">
        <v>10000</v>
      </c>
      <c r="J55" s="154">
        <v>23366.89</v>
      </c>
      <c r="K55" s="226">
        <v>32494.390000000003</v>
      </c>
      <c r="L55" s="236">
        <v>15000</v>
      </c>
      <c r="M55" s="239">
        <f t="shared" si="7"/>
        <v>260381.26</v>
      </c>
      <c r="N55" s="232">
        <v>0.5</v>
      </c>
      <c r="O55" s="232">
        <v>0.5</v>
      </c>
      <c r="P55" s="232">
        <v>0.5</v>
      </c>
      <c r="Q55" s="126">
        <f t="shared" ref="Q55:Q56" si="8">M55</f>
        <v>260381.26</v>
      </c>
      <c r="R55" s="240"/>
    </row>
    <row r="56" spans="1:18" ht="30" x14ac:dyDescent="0.2">
      <c r="B56" s="134" t="s">
        <v>71</v>
      </c>
      <c r="C56" s="225" t="s">
        <v>72</v>
      </c>
      <c r="D56" s="154">
        <v>58985.72</v>
      </c>
      <c r="E56" s="226">
        <v>15066.32</v>
      </c>
      <c r="F56" s="236">
        <v>5000</v>
      </c>
      <c r="G56" s="154"/>
      <c r="H56" s="226"/>
      <c r="I56" s="237">
        <v>5000</v>
      </c>
      <c r="J56" s="154"/>
      <c r="K56" s="226"/>
      <c r="L56" s="236">
        <v>5000</v>
      </c>
      <c r="M56" s="239">
        <f t="shared" si="7"/>
        <v>89052.040000000008</v>
      </c>
      <c r="N56" s="232">
        <v>0.5</v>
      </c>
      <c r="O56" s="232"/>
      <c r="P56" s="232"/>
      <c r="Q56" s="126">
        <f t="shared" si="8"/>
        <v>89052.040000000008</v>
      </c>
      <c r="R56" s="240"/>
    </row>
    <row r="57" spans="1:18" hidden="1" x14ac:dyDescent="0.2">
      <c r="B57" s="134" t="s">
        <v>73</v>
      </c>
      <c r="C57" s="225"/>
      <c r="D57" s="235"/>
      <c r="E57" s="226"/>
      <c r="F57" s="236"/>
      <c r="G57" s="235"/>
      <c r="H57" s="226"/>
      <c r="I57" s="237"/>
      <c r="J57" s="238"/>
      <c r="K57" s="226"/>
      <c r="L57" s="236"/>
      <c r="M57" s="239">
        <f>SUM(D57:F57)</f>
        <v>0</v>
      </c>
      <c r="N57" s="232"/>
      <c r="O57" s="232"/>
      <c r="P57" s="232"/>
      <c r="Q57" s="126"/>
      <c r="R57" s="240"/>
    </row>
    <row r="58" spans="1:18" hidden="1" x14ac:dyDescent="0.2">
      <c r="B58" s="134" t="s">
        <v>74</v>
      </c>
      <c r="C58" s="225"/>
      <c r="D58" s="235"/>
      <c r="E58" s="226"/>
      <c r="F58" s="236"/>
      <c r="G58" s="235"/>
      <c r="H58" s="226"/>
      <c r="I58" s="237"/>
      <c r="J58" s="238"/>
      <c r="K58" s="226"/>
      <c r="L58" s="236"/>
      <c r="M58" s="239">
        <f>SUM(D58:F58)</f>
        <v>0</v>
      </c>
      <c r="N58" s="232"/>
      <c r="O58" s="232"/>
      <c r="P58" s="232"/>
      <c r="Q58" s="126"/>
      <c r="R58" s="240"/>
    </row>
    <row r="59" spans="1:18" hidden="1" x14ac:dyDescent="0.2">
      <c r="A59" s="23"/>
      <c r="B59" s="134" t="s">
        <v>75</v>
      </c>
      <c r="C59" s="241"/>
      <c r="D59" s="242"/>
      <c r="E59" s="228"/>
      <c r="F59" s="243"/>
      <c r="G59" s="242"/>
      <c r="H59" s="228"/>
      <c r="I59" s="244"/>
      <c r="J59" s="245"/>
      <c r="K59" s="228"/>
      <c r="L59" s="243"/>
      <c r="M59" s="239">
        <f>SUM(D59:F59)</f>
        <v>0</v>
      </c>
      <c r="N59" s="246"/>
      <c r="O59" s="246"/>
      <c r="P59" s="246"/>
      <c r="Q59" s="247"/>
      <c r="R59" s="248"/>
    </row>
    <row r="60" spans="1:18" s="23" customFormat="1" hidden="1" x14ac:dyDescent="0.2">
      <c r="B60" s="134" t="s">
        <v>76</v>
      </c>
      <c r="C60" s="241"/>
      <c r="D60" s="242"/>
      <c r="E60" s="228"/>
      <c r="F60" s="243"/>
      <c r="G60" s="242"/>
      <c r="H60" s="228"/>
      <c r="I60" s="244"/>
      <c r="J60" s="245"/>
      <c r="K60" s="228"/>
      <c r="L60" s="243"/>
      <c r="M60" s="239">
        <f>SUM(D60:F60)</f>
        <v>0</v>
      </c>
      <c r="N60" s="246"/>
      <c r="O60" s="246"/>
      <c r="P60" s="246"/>
      <c r="Q60" s="247"/>
      <c r="R60" s="248"/>
    </row>
    <row r="61" spans="1:18" s="23" customFormat="1" x14ac:dyDescent="0.2">
      <c r="A61" s="22"/>
      <c r="B61" s="22"/>
      <c r="C61" s="156" t="s">
        <v>33</v>
      </c>
      <c r="D61" s="150">
        <f>SUM(D54:D60)</f>
        <v>311224.56024999998</v>
      </c>
      <c r="E61" s="11">
        <f>SUM(E54:E60)</f>
        <v>61029.29</v>
      </c>
      <c r="F61" s="143">
        <f>SUM(F54:F60)</f>
        <v>38500</v>
      </c>
      <c r="G61" s="150">
        <f t="shared" ref="G61:L61" si="9">SUM(G54:G60)</f>
        <v>51909.9</v>
      </c>
      <c r="H61" s="11">
        <f t="shared" si="9"/>
        <v>14981.210000000001</v>
      </c>
      <c r="I61" s="151">
        <f t="shared" si="9"/>
        <v>25000</v>
      </c>
      <c r="J61" s="146">
        <f t="shared" si="9"/>
        <v>35350.11</v>
      </c>
      <c r="K61" s="11">
        <f t="shared" si="9"/>
        <v>56884.310000000005</v>
      </c>
      <c r="L61" s="143">
        <f t="shared" si="9"/>
        <v>30000</v>
      </c>
      <c r="M61" s="150">
        <f>SUM(M54:M60)</f>
        <v>624879.38025000005</v>
      </c>
      <c r="N61" s="11">
        <f>(N54*SUM(D54:F54))+(N55*SUM(D55:F55))+(N56*SUM(D56:F56))+(N57*SUM(D57:F57))+(N58*SUM(D58:F58))+(N59*M59)+(N60*M60)</f>
        <v>121795.405</v>
      </c>
      <c r="O61" s="11">
        <f>(O54*SUM(G54:I54))+(O55*SUM(G55:I55))+(O56*SUM(G56:I56))+(O57*SUM(G57:I57))+(O58*SUM(G58:I58))+(O59*N59)+(O60*N60)</f>
        <v>12490.605</v>
      </c>
      <c r="P61" s="11">
        <f>(P54*SUM(J54:L54))+(P55*SUM(J55:L55))+(P56*SUM(J56:L56))+(P57*SUM(J57:L57))+(P58*SUM(J58:L58))+(P59*O59)+(P60*O60)</f>
        <v>35430.639999999999</v>
      </c>
      <c r="Q61" s="88">
        <f>SUM(Q54:Q60)</f>
        <v>624879.38025000005</v>
      </c>
      <c r="R61" s="248"/>
    </row>
    <row r="62" spans="1:18" ht="51" hidden="1" customHeight="1" x14ac:dyDescent="0.2">
      <c r="B62" s="74" t="s">
        <v>77</v>
      </c>
      <c r="C62" s="346"/>
      <c r="D62" s="346"/>
      <c r="E62" s="346"/>
      <c r="F62" s="346"/>
      <c r="G62" s="346"/>
      <c r="H62" s="346"/>
      <c r="I62" s="347"/>
      <c r="J62" s="346"/>
      <c r="K62" s="32"/>
    </row>
    <row r="63" spans="1:18" hidden="1" x14ac:dyDescent="0.2">
      <c r="B63" s="134" t="s">
        <v>78</v>
      </c>
      <c r="C63" s="249"/>
      <c r="D63" s="226"/>
      <c r="E63" s="226"/>
      <c r="F63" s="226"/>
      <c r="G63" s="250">
        <f>SUM(D63:F63)</f>
        <v>0</v>
      </c>
      <c r="H63" s="232"/>
      <c r="I63" s="126"/>
      <c r="J63" s="240"/>
      <c r="K63" s="251"/>
    </row>
    <row r="64" spans="1:18" hidden="1" x14ac:dyDescent="0.2">
      <c r="B64" s="134" t="s">
        <v>79</v>
      </c>
      <c r="C64" s="249"/>
      <c r="D64" s="226"/>
      <c r="E64" s="226"/>
      <c r="F64" s="226"/>
      <c r="G64" s="250">
        <f t="shared" ref="G64:G70" si="10">SUM(D64:F64)</f>
        <v>0</v>
      </c>
      <c r="H64" s="232"/>
      <c r="I64" s="126"/>
      <c r="J64" s="240"/>
      <c r="K64" s="251"/>
    </row>
    <row r="65" spans="2:11" hidden="1" x14ac:dyDescent="0.2">
      <c r="B65" s="134" t="s">
        <v>80</v>
      </c>
      <c r="C65" s="249"/>
      <c r="D65" s="226"/>
      <c r="E65" s="226"/>
      <c r="F65" s="226"/>
      <c r="G65" s="250">
        <f t="shared" si="10"/>
        <v>0</v>
      </c>
      <c r="H65" s="232"/>
      <c r="I65" s="126"/>
      <c r="J65" s="240"/>
      <c r="K65" s="251"/>
    </row>
    <row r="66" spans="2:11" hidden="1" x14ac:dyDescent="0.2">
      <c r="B66" s="134" t="s">
        <v>81</v>
      </c>
      <c r="C66" s="249"/>
      <c r="D66" s="226"/>
      <c r="E66" s="226"/>
      <c r="F66" s="226"/>
      <c r="G66" s="250">
        <f t="shared" si="10"/>
        <v>0</v>
      </c>
      <c r="H66" s="232"/>
      <c r="I66" s="126"/>
      <c r="J66" s="240"/>
      <c r="K66" s="251"/>
    </row>
    <row r="67" spans="2:11" hidden="1" x14ac:dyDescent="0.2">
      <c r="B67" s="134" t="s">
        <v>82</v>
      </c>
      <c r="C67" s="249"/>
      <c r="D67" s="226"/>
      <c r="E67" s="226"/>
      <c r="F67" s="226"/>
      <c r="G67" s="250">
        <f t="shared" si="10"/>
        <v>0</v>
      </c>
      <c r="H67" s="232"/>
      <c r="I67" s="126"/>
      <c r="J67" s="240"/>
      <c r="K67" s="251"/>
    </row>
    <row r="68" spans="2:11" hidden="1" x14ac:dyDescent="0.2">
      <c r="B68" s="134" t="s">
        <v>83</v>
      </c>
      <c r="C68" s="249"/>
      <c r="D68" s="226"/>
      <c r="E68" s="226"/>
      <c r="F68" s="226"/>
      <c r="G68" s="250">
        <f t="shared" si="10"/>
        <v>0</v>
      </c>
      <c r="H68" s="232"/>
      <c r="I68" s="126"/>
      <c r="J68" s="240"/>
      <c r="K68" s="251"/>
    </row>
    <row r="69" spans="2:11" hidden="1" x14ac:dyDescent="0.2">
      <c r="B69" s="134" t="s">
        <v>84</v>
      </c>
      <c r="C69" s="326"/>
      <c r="D69" s="228"/>
      <c r="E69" s="228"/>
      <c r="F69" s="228"/>
      <c r="G69" s="250">
        <f t="shared" si="10"/>
        <v>0</v>
      </c>
      <c r="H69" s="246"/>
      <c r="I69" s="247"/>
      <c r="J69" s="248"/>
      <c r="K69" s="251"/>
    </row>
    <row r="70" spans="2:11" hidden="1" x14ac:dyDescent="0.2">
      <c r="B70" s="134" t="s">
        <v>85</v>
      </c>
      <c r="C70" s="326"/>
      <c r="D70" s="228"/>
      <c r="E70" s="228"/>
      <c r="F70" s="228"/>
      <c r="G70" s="250">
        <f t="shared" si="10"/>
        <v>0</v>
      </c>
      <c r="H70" s="246"/>
      <c r="I70" s="247"/>
      <c r="J70" s="248"/>
      <c r="K70" s="251"/>
    </row>
    <row r="71" spans="2:11" hidden="1" x14ac:dyDescent="0.2">
      <c r="C71" s="74" t="s">
        <v>33</v>
      </c>
      <c r="D71" s="11">
        <f>SUM(D63:D70)</f>
        <v>0</v>
      </c>
      <c r="E71" s="11">
        <f>SUM(E63:E70)</f>
        <v>0</v>
      </c>
      <c r="F71" s="11">
        <f>SUM(F63:F70)</f>
        <v>0</v>
      </c>
      <c r="G71" s="11">
        <f>SUM(G63:G70)</f>
        <v>0</v>
      </c>
      <c r="H71" s="88">
        <f>(H63*G63)+(H64*G64)+(H65*G65)+(H66*G66)+(H67*G67)+(H68*G68)+(H69*G69)+(H70*G70)</f>
        <v>0</v>
      </c>
      <c r="I71" s="122">
        <f>SUM(I63:I70)</f>
        <v>0</v>
      </c>
      <c r="J71" s="248"/>
      <c r="K71" s="33"/>
    </row>
    <row r="72" spans="2:11" ht="15.75" hidden="1" customHeight="1" x14ac:dyDescent="0.2">
      <c r="B72" s="5"/>
      <c r="C72" s="252"/>
      <c r="D72" s="253"/>
      <c r="E72" s="253"/>
      <c r="F72" s="253"/>
      <c r="G72" s="253"/>
      <c r="H72" s="253"/>
      <c r="I72" s="253"/>
      <c r="J72" s="252"/>
      <c r="K72" s="3"/>
    </row>
    <row r="73" spans="2:11" ht="51" hidden="1" customHeight="1" x14ac:dyDescent="0.2">
      <c r="B73" s="74" t="s">
        <v>86</v>
      </c>
      <c r="C73" s="367"/>
      <c r="D73" s="367"/>
      <c r="E73" s="367"/>
      <c r="F73" s="367"/>
      <c r="G73" s="367"/>
      <c r="H73" s="367"/>
      <c r="I73" s="368"/>
      <c r="J73" s="367"/>
      <c r="K73" s="10"/>
    </row>
    <row r="74" spans="2:11" ht="51" hidden="1" customHeight="1" x14ac:dyDescent="0.2">
      <c r="B74" s="74" t="s">
        <v>87</v>
      </c>
      <c r="C74" s="346"/>
      <c r="D74" s="346"/>
      <c r="E74" s="346"/>
      <c r="F74" s="346"/>
      <c r="G74" s="346"/>
      <c r="H74" s="346"/>
      <c r="I74" s="347"/>
      <c r="J74" s="346"/>
      <c r="K74" s="32"/>
    </row>
    <row r="75" spans="2:11" hidden="1" x14ac:dyDescent="0.2">
      <c r="B75" s="134" t="s">
        <v>88</v>
      </c>
      <c r="C75" s="249"/>
      <c r="D75" s="226"/>
      <c r="E75" s="226"/>
      <c r="F75" s="226"/>
      <c r="G75" s="250">
        <f>SUM(D75:F75)</f>
        <v>0</v>
      </c>
      <c r="H75" s="232"/>
      <c r="I75" s="126"/>
      <c r="J75" s="240"/>
      <c r="K75" s="251"/>
    </row>
    <row r="76" spans="2:11" hidden="1" x14ac:dyDescent="0.2">
      <c r="B76" s="134" t="s">
        <v>89</v>
      </c>
      <c r="C76" s="249"/>
      <c r="D76" s="226"/>
      <c r="E76" s="226"/>
      <c r="F76" s="226"/>
      <c r="G76" s="250">
        <f t="shared" ref="G76:G82" si="11">SUM(D76:F76)</f>
        <v>0</v>
      </c>
      <c r="H76" s="232"/>
      <c r="I76" s="126"/>
      <c r="J76" s="240"/>
      <c r="K76" s="251"/>
    </row>
    <row r="77" spans="2:11" hidden="1" x14ac:dyDescent="0.2">
      <c r="B77" s="134" t="s">
        <v>90</v>
      </c>
      <c r="C77" s="249"/>
      <c r="D77" s="226"/>
      <c r="E77" s="226"/>
      <c r="F77" s="226"/>
      <c r="G77" s="250">
        <f t="shared" si="11"/>
        <v>0</v>
      </c>
      <c r="H77" s="232"/>
      <c r="I77" s="126"/>
      <c r="J77" s="240"/>
      <c r="K77" s="251"/>
    </row>
    <row r="78" spans="2:11" hidden="1" x14ac:dyDescent="0.2">
      <c r="B78" s="134" t="s">
        <v>91</v>
      </c>
      <c r="C78" s="249"/>
      <c r="D78" s="226"/>
      <c r="E78" s="226"/>
      <c r="F78" s="226"/>
      <c r="G78" s="250">
        <f t="shared" si="11"/>
        <v>0</v>
      </c>
      <c r="H78" s="232"/>
      <c r="I78" s="126"/>
      <c r="J78" s="240"/>
      <c r="K78" s="251"/>
    </row>
    <row r="79" spans="2:11" hidden="1" x14ac:dyDescent="0.2">
      <c r="B79" s="134" t="s">
        <v>92</v>
      </c>
      <c r="C79" s="249"/>
      <c r="D79" s="226"/>
      <c r="E79" s="226"/>
      <c r="F79" s="226"/>
      <c r="G79" s="250">
        <f t="shared" si="11"/>
        <v>0</v>
      </c>
      <c r="H79" s="232"/>
      <c r="I79" s="126"/>
      <c r="J79" s="240"/>
      <c r="K79" s="251"/>
    </row>
    <row r="80" spans="2:11" hidden="1" x14ac:dyDescent="0.2">
      <c r="B80" s="134" t="s">
        <v>93</v>
      </c>
      <c r="C80" s="249"/>
      <c r="D80" s="226"/>
      <c r="E80" s="226"/>
      <c r="F80" s="226"/>
      <c r="G80" s="250">
        <f t="shared" si="11"/>
        <v>0</v>
      </c>
      <c r="H80" s="232"/>
      <c r="I80" s="126"/>
      <c r="J80" s="240"/>
      <c r="K80" s="251"/>
    </row>
    <row r="81" spans="2:11" hidden="1" x14ac:dyDescent="0.2">
      <c r="B81" s="134" t="s">
        <v>94</v>
      </c>
      <c r="C81" s="326"/>
      <c r="D81" s="228"/>
      <c r="E81" s="228"/>
      <c r="F81" s="228"/>
      <c r="G81" s="250">
        <f t="shared" si="11"/>
        <v>0</v>
      </c>
      <c r="H81" s="246"/>
      <c r="I81" s="247"/>
      <c r="J81" s="248"/>
      <c r="K81" s="251"/>
    </row>
    <row r="82" spans="2:11" hidden="1" x14ac:dyDescent="0.2">
      <c r="B82" s="134" t="s">
        <v>95</v>
      </c>
      <c r="C82" s="326"/>
      <c r="D82" s="228"/>
      <c r="E82" s="228"/>
      <c r="F82" s="228"/>
      <c r="G82" s="250">
        <f t="shared" si="11"/>
        <v>0</v>
      </c>
      <c r="H82" s="246"/>
      <c r="I82" s="247"/>
      <c r="J82" s="248"/>
      <c r="K82" s="251"/>
    </row>
    <row r="83" spans="2:11" hidden="1" x14ac:dyDescent="0.2">
      <c r="C83" s="74" t="s">
        <v>33</v>
      </c>
      <c r="D83" s="11">
        <f>SUM(D75:D82)</f>
        <v>0</v>
      </c>
      <c r="E83" s="11">
        <f>SUM(E75:E82)</f>
        <v>0</v>
      </c>
      <c r="F83" s="11">
        <f>SUM(F75:F82)</f>
        <v>0</v>
      </c>
      <c r="G83" s="13">
        <f>SUM(G75:G82)</f>
        <v>0</v>
      </c>
      <c r="H83" s="88">
        <f>(H75*G75)+(H76*G76)+(H77*G77)+(H78*G78)+(H79*G79)+(H80*G80)+(H81*G81)+(H82*G82)</f>
        <v>0</v>
      </c>
      <c r="I83" s="122">
        <f>SUM(I75:I82)</f>
        <v>0</v>
      </c>
      <c r="J83" s="248"/>
      <c r="K83" s="33"/>
    </row>
    <row r="84" spans="2:11" ht="51" hidden="1" customHeight="1" x14ac:dyDescent="0.2">
      <c r="B84" s="74" t="s">
        <v>96</v>
      </c>
      <c r="C84" s="346"/>
      <c r="D84" s="346"/>
      <c r="E84" s="346"/>
      <c r="F84" s="346"/>
      <c r="G84" s="346"/>
      <c r="H84" s="346"/>
      <c r="I84" s="347"/>
      <c r="J84" s="346"/>
      <c r="K84" s="32"/>
    </row>
    <row r="85" spans="2:11" hidden="1" x14ac:dyDescent="0.2">
      <c r="B85" s="134" t="s">
        <v>97</v>
      </c>
      <c r="C85" s="249"/>
      <c r="D85" s="226"/>
      <c r="E85" s="226"/>
      <c r="F85" s="226"/>
      <c r="G85" s="250">
        <f>SUM(D85:F85)</f>
        <v>0</v>
      </c>
      <c r="H85" s="232"/>
      <c r="I85" s="126"/>
      <c r="J85" s="240"/>
      <c r="K85" s="251"/>
    </row>
    <row r="86" spans="2:11" hidden="1" x14ac:dyDescent="0.2">
      <c r="B86" s="134" t="s">
        <v>98</v>
      </c>
      <c r="C86" s="249"/>
      <c r="D86" s="226"/>
      <c r="E86" s="226"/>
      <c r="F86" s="226"/>
      <c r="G86" s="250">
        <f t="shared" ref="G86:G92" si="12">SUM(D86:F86)</f>
        <v>0</v>
      </c>
      <c r="H86" s="232"/>
      <c r="I86" s="126"/>
      <c r="J86" s="240"/>
      <c r="K86" s="251"/>
    </row>
    <row r="87" spans="2:11" hidden="1" x14ac:dyDescent="0.2">
      <c r="B87" s="134" t="s">
        <v>99</v>
      </c>
      <c r="C87" s="249"/>
      <c r="D87" s="226"/>
      <c r="E87" s="226"/>
      <c r="F87" s="226"/>
      <c r="G87" s="250">
        <f t="shared" si="12"/>
        <v>0</v>
      </c>
      <c r="H87" s="232"/>
      <c r="I87" s="126"/>
      <c r="J87" s="240"/>
      <c r="K87" s="251"/>
    </row>
    <row r="88" spans="2:11" hidden="1" x14ac:dyDescent="0.2">
      <c r="B88" s="134" t="s">
        <v>100</v>
      </c>
      <c r="C88" s="249"/>
      <c r="D88" s="226"/>
      <c r="E88" s="226"/>
      <c r="F88" s="226"/>
      <c r="G88" s="250">
        <f t="shared" si="12"/>
        <v>0</v>
      </c>
      <c r="H88" s="232"/>
      <c r="I88" s="126"/>
      <c r="J88" s="240"/>
      <c r="K88" s="251"/>
    </row>
    <row r="89" spans="2:11" hidden="1" x14ac:dyDescent="0.2">
      <c r="B89" s="134" t="s">
        <v>101</v>
      </c>
      <c r="C89" s="249"/>
      <c r="D89" s="226"/>
      <c r="E89" s="226"/>
      <c r="F89" s="226"/>
      <c r="G89" s="250">
        <f t="shared" si="12"/>
        <v>0</v>
      </c>
      <c r="H89" s="232"/>
      <c r="I89" s="126"/>
      <c r="J89" s="240"/>
      <c r="K89" s="251"/>
    </row>
    <row r="90" spans="2:11" hidden="1" x14ac:dyDescent="0.2">
      <c r="B90" s="134" t="s">
        <v>102</v>
      </c>
      <c r="C90" s="249"/>
      <c r="D90" s="226"/>
      <c r="E90" s="226"/>
      <c r="F90" s="226"/>
      <c r="G90" s="250">
        <f t="shared" si="12"/>
        <v>0</v>
      </c>
      <c r="H90" s="232"/>
      <c r="I90" s="126"/>
      <c r="J90" s="240"/>
      <c r="K90" s="251"/>
    </row>
    <row r="91" spans="2:11" hidden="1" x14ac:dyDescent="0.2">
      <c r="B91" s="134" t="s">
        <v>103</v>
      </c>
      <c r="C91" s="326"/>
      <c r="D91" s="228"/>
      <c r="E91" s="228"/>
      <c r="F91" s="228"/>
      <c r="G91" s="250">
        <f t="shared" si="12"/>
        <v>0</v>
      </c>
      <c r="H91" s="246"/>
      <c r="I91" s="247"/>
      <c r="J91" s="248"/>
      <c r="K91" s="251"/>
    </row>
    <row r="92" spans="2:11" hidden="1" x14ac:dyDescent="0.2">
      <c r="B92" s="134" t="s">
        <v>104</v>
      </c>
      <c r="C92" s="326"/>
      <c r="D92" s="228"/>
      <c r="E92" s="228"/>
      <c r="F92" s="228"/>
      <c r="G92" s="250">
        <f t="shared" si="12"/>
        <v>0</v>
      </c>
      <c r="H92" s="246"/>
      <c r="I92" s="247"/>
      <c r="J92" s="248"/>
      <c r="K92" s="251"/>
    </row>
    <row r="93" spans="2:11" hidden="1" x14ac:dyDescent="0.2">
      <c r="C93" s="74" t="s">
        <v>33</v>
      </c>
      <c r="D93" s="13">
        <f>SUM(D85:D92)</f>
        <v>0</v>
      </c>
      <c r="E93" s="13">
        <f>SUM(E85:E92)</f>
        <v>0</v>
      </c>
      <c r="F93" s="13">
        <f>SUM(F85:F92)</f>
        <v>0</v>
      </c>
      <c r="G93" s="13">
        <f>SUM(G85:G92)</f>
        <v>0</v>
      </c>
      <c r="H93" s="88">
        <f>(H85*G85)+(H86*G86)+(H87*G87)+(H88*G88)+(H89*G89)+(H90*G90)+(H91*G91)+(H92*G92)</f>
        <v>0</v>
      </c>
      <c r="I93" s="122">
        <f>SUM(I85:I92)</f>
        <v>0</v>
      </c>
      <c r="J93" s="248"/>
      <c r="K93" s="33"/>
    </row>
    <row r="94" spans="2:11" ht="51" hidden="1" customHeight="1" x14ac:dyDescent="0.2">
      <c r="B94" s="74" t="s">
        <v>105</v>
      </c>
      <c r="C94" s="346"/>
      <c r="D94" s="346"/>
      <c r="E94" s="346"/>
      <c r="F94" s="346"/>
      <c r="G94" s="346"/>
      <c r="H94" s="346"/>
      <c r="I94" s="347"/>
      <c r="J94" s="346"/>
      <c r="K94" s="32"/>
    </row>
    <row r="95" spans="2:11" hidden="1" x14ac:dyDescent="0.2">
      <c r="B95" s="134" t="s">
        <v>106</v>
      </c>
      <c r="C95" s="249"/>
      <c r="D95" s="226"/>
      <c r="E95" s="226"/>
      <c r="F95" s="226"/>
      <c r="G95" s="250">
        <f>SUM(D95:F95)</f>
        <v>0</v>
      </c>
      <c r="H95" s="232"/>
      <c r="I95" s="126"/>
      <c r="J95" s="240"/>
      <c r="K95" s="251"/>
    </row>
    <row r="96" spans="2:11" hidden="1" x14ac:dyDescent="0.2">
      <c r="B96" s="134" t="s">
        <v>107</v>
      </c>
      <c r="C96" s="249"/>
      <c r="D96" s="226"/>
      <c r="E96" s="226"/>
      <c r="F96" s="226"/>
      <c r="G96" s="250">
        <f t="shared" ref="G96:G102" si="13">SUM(D96:F96)</f>
        <v>0</v>
      </c>
      <c r="H96" s="232"/>
      <c r="I96" s="126"/>
      <c r="J96" s="240"/>
      <c r="K96" s="251"/>
    </row>
    <row r="97" spans="2:11" hidden="1" x14ac:dyDescent="0.2">
      <c r="B97" s="134" t="s">
        <v>108</v>
      </c>
      <c r="C97" s="249"/>
      <c r="D97" s="226"/>
      <c r="E97" s="226"/>
      <c r="F97" s="226"/>
      <c r="G97" s="250">
        <f t="shared" si="13"/>
        <v>0</v>
      </c>
      <c r="H97" s="232"/>
      <c r="I97" s="126"/>
      <c r="J97" s="240"/>
      <c r="K97" s="251"/>
    </row>
    <row r="98" spans="2:11" hidden="1" x14ac:dyDescent="0.2">
      <c r="B98" s="134" t="s">
        <v>109</v>
      </c>
      <c r="C98" s="249"/>
      <c r="D98" s="226"/>
      <c r="E98" s="226"/>
      <c r="F98" s="226"/>
      <c r="G98" s="250">
        <f t="shared" si="13"/>
        <v>0</v>
      </c>
      <c r="H98" s="232"/>
      <c r="I98" s="126"/>
      <c r="J98" s="240"/>
      <c r="K98" s="251"/>
    </row>
    <row r="99" spans="2:11" hidden="1" x14ac:dyDescent="0.2">
      <c r="B99" s="134" t="s">
        <v>110</v>
      </c>
      <c r="C99" s="249"/>
      <c r="D99" s="226"/>
      <c r="E99" s="226"/>
      <c r="F99" s="226"/>
      <c r="G99" s="250">
        <f t="shared" si="13"/>
        <v>0</v>
      </c>
      <c r="H99" s="232"/>
      <c r="I99" s="126"/>
      <c r="J99" s="240"/>
      <c r="K99" s="251"/>
    </row>
    <row r="100" spans="2:11" hidden="1" x14ac:dyDescent="0.2">
      <c r="B100" s="134" t="s">
        <v>111</v>
      </c>
      <c r="C100" s="249"/>
      <c r="D100" s="226"/>
      <c r="E100" s="226"/>
      <c r="F100" s="226"/>
      <c r="G100" s="250">
        <f t="shared" si="13"/>
        <v>0</v>
      </c>
      <c r="H100" s="232"/>
      <c r="I100" s="126"/>
      <c r="J100" s="240"/>
      <c r="K100" s="251"/>
    </row>
    <row r="101" spans="2:11" hidden="1" x14ac:dyDescent="0.2">
      <c r="B101" s="134" t="s">
        <v>112</v>
      </c>
      <c r="C101" s="326"/>
      <c r="D101" s="228"/>
      <c r="E101" s="228"/>
      <c r="F101" s="228"/>
      <c r="G101" s="250">
        <f t="shared" si="13"/>
        <v>0</v>
      </c>
      <c r="H101" s="246"/>
      <c r="I101" s="247"/>
      <c r="J101" s="248"/>
      <c r="K101" s="251"/>
    </row>
    <row r="102" spans="2:11" hidden="1" x14ac:dyDescent="0.2">
      <c r="B102" s="134" t="s">
        <v>113</v>
      </c>
      <c r="C102" s="326"/>
      <c r="D102" s="228"/>
      <c r="E102" s="228"/>
      <c r="F102" s="228"/>
      <c r="G102" s="250">
        <f t="shared" si="13"/>
        <v>0</v>
      </c>
      <c r="H102" s="246"/>
      <c r="I102" s="247"/>
      <c r="J102" s="248"/>
      <c r="K102" s="251"/>
    </row>
    <row r="103" spans="2:11" hidden="1" x14ac:dyDescent="0.2">
      <c r="C103" s="74" t="s">
        <v>33</v>
      </c>
      <c r="D103" s="13">
        <f>SUM(D95:D102)</f>
        <v>0</v>
      </c>
      <c r="E103" s="13">
        <f>SUM(E95:E102)</f>
        <v>0</v>
      </c>
      <c r="F103" s="13">
        <f>SUM(F95:F102)</f>
        <v>0</v>
      </c>
      <c r="G103" s="13">
        <f>SUM(G95:G102)</f>
        <v>0</v>
      </c>
      <c r="H103" s="88">
        <f>(H95*G95)+(H96*G96)+(H97*G97)+(H98*G98)+(H99*G99)+(H100*G100)+(H101*G101)+(H102*G102)</f>
        <v>0</v>
      </c>
      <c r="I103" s="122">
        <f>SUM(I95:I102)</f>
        <v>0</v>
      </c>
      <c r="J103" s="248"/>
      <c r="K103" s="33"/>
    </row>
    <row r="104" spans="2:11" ht="51" hidden="1" customHeight="1" x14ac:dyDescent="0.2">
      <c r="B104" s="74" t="s">
        <v>114</v>
      </c>
      <c r="C104" s="346"/>
      <c r="D104" s="346"/>
      <c r="E104" s="346"/>
      <c r="F104" s="346"/>
      <c r="G104" s="346"/>
      <c r="H104" s="346"/>
      <c r="I104" s="347"/>
      <c r="J104" s="346"/>
      <c r="K104" s="32"/>
    </row>
    <row r="105" spans="2:11" hidden="1" x14ac:dyDescent="0.2">
      <c r="B105" s="134" t="s">
        <v>115</v>
      </c>
      <c r="C105" s="249"/>
      <c r="D105" s="226"/>
      <c r="E105" s="226"/>
      <c r="F105" s="226"/>
      <c r="G105" s="250">
        <f>SUM(D105:F105)</f>
        <v>0</v>
      </c>
      <c r="H105" s="232"/>
      <c r="I105" s="126"/>
      <c r="J105" s="240"/>
      <c r="K105" s="251"/>
    </row>
    <row r="106" spans="2:11" hidden="1" x14ac:dyDescent="0.2">
      <c r="B106" s="134" t="s">
        <v>116</v>
      </c>
      <c r="C106" s="249"/>
      <c r="D106" s="226"/>
      <c r="E106" s="226"/>
      <c r="F106" s="226"/>
      <c r="G106" s="250">
        <f t="shared" ref="G106:G112" si="14">SUM(D106:F106)</f>
        <v>0</v>
      </c>
      <c r="H106" s="232"/>
      <c r="I106" s="126"/>
      <c r="J106" s="240"/>
      <c r="K106" s="251"/>
    </row>
    <row r="107" spans="2:11" hidden="1" x14ac:dyDescent="0.2">
      <c r="B107" s="134" t="s">
        <v>117</v>
      </c>
      <c r="C107" s="249"/>
      <c r="D107" s="226"/>
      <c r="E107" s="226"/>
      <c r="F107" s="226"/>
      <c r="G107" s="250">
        <f t="shared" si="14"/>
        <v>0</v>
      </c>
      <c r="H107" s="232"/>
      <c r="I107" s="126"/>
      <c r="J107" s="240"/>
      <c r="K107" s="251"/>
    </row>
    <row r="108" spans="2:11" hidden="1" x14ac:dyDescent="0.2">
      <c r="B108" s="134" t="s">
        <v>118</v>
      </c>
      <c r="C108" s="249"/>
      <c r="D108" s="226"/>
      <c r="E108" s="226"/>
      <c r="F108" s="226"/>
      <c r="G108" s="250">
        <f t="shared" si="14"/>
        <v>0</v>
      </c>
      <c r="H108" s="232"/>
      <c r="I108" s="126"/>
      <c r="J108" s="240"/>
      <c r="K108" s="251"/>
    </row>
    <row r="109" spans="2:11" hidden="1" x14ac:dyDescent="0.2">
      <c r="B109" s="134" t="s">
        <v>119</v>
      </c>
      <c r="C109" s="249"/>
      <c r="D109" s="226"/>
      <c r="E109" s="226"/>
      <c r="F109" s="226"/>
      <c r="G109" s="250">
        <f t="shared" si="14"/>
        <v>0</v>
      </c>
      <c r="H109" s="232"/>
      <c r="I109" s="126"/>
      <c r="J109" s="240"/>
      <c r="K109" s="251"/>
    </row>
    <row r="110" spans="2:11" hidden="1" x14ac:dyDescent="0.2">
      <c r="B110" s="134" t="s">
        <v>120</v>
      </c>
      <c r="C110" s="249"/>
      <c r="D110" s="226"/>
      <c r="E110" s="226"/>
      <c r="F110" s="226"/>
      <c r="G110" s="250">
        <f t="shared" si="14"/>
        <v>0</v>
      </c>
      <c r="H110" s="232"/>
      <c r="I110" s="126"/>
      <c r="J110" s="240"/>
      <c r="K110" s="251"/>
    </row>
    <row r="111" spans="2:11" hidden="1" x14ac:dyDescent="0.2">
      <c r="B111" s="134" t="s">
        <v>121</v>
      </c>
      <c r="C111" s="326"/>
      <c r="D111" s="228"/>
      <c r="E111" s="228"/>
      <c r="F111" s="228"/>
      <c r="G111" s="250">
        <f t="shared" si="14"/>
        <v>0</v>
      </c>
      <c r="H111" s="246"/>
      <c r="I111" s="247"/>
      <c r="J111" s="248"/>
      <c r="K111" s="251"/>
    </row>
    <row r="112" spans="2:11" hidden="1" x14ac:dyDescent="0.2">
      <c r="B112" s="134" t="s">
        <v>122</v>
      </c>
      <c r="C112" s="326"/>
      <c r="D112" s="228"/>
      <c r="E112" s="228"/>
      <c r="F112" s="228"/>
      <c r="G112" s="250">
        <f t="shared" si="14"/>
        <v>0</v>
      </c>
      <c r="H112" s="246"/>
      <c r="I112" s="247"/>
      <c r="J112" s="248"/>
      <c r="K112" s="251"/>
    </row>
    <row r="113" spans="2:11" hidden="1" x14ac:dyDescent="0.2">
      <c r="C113" s="74" t="s">
        <v>33</v>
      </c>
      <c r="D113" s="11">
        <f>SUM(D105:D112)</f>
        <v>0</v>
      </c>
      <c r="E113" s="11">
        <f>SUM(E105:E112)</f>
        <v>0</v>
      </c>
      <c r="F113" s="11">
        <f>SUM(F105:F112)</f>
        <v>0</v>
      </c>
      <c r="G113" s="11">
        <f>SUM(G105:G112)</f>
        <v>0</v>
      </c>
      <c r="H113" s="88">
        <f>(H105*G105)+(H106*G106)+(H107*G107)+(H108*G108)+(H109*G109)+(H110*G110)+(H111*G111)+(H112*G112)</f>
        <v>0</v>
      </c>
      <c r="I113" s="122">
        <f>SUM(I105:I112)</f>
        <v>0</v>
      </c>
      <c r="J113" s="248"/>
      <c r="K113" s="33"/>
    </row>
    <row r="114" spans="2:11" ht="15.75" hidden="1" customHeight="1" x14ac:dyDescent="0.2">
      <c r="B114" s="5"/>
      <c r="C114" s="252"/>
      <c r="D114" s="253"/>
      <c r="E114" s="253"/>
      <c r="F114" s="253"/>
      <c r="G114" s="253"/>
      <c r="H114" s="253"/>
      <c r="I114" s="253"/>
      <c r="J114" s="254"/>
      <c r="K114" s="3"/>
    </row>
    <row r="115" spans="2:11" ht="51" hidden="1" customHeight="1" x14ac:dyDescent="0.2">
      <c r="B115" s="74" t="s">
        <v>123</v>
      </c>
      <c r="C115" s="367"/>
      <c r="D115" s="367"/>
      <c r="E115" s="367"/>
      <c r="F115" s="367"/>
      <c r="G115" s="367"/>
      <c r="H115" s="367"/>
      <c r="I115" s="368"/>
      <c r="J115" s="367"/>
      <c r="K115" s="10"/>
    </row>
    <row r="116" spans="2:11" ht="51" hidden="1" customHeight="1" x14ac:dyDescent="0.2">
      <c r="B116" s="74" t="s">
        <v>124</v>
      </c>
      <c r="C116" s="346"/>
      <c r="D116" s="346"/>
      <c r="E116" s="346"/>
      <c r="F116" s="346"/>
      <c r="G116" s="346"/>
      <c r="H116" s="346"/>
      <c r="I116" s="347"/>
      <c r="J116" s="346"/>
      <c r="K116" s="32"/>
    </row>
    <row r="117" spans="2:11" hidden="1" x14ac:dyDescent="0.2">
      <c r="B117" s="134" t="s">
        <v>125</v>
      </c>
      <c r="C117" s="249"/>
      <c r="D117" s="226"/>
      <c r="E117" s="226"/>
      <c r="F117" s="226"/>
      <c r="G117" s="250">
        <f>SUM(D117:F117)</f>
        <v>0</v>
      </c>
      <c r="H117" s="232"/>
      <c r="I117" s="126"/>
      <c r="J117" s="240"/>
      <c r="K117" s="251"/>
    </row>
    <row r="118" spans="2:11" hidden="1" x14ac:dyDescent="0.2">
      <c r="B118" s="134" t="s">
        <v>126</v>
      </c>
      <c r="C118" s="249"/>
      <c r="D118" s="226"/>
      <c r="E118" s="226"/>
      <c r="F118" s="226"/>
      <c r="G118" s="250">
        <f t="shared" ref="G118:G124" si="15">SUM(D118:F118)</f>
        <v>0</v>
      </c>
      <c r="H118" s="232"/>
      <c r="I118" s="126"/>
      <c r="J118" s="240"/>
      <c r="K118" s="251"/>
    </row>
    <row r="119" spans="2:11" hidden="1" x14ac:dyDescent="0.2">
      <c r="B119" s="134" t="s">
        <v>127</v>
      </c>
      <c r="C119" s="249"/>
      <c r="D119" s="226"/>
      <c r="E119" s="226"/>
      <c r="F119" s="226"/>
      <c r="G119" s="250">
        <f t="shared" si="15"/>
        <v>0</v>
      </c>
      <c r="H119" s="232"/>
      <c r="I119" s="126"/>
      <c r="J119" s="240"/>
      <c r="K119" s="251"/>
    </row>
    <row r="120" spans="2:11" hidden="1" x14ac:dyDescent="0.2">
      <c r="B120" s="134" t="s">
        <v>128</v>
      </c>
      <c r="C120" s="249"/>
      <c r="D120" s="226"/>
      <c r="E120" s="226"/>
      <c r="F120" s="226"/>
      <c r="G120" s="250">
        <f t="shared" si="15"/>
        <v>0</v>
      </c>
      <c r="H120" s="232"/>
      <c r="I120" s="126"/>
      <c r="J120" s="240"/>
      <c r="K120" s="251"/>
    </row>
    <row r="121" spans="2:11" hidden="1" x14ac:dyDescent="0.2">
      <c r="B121" s="134" t="s">
        <v>129</v>
      </c>
      <c r="C121" s="249"/>
      <c r="D121" s="226"/>
      <c r="E121" s="226"/>
      <c r="F121" s="226"/>
      <c r="G121" s="250">
        <f t="shared" si="15"/>
        <v>0</v>
      </c>
      <c r="H121" s="232"/>
      <c r="I121" s="126"/>
      <c r="J121" s="240"/>
      <c r="K121" s="251"/>
    </row>
    <row r="122" spans="2:11" hidden="1" x14ac:dyDescent="0.2">
      <c r="B122" s="134" t="s">
        <v>130</v>
      </c>
      <c r="C122" s="249"/>
      <c r="D122" s="226"/>
      <c r="E122" s="226"/>
      <c r="F122" s="226"/>
      <c r="G122" s="250">
        <f t="shared" si="15"/>
        <v>0</v>
      </c>
      <c r="H122" s="232"/>
      <c r="I122" s="126"/>
      <c r="J122" s="240"/>
      <c r="K122" s="251"/>
    </row>
    <row r="123" spans="2:11" hidden="1" x14ac:dyDescent="0.2">
      <c r="B123" s="134" t="s">
        <v>131</v>
      </c>
      <c r="C123" s="326"/>
      <c r="D123" s="228"/>
      <c r="E123" s="228"/>
      <c r="F123" s="228"/>
      <c r="G123" s="250">
        <f t="shared" si="15"/>
        <v>0</v>
      </c>
      <c r="H123" s="246"/>
      <c r="I123" s="247"/>
      <c r="J123" s="248"/>
      <c r="K123" s="251"/>
    </row>
    <row r="124" spans="2:11" hidden="1" x14ac:dyDescent="0.2">
      <c r="B124" s="134" t="s">
        <v>132</v>
      </c>
      <c r="C124" s="326"/>
      <c r="D124" s="228"/>
      <c r="E124" s="228"/>
      <c r="F124" s="228"/>
      <c r="G124" s="250">
        <f t="shared" si="15"/>
        <v>0</v>
      </c>
      <c r="H124" s="246"/>
      <c r="I124" s="247"/>
      <c r="J124" s="248"/>
      <c r="K124" s="251"/>
    </row>
    <row r="125" spans="2:11" hidden="1" x14ac:dyDescent="0.2">
      <c r="C125" s="74" t="s">
        <v>33</v>
      </c>
      <c r="D125" s="11">
        <f>SUM(D117:D124)</f>
        <v>0</v>
      </c>
      <c r="E125" s="11">
        <f>SUM(E117:E124)</f>
        <v>0</v>
      </c>
      <c r="F125" s="11">
        <f>SUM(F117:F124)</f>
        <v>0</v>
      </c>
      <c r="G125" s="13">
        <f>SUM(G117:G124)</f>
        <v>0</v>
      </c>
      <c r="H125" s="88">
        <f>(H117*G117)+(H118*G118)+(H119*G119)+(H120*G120)+(H121*G121)+(H122*G122)+(H123*G123)+(H124*G124)</f>
        <v>0</v>
      </c>
      <c r="I125" s="122">
        <f>SUM(I117:I124)</f>
        <v>0</v>
      </c>
      <c r="J125" s="248"/>
      <c r="K125" s="33"/>
    </row>
    <row r="126" spans="2:11" ht="51" hidden="1" customHeight="1" x14ac:dyDescent="0.2">
      <c r="B126" s="74" t="s">
        <v>133</v>
      </c>
      <c r="C126" s="346"/>
      <c r="D126" s="346"/>
      <c r="E126" s="346"/>
      <c r="F126" s="346"/>
      <c r="G126" s="346"/>
      <c r="H126" s="346"/>
      <c r="I126" s="347"/>
      <c r="J126" s="346"/>
      <c r="K126" s="32"/>
    </row>
    <row r="127" spans="2:11" hidden="1" x14ac:dyDescent="0.2">
      <c r="B127" s="134" t="s">
        <v>134</v>
      </c>
      <c r="C127" s="249"/>
      <c r="D127" s="226"/>
      <c r="E127" s="226"/>
      <c r="F127" s="226"/>
      <c r="G127" s="250">
        <f>SUM(D127:F127)</f>
        <v>0</v>
      </c>
      <c r="H127" s="232"/>
      <c r="I127" s="126"/>
      <c r="J127" s="240"/>
      <c r="K127" s="251"/>
    </row>
    <row r="128" spans="2:11" hidden="1" x14ac:dyDescent="0.2">
      <c r="B128" s="134" t="s">
        <v>135</v>
      </c>
      <c r="C128" s="249"/>
      <c r="D128" s="226"/>
      <c r="E128" s="226"/>
      <c r="F128" s="226"/>
      <c r="G128" s="250">
        <f t="shared" ref="G128:G134" si="16">SUM(D128:F128)</f>
        <v>0</v>
      </c>
      <c r="H128" s="232"/>
      <c r="I128" s="126"/>
      <c r="J128" s="240"/>
      <c r="K128" s="251"/>
    </row>
    <row r="129" spans="2:11" hidden="1" x14ac:dyDescent="0.2">
      <c r="B129" s="134" t="s">
        <v>136</v>
      </c>
      <c r="C129" s="249"/>
      <c r="D129" s="226"/>
      <c r="E129" s="226"/>
      <c r="F129" s="226"/>
      <c r="G129" s="250">
        <f t="shared" si="16"/>
        <v>0</v>
      </c>
      <c r="H129" s="232"/>
      <c r="I129" s="126"/>
      <c r="J129" s="240"/>
      <c r="K129" s="251"/>
    </row>
    <row r="130" spans="2:11" hidden="1" x14ac:dyDescent="0.2">
      <c r="B130" s="134" t="s">
        <v>137</v>
      </c>
      <c r="C130" s="249"/>
      <c r="D130" s="226"/>
      <c r="E130" s="226"/>
      <c r="F130" s="226"/>
      <c r="G130" s="250">
        <f t="shared" si="16"/>
        <v>0</v>
      </c>
      <c r="H130" s="232"/>
      <c r="I130" s="126"/>
      <c r="J130" s="240"/>
      <c r="K130" s="251"/>
    </row>
    <row r="131" spans="2:11" hidden="1" x14ac:dyDescent="0.2">
      <c r="B131" s="134" t="s">
        <v>138</v>
      </c>
      <c r="C131" s="249"/>
      <c r="D131" s="226"/>
      <c r="E131" s="226"/>
      <c r="F131" s="226"/>
      <c r="G131" s="250">
        <f t="shared" si="16"/>
        <v>0</v>
      </c>
      <c r="H131" s="232"/>
      <c r="I131" s="126"/>
      <c r="J131" s="240"/>
      <c r="K131" s="251"/>
    </row>
    <row r="132" spans="2:11" hidden="1" x14ac:dyDescent="0.2">
      <c r="B132" s="134" t="s">
        <v>139</v>
      </c>
      <c r="C132" s="249"/>
      <c r="D132" s="226"/>
      <c r="E132" s="226"/>
      <c r="F132" s="226"/>
      <c r="G132" s="250">
        <f t="shared" si="16"/>
        <v>0</v>
      </c>
      <c r="H132" s="232"/>
      <c r="I132" s="126"/>
      <c r="J132" s="240"/>
      <c r="K132" s="251"/>
    </row>
    <row r="133" spans="2:11" hidden="1" x14ac:dyDescent="0.2">
      <c r="B133" s="134" t="s">
        <v>140</v>
      </c>
      <c r="C133" s="326"/>
      <c r="D133" s="228"/>
      <c r="E133" s="228"/>
      <c r="F133" s="228"/>
      <c r="G133" s="250">
        <f t="shared" si="16"/>
        <v>0</v>
      </c>
      <c r="H133" s="246"/>
      <c r="I133" s="247"/>
      <c r="J133" s="248"/>
      <c r="K133" s="251"/>
    </row>
    <row r="134" spans="2:11" hidden="1" x14ac:dyDescent="0.2">
      <c r="B134" s="134" t="s">
        <v>141</v>
      </c>
      <c r="C134" s="326"/>
      <c r="D134" s="228"/>
      <c r="E134" s="228"/>
      <c r="F134" s="228"/>
      <c r="G134" s="250">
        <f t="shared" si="16"/>
        <v>0</v>
      </c>
      <c r="H134" s="246"/>
      <c r="I134" s="247"/>
      <c r="J134" s="248"/>
      <c r="K134" s="251"/>
    </row>
    <row r="135" spans="2:11" hidden="1" x14ac:dyDescent="0.2">
      <c r="C135" s="74" t="s">
        <v>33</v>
      </c>
      <c r="D135" s="13">
        <f>SUM(D127:D134)</f>
        <v>0</v>
      </c>
      <c r="E135" s="13">
        <f>SUM(E127:E134)</f>
        <v>0</v>
      </c>
      <c r="F135" s="13">
        <f>SUM(F127:F134)</f>
        <v>0</v>
      </c>
      <c r="G135" s="13">
        <f>SUM(G127:G134)</f>
        <v>0</v>
      </c>
      <c r="H135" s="88">
        <f>(H127*G127)+(H128*G128)+(H129*G129)+(H130*G130)+(H131*G131)+(H132*G132)+(H133*G133)+(H134*G134)</f>
        <v>0</v>
      </c>
      <c r="I135" s="122">
        <f>SUM(I127:I134)</f>
        <v>0</v>
      </c>
      <c r="J135" s="248"/>
      <c r="K135" s="33"/>
    </row>
    <row r="136" spans="2:11" ht="51" hidden="1" customHeight="1" x14ac:dyDescent="0.2">
      <c r="B136" s="74" t="s">
        <v>142</v>
      </c>
      <c r="C136" s="346"/>
      <c r="D136" s="346"/>
      <c r="E136" s="346"/>
      <c r="F136" s="346"/>
      <c r="G136" s="346"/>
      <c r="H136" s="346"/>
      <c r="I136" s="347"/>
      <c r="J136" s="346"/>
      <c r="K136" s="32"/>
    </row>
    <row r="137" spans="2:11" hidden="1" x14ac:dyDescent="0.2">
      <c r="B137" s="134" t="s">
        <v>143</v>
      </c>
      <c r="C137" s="249"/>
      <c r="D137" s="226"/>
      <c r="E137" s="226"/>
      <c r="F137" s="226"/>
      <c r="G137" s="250">
        <f>SUM(D137:F137)</f>
        <v>0</v>
      </c>
      <c r="H137" s="232"/>
      <c r="I137" s="126"/>
      <c r="J137" s="240"/>
      <c r="K137" s="251"/>
    </row>
    <row r="138" spans="2:11" hidden="1" x14ac:dyDescent="0.2">
      <c r="B138" s="134" t="s">
        <v>144</v>
      </c>
      <c r="C138" s="249"/>
      <c r="D138" s="226"/>
      <c r="E138" s="226"/>
      <c r="F138" s="226"/>
      <c r="G138" s="250">
        <f t="shared" ref="G138:G144" si="17">SUM(D138:F138)</f>
        <v>0</v>
      </c>
      <c r="H138" s="232"/>
      <c r="I138" s="126"/>
      <c r="J138" s="240"/>
      <c r="K138" s="251"/>
    </row>
    <row r="139" spans="2:11" hidden="1" x14ac:dyDescent="0.2">
      <c r="B139" s="134" t="s">
        <v>145</v>
      </c>
      <c r="C139" s="249"/>
      <c r="D139" s="226"/>
      <c r="E139" s="226"/>
      <c r="F139" s="226"/>
      <c r="G139" s="250">
        <f t="shared" si="17"/>
        <v>0</v>
      </c>
      <c r="H139" s="232"/>
      <c r="I139" s="126"/>
      <c r="J139" s="240"/>
      <c r="K139" s="251"/>
    </row>
    <row r="140" spans="2:11" hidden="1" x14ac:dyDescent="0.2">
      <c r="B140" s="134" t="s">
        <v>146</v>
      </c>
      <c r="C140" s="249"/>
      <c r="D140" s="226"/>
      <c r="E140" s="226"/>
      <c r="F140" s="226"/>
      <c r="G140" s="250">
        <f t="shared" si="17"/>
        <v>0</v>
      </c>
      <c r="H140" s="232"/>
      <c r="I140" s="126"/>
      <c r="J140" s="240"/>
      <c r="K140" s="251"/>
    </row>
    <row r="141" spans="2:11" hidden="1" x14ac:dyDescent="0.2">
      <c r="B141" s="134" t="s">
        <v>147</v>
      </c>
      <c r="C141" s="249"/>
      <c r="D141" s="226"/>
      <c r="E141" s="226"/>
      <c r="F141" s="226"/>
      <c r="G141" s="250">
        <f t="shared" si="17"/>
        <v>0</v>
      </c>
      <c r="H141" s="232"/>
      <c r="I141" s="126"/>
      <c r="J141" s="240"/>
      <c r="K141" s="251"/>
    </row>
    <row r="142" spans="2:11" hidden="1" x14ac:dyDescent="0.2">
      <c r="B142" s="134" t="s">
        <v>148</v>
      </c>
      <c r="C142" s="249"/>
      <c r="D142" s="226"/>
      <c r="E142" s="226"/>
      <c r="F142" s="226"/>
      <c r="G142" s="250">
        <f t="shared" si="17"/>
        <v>0</v>
      </c>
      <c r="H142" s="232"/>
      <c r="I142" s="126"/>
      <c r="J142" s="240"/>
      <c r="K142" s="251"/>
    </row>
    <row r="143" spans="2:11" hidden="1" x14ac:dyDescent="0.2">
      <c r="B143" s="134" t="s">
        <v>149</v>
      </c>
      <c r="C143" s="326"/>
      <c r="D143" s="228"/>
      <c r="E143" s="228"/>
      <c r="F143" s="228"/>
      <c r="G143" s="250">
        <f t="shared" si="17"/>
        <v>0</v>
      </c>
      <c r="H143" s="246"/>
      <c r="I143" s="247"/>
      <c r="J143" s="248"/>
      <c r="K143" s="251"/>
    </row>
    <row r="144" spans="2:11" hidden="1" x14ac:dyDescent="0.2">
      <c r="B144" s="134" t="s">
        <v>150</v>
      </c>
      <c r="C144" s="326"/>
      <c r="D144" s="228"/>
      <c r="E144" s="228"/>
      <c r="F144" s="228"/>
      <c r="G144" s="250">
        <f t="shared" si="17"/>
        <v>0</v>
      </c>
      <c r="H144" s="246"/>
      <c r="I144" s="247"/>
      <c r="J144" s="248"/>
      <c r="K144" s="251"/>
    </row>
    <row r="145" spans="2:18" hidden="1" x14ac:dyDescent="0.2">
      <c r="C145" s="74" t="s">
        <v>33</v>
      </c>
      <c r="D145" s="13">
        <f>SUM(D137:D144)</f>
        <v>0</v>
      </c>
      <c r="E145" s="13">
        <f>SUM(E137:E144)</f>
        <v>0</v>
      </c>
      <c r="F145" s="13">
        <f>SUM(F137:F144)</f>
        <v>0</v>
      </c>
      <c r="G145" s="13">
        <f>SUM(G137:G144)</f>
        <v>0</v>
      </c>
      <c r="H145" s="88">
        <f>(H137*G137)+(H138*G138)+(H139*G139)+(H140*G140)+(H141*G141)+(H142*G142)+(H143*G143)+(H144*G144)</f>
        <v>0</v>
      </c>
      <c r="I145" s="122">
        <f>SUM(I137:I144)</f>
        <v>0</v>
      </c>
      <c r="J145" s="248"/>
      <c r="K145" s="33"/>
    </row>
    <row r="146" spans="2:18" ht="51" hidden="1" customHeight="1" x14ac:dyDescent="0.2">
      <c r="B146" s="74" t="s">
        <v>151</v>
      </c>
      <c r="C146" s="346"/>
      <c r="D146" s="346"/>
      <c r="E146" s="346"/>
      <c r="F146" s="346"/>
      <c r="G146" s="346"/>
      <c r="H146" s="346"/>
      <c r="I146" s="347"/>
      <c r="J146" s="346"/>
      <c r="K146" s="32"/>
    </row>
    <row r="147" spans="2:18" hidden="1" x14ac:dyDescent="0.2">
      <c r="B147" s="134" t="s">
        <v>152</v>
      </c>
      <c r="C147" s="249"/>
      <c r="D147" s="226"/>
      <c r="E147" s="226"/>
      <c r="F147" s="226"/>
      <c r="G147" s="250">
        <f>SUM(D147:F147)</f>
        <v>0</v>
      </c>
      <c r="H147" s="232"/>
      <c r="I147" s="126"/>
      <c r="J147" s="240"/>
      <c r="K147" s="251"/>
    </row>
    <row r="148" spans="2:18" hidden="1" x14ac:dyDescent="0.2">
      <c r="B148" s="134" t="s">
        <v>153</v>
      </c>
      <c r="C148" s="249"/>
      <c r="D148" s="226"/>
      <c r="E148" s="226"/>
      <c r="F148" s="226"/>
      <c r="G148" s="250">
        <f t="shared" ref="G148:G154" si="18">SUM(D148:F148)</f>
        <v>0</v>
      </c>
      <c r="H148" s="232"/>
      <c r="I148" s="126"/>
      <c r="J148" s="240"/>
      <c r="K148" s="251"/>
    </row>
    <row r="149" spans="2:18" hidden="1" x14ac:dyDescent="0.2">
      <c r="B149" s="134" t="s">
        <v>154</v>
      </c>
      <c r="C149" s="249"/>
      <c r="D149" s="226"/>
      <c r="E149" s="226"/>
      <c r="F149" s="226"/>
      <c r="G149" s="250">
        <f t="shared" si="18"/>
        <v>0</v>
      </c>
      <c r="H149" s="232"/>
      <c r="I149" s="126"/>
      <c r="J149" s="240"/>
      <c r="K149" s="251"/>
    </row>
    <row r="150" spans="2:18" hidden="1" x14ac:dyDescent="0.2">
      <c r="B150" s="134" t="s">
        <v>155</v>
      </c>
      <c r="C150" s="249"/>
      <c r="D150" s="226"/>
      <c r="E150" s="226"/>
      <c r="F150" s="226"/>
      <c r="G150" s="250">
        <f t="shared" si="18"/>
        <v>0</v>
      </c>
      <c r="H150" s="232"/>
      <c r="I150" s="126"/>
      <c r="J150" s="240"/>
      <c r="K150" s="251"/>
    </row>
    <row r="151" spans="2:18" hidden="1" x14ac:dyDescent="0.2">
      <c r="B151" s="134" t="s">
        <v>156</v>
      </c>
      <c r="C151" s="249"/>
      <c r="D151" s="226"/>
      <c r="E151" s="226"/>
      <c r="F151" s="226"/>
      <c r="G151" s="250">
        <f>SUM(D151:F151)</f>
        <v>0</v>
      </c>
      <c r="H151" s="232"/>
      <c r="I151" s="126"/>
      <c r="J151" s="240"/>
      <c r="K151" s="251"/>
    </row>
    <row r="152" spans="2:18" hidden="1" x14ac:dyDescent="0.2">
      <c r="B152" s="134" t="s">
        <v>157</v>
      </c>
      <c r="C152" s="249"/>
      <c r="D152" s="226"/>
      <c r="E152" s="226"/>
      <c r="F152" s="226"/>
      <c r="G152" s="250">
        <f t="shared" si="18"/>
        <v>0</v>
      </c>
      <c r="H152" s="232"/>
      <c r="I152" s="126"/>
      <c r="J152" s="240"/>
      <c r="K152" s="251"/>
    </row>
    <row r="153" spans="2:18" hidden="1" x14ac:dyDescent="0.2">
      <c r="B153" s="134" t="s">
        <v>158</v>
      </c>
      <c r="C153" s="326"/>
      <c r="D153" s="228"/>
      <c r="E153" s="228"/>
      <c r="F153" s="228"/>
      <c r="G153" s="250">
        <f t="shared" si="18"/>
        <v>0</v>
      </c>
      <c r="H153" s="246"/>
      <c r="I153" s="247"/>
      <c r="J153" s="248"/>
      <c r="K153" s="251"/>
    </row>
    <row r="154" spans="2:18" hidden="1" x14ac:dyDescent="0.2">
      <c r="B154" s="134" t="s">
        <v>159</v>
      </c>
      <c r="C154" s="326"/>
      <c r="D154" s="228"/>
      <c r="E154" s="228"/>
      <c r="F154" s="228"/>
      <c r="G154" s="250">
        <f t="shared" si="18"/>
        <v>0</v>
      </c>
      <c r="H154" s="246"/>
      <c r="I154" s="247"/>
      <c r="J154" s="248"/>
      <c r="K154" s="251"/>
    </row>
    <row r="155" spans="2:18" hidden="1" x14ac:dyDescent="0.2">
      <c r="C155" s="74" t="s">
        <v>33</v>
      </c>
      <c r="D155" s="11">
        <f>SUM(D147:D154)</f>
        <v>0</v>
      </c>
      <c r="E155" s="11">
        <f>SUM(E147:E154)</f>
        <v>0</v>
      </c>
      <c r="F155" s="11">
        <f>SUM(F147:F154)</f>
        <v>0</v>
      </c>
      <c r="G155" s="11">
        <f>SUM(G147:G154)</f>
        <v>0</v>
      </c>
      <c r="H155" s="88">
        <f>(H147*G147)+(H148*G148)+(H149*G149)+(H150*G150)+(H151*G151)+(H152*G152)+(H153*G153)+(H154*G154)</f>
        <v>0</v>
      </c>
      <c r="I155" s="122">
        <f>SUM(I147:I154)</f>
        <v>0</v>
      </c>
      <c r="J155" s="248"/>
      <c r="K155" s="33"/>
    </row>
    <row r="156" spans="2:18" ht="15.75" customHeight="1" x14ac:dyDescent="0.2">
      <c r="B156" s="5"/>
      <c r="C156" s="252"/>
      <c r="D156" s="253"/>
      <c r="E156" s="253"/>
      <c r="F156" s="253"/>
      <c r="G156" s="253"/>
      <c r="H156" s="253"/>
      <c r="I156" s="253"/>
      <c r="J156" s="252"/>
      <c r="K156" s="3"/>
    </row>
    <row r="157" spans="2:18" ht="15.75" customHeight="1" x14ac:dyDescent="0.2">
      <c r="B157" s="5"/>
      <c r="C157" s="252"/>
      <c r="D157" s="253"/>
      <c r="E157" s="253"/>
      <c r="F157" s="253"/>
      <c r="G157" s="253"/>
      <c r="H157" s="253"/>
      <c r="I157" s="253"/>
      <c r="J157" s="252"/>
      <c r="K157" s="3"/>
    </row>
    <row r="158" spans="2:18" ht="63.75" customHeight="1" x14ac:dyDescent="0.2">
      <c r="B158" s="74" t="s">
        <v>160</v>
      </c>
      <c r="C158" s="255"/>
      <c r="D158" s="256"/>
      <c r="E158" s="257"/>
      <c r="F158" s="258"/>
      <c r="G158" s="256"/>
      <c r="H158" s="257"/>
      <c r="I158" s="259"/>
      <c r="J158" s="260"/>
      <c r="K158" s="257"/>
      <c r="L158" s="258"/>
      <c r="M158" s="239">
        <f t="shared" ref="M158:M161" si="19">SUM(D158:L158)</f>
        <v>0</v>
      </c>
      <c r="N158" s="261"/>
      <c r="O158" s="261"/>
      <c r="P158" s="261"/>
      <c r="Q158" s="126">
        <f t="shared" ref="Q158:Q161" si="20">M158</f>
        <v>0</v>
      </c>
      <c r="R158" s="262"/>
    </row>
    <row r="159" spans="2:18" ht="69.75" customHeight="1" x14ac:dyDescent="0.2">
      <c r="B159" s="74" t="s">
        <v>161</v>
      </c>
      <c r="C159" s="255"/>
      <c r="D159" s="222">
        <v>57038.509999999995</v>
      </c>
      <c r="E159" s="223">
        <v>28450.74</v>
      </c>
      <c r="F159" s="263">
        <v>28374.85</v>
      </c>
      <c r="G159" s="222">
        <v>19854.73</v>
      </c>
      <c r="H159" s="227">
        <v>18548.62</v>
      </c>
      <c r="I159" s="264">
        <v>18748.73</v>
      </c>
      <c r="J159" s="222">
        <v>20519.212</v>
      </c>
      <c r="K159" s="227">
        <v>37940</v>
      </c>
      <c r="L159" s="263">
        <v>26228.51</v>
      </c>
      <c r="M159" s="265">
        <f t="shared" si="19"/>
        <v>255703.90200000003</v>
      </c>
      <c r="N159" s="261"/>
      <c r="O159" s="261"/>
      <c r="P159" s="261"/>
      <c r="Q159" s="126">
        <f t="shared" si="20"/>
        <v>255703.90200000003</v>
      </c>
      <c r="R159" s="262"/>
    </row>
    <row r="160" spans="2:18" ht="57" customHeight="1" x14ac:dyDescent="0.2">
      <c r="B160" s="141" t="s">
        <v>162</v>
      </c>
      <c r="C160" s="254"/>
      <c r="D160" s="256">
        <v>215674</v>
      </c>
      <c r="E160" s="257"/>
      <c r="F160" s="258"/>
      <c r="G160" s="256"/>
      <c r="H160" s="257"/>
      <c r="I160" s="259"/>
      <c r="J160" s="260"/>
      <c r="K160" s="257"/>
      <c r="L160" s="258"/>
      <c r="M160" s="239">
        <f t="shared" si="19"/>
        <v>215674</v>
      </c>
      <c r="N160" s="261"/>
      <c r="O160" s="261"/>
      <c r="P160" s="261"/>
      <c r="Q160" s="126">
        <f t="shared" si="20"/>
        <v>215674</v>
      </c>
      <c r="R160" s="262"/>
    </row>
    <row r="161" spans="2:18" ht="65.25" customHeight="1" x14ac:dyDescent="0.2">
      <c r="B161" s="89" t="s">
        <v>163</v>
      </c>
      <c r="C161" s="255"/>
      <c r="D161" s="256">
        <v>75000</v>
      </c>
      <c r="E161" s="257"/>
      <c r="F161" s="258"/>
      <c r="G161" s="256"/>
      <c r="H161" s="257"/>
      <c r="I161" s="259"/>
      <c r="J161" s="260"/>
      <c r="K161" s="257"/>
      <c r="L161" s="258"/>
      <c r="M161" s="239">
        <f t="shared" si="19"/>
        <v>75000</v>
      </c>
      <c r="N161" s="261"/>
      <c r="O161" s="261"/>
      <c r="P161" s="261"/>
      <c r="Q161" s="126">
        <f t="shared" si="20"/>
        <v>75000</v>
      </c>
      <c r="R161" s="262"/>
    </row>
    <row r="162" spans="2:18" ht="21.75" customHeight="1" x14ac:dyDescent="0.2">
      <c r="B162" s="5"/>
      <c r="C162" s="157" t="s">
        <v>164</v>
      </c>
      <c r="D162" s="158">
        <f>SUM(D158:D161)</f>
        <v>347712.51</v>
      </c>
      <c r="E162" s="90">
        <f>SUM(E158:E161)</f>
        <v>28450.74</v>
      </c>
      <c r="F162" s="144">
        <f>SUM(F158:F161)</f>
        <v>28374.85</v>
      </c>
      <c r="G162" s="158">
        <f t="shared" ref="G162:L162" si="21">SUM(G158:G161)</f>
        <v>19854.73</v>
      </c>
      <c r="H162" s="90">
        <f t="shared" si="21"/>
        <v>18548.62</v>
      </c>
      <c r="I162" s="155">
        <f t="shared" si="21"/>
        <v>18748.73</v>
      </c>
      <c r="J162" s="158">
        <f t="shared" si="21"/>
        <v>20519.212</v>
      </c>
      <c r="K162" s="90">
        <f t="shared" si="21"/>
        <v>37940</v>
      </c>
      <c r="L162" s="144">
        <f t="shared" si="21"/>
        <v>26228.51</v>
      </c>
      <c r="M162" s="190">
        <f>SUM(M158:M161)</f>
        <v>546377.902</v>
      </c>
      <c r="N162" s="11">
        <f>(N158*SUM(D158:F158))+(N159*SUM(D159:F159))+(N160*SUM(D160:F160))+(N161*SUM(D161:F161))</f>
        <v>0</v>
      </c>
      <c r="O162" s="11">
        <f>(O158*SUM(G158:I158))+(O159*SUM(G159:I159))+(O160*SUM(G160:I160))+(O161*SUM(G161:I161))</f>
        <v>0</v>
      </c>
      <c r="P162" s="11">
        <f>(P158*SUM(J158:L158))+(P159*SUM(J159:L159))+(P160*SUM(J160:L160))+(P161*SUM(J161:L161))</f>
        <v>0</v>
      </c>
      <c r="Q162" s="122">
        <f>SUM(Q158:Q161)</f>
        <v>546377.902</v>
      </c>
      <c r="R162" s="266"/>
    </row>
    <row r="163" spans="2:18" ht="15.75" customHeight="1" x14ac:dyDescent="0.2">
      <c r="B163" s="5"/>
      <c r="C163" s="252"/>
      <c r="D163" s="253"/>
      <c r="E163" s="253"/>
      <c r="F163" s="253"/>
      <c r="G163" s="253"/>
      <c r="H163" s="253"/>
      <c r="I163" s="253"/>
      <c r="J163" s="252"/>
      <c r="K163" s="9"/>
    </row>
    <row r="164" spans="2:18" ht="15.75" customHeight="1" x14ac:dyDescent="0.2">
      <c r="B164" s="5"/>
      <c r="C164" s="252"/>
      <c r="D164" s="253"/>
      <c r="E164" s="253"/>
      <c r="F164" s="253"/>
      <c r="G164" s="253"/>
      <c r="H164" s="253"/>
      <c r="I164" s="253"/>
      <c r="J164" s="252"/>
      <c r="K164" s="9"/>
    </row>
    <row r="165" spans="2:18" ht="15.75" customHeight="1" x14ac:dyDescent="0.2">
      <c r="B165" s="5"/>
      <c r="C165" s="252"/>
      <c r="D165" s="253"/>
      <c r="E165" s="253"/>
      <c r="F165" s="253"/>
      <c r="G165" s="253"/>
      <c r="H165" s="253"/>
      <c r="I165" s="253"/>
      <c r="J165" s="252"/>
      <c r="K165" s="9"/>
    </row>
    <row r="166" spans="2:18" ht="15.75" customHeight="1" x14ac:dyDescent="0.2">
      <c r="B166" s="5"/>
      <c r="C166" s="252"/>
      <c r="D166" s="253"/>
      <c r="E166" s="253"/>
      <c r="F166" s="253"/>
      <c r="G166" s="253"/>
      <c r="H166" s="253"/>
      <c r="I166" s="253"/>
      <c r="J166" s="252"/>
      <c r="K166" s="9"/>
    </row>
    <row r="167" spans="2:18" ht="15.75" customHeight="1" x14ac:dyDescent="0.2">
      <c r="B167" s="5"/>
      <c r="C167" s="252"/>
      <c r="D167" s="253"/>
      <c r="E167" s="253"/>
      <c r="F167" s="253"/>
      <c r="G167" s="253"/>
      <c r="H167" s="253"/>
      <c r="I167" s="253"/>
      <c r="J167" s="252"/>
      <c r="K167" s="9"/>
    </row>
    <row r="168" spans="2:18" ht="15.75" customHeight="1" x14ac:dyDescent="0.2">
      <c r="B168" s="5"/>
      <c r="C168" s="252"/>
      <c r="D168" s="253"/>
      <c r="E168" s="253"/>
      <c r="F168" s="253"/>
      <c r="G168" s="253"/>
      <c r="H168" s="253"/>
      <c r="I168" s="253"/>
      <c r="J168" s="252"/>
      <c r="K168" s="9"/>
    </row>
    <row r="169" spans="2:18" ht="15.75" customHeight="1" x14ac:dyDescent="0.2">
      <c r="B169" s="5"/>
      <c r="C169" s="252"/>
      <c r="D169" s="253"/>
      <c r="E169" s="253"/>
      <c r="F169" s="253"/>
      <c r="G169" s="253"/>
      <c r="H169" s="253"/>
      <c r="I169" s="253"/>
      <c r="J169" s="252"/>
      <c r="K169" s="9"/>
    </row>
    <row r="170" spans="2:18" x14ac:dyDescent="0.2">
      <c r="B170" s="5"/>
      <c r="C170" s="366" t="s">
        <v>165</v>
      </c>
      <c r="D170" s="366"/>
      <c r="E170" s="366"/>
      <c r="F170" s="366"/>
      <c r="G170" s="366"/>
      <c r="H170" s="366"/>
      <c r="I170" s="366"/>
      <c r="J170" s="366"/>
      <c r="K170" s="366"/>
      <c r="L170" s="366"/>
      <c r="M170" s="366"/>
    </row>
    <row r="171" spans="2:18" ht="40.5" customHeight="1" x14ac:dyDescent="0.2">
      <c r="B171" s="5"/>
      <c r="C171" s="331"/>
      <c r="D171" s="335" t="s">
        <v>166</v>
      </c>
      <c r="E171" s="336"/>
      <c r="F171" s="336"/>
      <c r="G171" s="338" t="s">
        <v>167</v>
      </c>
      <c r="H171" s="339"/>
      <c r="I171" s="340"/>
      <c r="J171" s="341" t="s">
        <v>168</v>
      </c>
      <c r="K171" s="339"/>
      <c r="L171" s="340"/>
      <c r="M171" s="215" t="s">
        <v>9</v>
      </c>
    </row>
    <row r="172" spans="2:18" ht="53.25" customHeight="1" x14ac:dyDescent="0.2">
      <c r="B172" s="5"/>
      <c r="C172" s="332"/>
      <c r="D172" s="199" t="s">
        <v>15</v>
      </c>
      <c r="E172" s="324" t="s">
        <v>16</v>
      </c>
      <c r="F172" s="195" t="s">
        <v>17</v>
      </c>
      <c r="G172" s="199" t="s">
        <v>15</v>
      </c>
      <c r="H172" s="324" t="s">
        <v>16</v>
      </c>
      <c r="I172" s="200" t="s">
        <v>17</v>
      </c>
      <c r="J172" s="197" t="s">
        <v>15</v>
      </c>
      <c r="K172" s="324" t="s">
        <v>16</v>
      </c>
      <c r="L172" s="200" t="s">
        <v>17</v>
      </c>
      <c r="M172" s="210"/>
      <c r="N172" s="252"/>
    </row>
    <row r="173" spans="2:18" ht="41.25" customHeight="1" x14ac:dyDescent="0.2">
      <c r="B173" s="267"/>
      <c r="C173" s="268" t="s">
        <v>169</v>
      </c>
      <c r="D173" s="269">
        <v>995416.28249999997</v>
      </c>
      <c r="E173" s="270">
        <v>406000</v>
      </c>
      <c r="F173" s="271">
        <v>405400</v>
      </c>
      <c r="G173" s="269">
        <v>350485.53500000003</v>
      </c>
      <c r="H173" s="270">
        <v>265000</v>
      </c>
      <c r="I173" s="272">
        <v>268940</v>
      </c>
      <c r="J173" s="273">
        <v>293131.59999999998</v>
      </c>
      <c r="K173" s="270">
        <v>542000</v>
      </c>
      <c r="L173" s="272">
        <v>383900</v>
      </c>
      <c r="M173" s="274">
        <f>SUM(D173:L173)</f>
        <v>3910273.4175</v>
      </c>
      <c r="N173" s="252"/>
    </row>
    <row r="174" spans="2:18" ht="51.75" customHeight="1" x14ac:dyDescent="0.2">
      <c r="B174" s="275"/>
      <c r="C174" s="268" t="s">
        <v>170</v>
      </c>
      <c r="D174" s="269">
        <f t="shared" ref="D174" si="22">D173*0.07</f>
        <v>69679.139775000003</v>
      </c>
      <c r="E174" s="270">
        <f t="shared" ref="E174:F174" si="23">E173*0.07</f>
        <v>28420.000000000004</v>
      </c>
      <c r="F174" s="271">
        <f t="shared" si="23"/>
        <v>28378.000000000004</v>
      </c>
      <c r="G174" s="269">
        <f>G173*0.07</f>
        <v>24533.987450000004</v>
      </c>
      <c r="H174" s="270">
        <f t="shared" ref="H174:I174" si="24">H173*0.07</f>
        <v>18550</v>
      </c>
      <c r="I174" s="272">
        <f t="shared" si="24"/>
        <v>18825.800000000003</v>
      </c>
      <c r="J174" s="273">
        <f>J173*0.07</f>
        <v>20519.212</v>
      </c>
      <c r="K174" s="270">
        <f t="shared" ref="K174:L174" si="25">K173*0.07</f>
        <v>37940</v>
      </c>
      <c r="L174" s="272">
        <f t="shared" si="25"/>
        <v>26873.000000000004</v>
      </c>
      <c r="M174" s="274">
        <f>M173*0.07</f>
        <v>273719.13922500005</v>
      </c>
      <c r="N174" s="275"/>
    </row>
    <row r="175" spans="2:18" ht="51.75" customHeight="1" thickBot="1" x14ac:dyDescent="0.25">
      <c r="B175" s="275"/>
      <c r="C175" s="206" t="s">
        <v>9</v>
      </c>
      <c r="D175" s="201">
        <f>SUM(D173:D174)</f>
        <v>1065095.422275</v>
      </c>
      <c r="E175" s="77">
        <f t="shared" ref="E175:F175" si="26">SUM(E173:E174)</f>
        <v>434420</v>
      </c>
      <c r="F175" s="196">
        <f t="shared" si="26"/>
        <v>433778</v>
      </c>
      <c r="G175" s="201">
        <f>SUM(G173:G174)</f>
        <v>375019.52245000005</v>
      </c>
      <c r="H175" s="77">
        <f t="shared" ref="H175" si="27">SUM(H173:H174)</f>
        <v>283550</v>
      </c>
      <c r="I175" s="202">
        <f>SUM(I173:I174)</f>
        <v>287765.8</v>
      </c>
      <c r="J175" s="198">
        <f>SUM(J173:J174)</f>
        <v>313650.81199999998</v>
      </c>
      <c r="K175" s="77">
        <f t="shared" ref="K175:L175" si="28">SUM(K173:K174)</f>
        <v>579940</v>
      </c>
      <c r="L175" s="202">
        <f t="shared" si="28"/>
        <v>410773</v>
      </c>
      <c r="M175" s="211">
        <f>SUM(M173:M174)</f>
        <v>4183992.556725</v>
      </c>
      <c r="N175" s="275"/>
    </row>
    <row r="176" spans="2:18" ht="42" customHeight="1" x14ac:dyDescent="0.2">
      <c r="B176" s="275"/>
    </row>
    <row r="177" spans="2:14" s="23" customFormat="1" ht="29.25" customHeight="1" x14ac:dyDescent="0.2">
      <c r="B177" s="252"/>
      <c r="C177" s="17"/>
      <c r="D177" s="18"/>
      <c r="G177" s="18"/>
      <c r="J177" s="18"/>
      <c r="M177" s="18"/>
      <c r="N177" s="18"/>
    </row>
    <row r="178" spans="2:14" ht="23.25" customHeight="1" x14ac:dyDescent="0.2">
      <c r="B178" s="276"/>
      <c r="C178" s="337" t="s">
        <v>171</v>
      </c>
      <c r="D178" s="337"/>
      <c r="E178" s="337"/>
      <c r="F178" s="337"/>
      <c r="G178" s="337"/>
      <c r="H178" s="337"/>
      <c r="I178" s="337"/>
      <c r="J178" s="337"/>
      <c r="K178" s="337"/>
      <c r="L178" s="337"/>
      <c r="M178" s="337"/>
      <c r="N178" s="337"/>
    </row>
    <row r="179" spans="2:14" ht="41.25" customHeight="1" x14ac:dyDescent="0.2">
      <c r="B179" s="276"/>
      <c r="C179" s="212"/>
      <c r="D179" s="335" t="s">
        <v>166</v>
      </c>
      <c r="E179" s="336"/>
      <c r="F179" s="336"/>
      <c r="G179" s="338" t="s">
        <v>167</v>
      </c>
      <c r="H179" s="339"/>
      <c r="I179" s="340"/>
      <c r="J179" s="341" t="s">
        <v>168</v>
      </c>
      <c r="K179" s="339"/>
      <c r="L179" s="340"/>
      <c r="M179" s="213" t="s">
        <v>9</v>
      </c>
      <c r="N179" s="214" t="s">
        <v>172</v>
      </c>
    </row>
    <row r="180" spans="2:14" ht="37.5" customHeight="1" x14ac:dyDescent="0.2">
      <c r="B180" s="276"/>
      <c r="C180" s="203"/>
      <c r="D180" s="199" t="s">
        <v>15</v>
      </c>
      <c r="E180" s="324" t="s">
        <v>16</v>
      </c>
      <c r="F180" s="195" t="s">
        <v>17</v>
      </c>
      <c r="G180" s="199" t="s">
        <v>15</v>
      </c>
      <c r="H180" s="324" t="s">
        <v>16</v>
      </c>
      <c r="I180" s="200" t="s">
        <v>17</v>
      </c>
      <c r="J180" s="197" t="s">
        <v>15</v>
      </c>
      <c r="K180" s="324" t="s">
        <v>16</v>
      </c>
      <c r="L180" s="200" t="s">
        <v>17</v>
      </c>
      <c r="M180" s="207"/>
      <c r="N180" s="194"/>
    </row>
    <row r="181" spans="2:14" ht="55.5" customHeight="1" x14ac:dyDescent="0.2">
      <c r="B181" s="276"/>
      <c r="C181" s="204" t="s">
        <v>173</v>
      </c>
      <c r="D181" s="152">
        <v>745566.79559250001</v>
      </c>
      <c r="E181" s="75">
        <v>304094</v>
      </c>
      <c r="F181" s="76">
        <v>303644.59999999998</v>
      </c>
      <c r="G181" s="152">
        <v>262513.68229999999</v>
      </c>
      <c r="H181" s="75">
        <v>198485</v>
      </c>
      <c r="I181" s="153">
        <v>201436.06</v>
      </c>
      <c r="J181" s="147">
        <v>219555.56839999999</v>
      </c>
      <c r="K181" s="75">
        <v>405958</v>
      </c>
      <c r="L181" s="153">
        <v>287541.09999999998</v>
      </c>
      <c r="M181" s="208">
        <f>SUM(D181:L181)</f>
        <v>2928794.8062924999</v>
      </c>
      <c r="N181" s="94">
        <v>0.7</v>
      </c>
    </row>
    <row r="182" spans="2:14" ht="57.75" customHeight="1" x14ac:dyDescent="0.2">
      <c r="B182" s="328"/>
      <c r="C182" s="205" t="s">
        <v>174</v>
      </c>
      <c r="D182" s="152">
        <v>319528.62668249995</v>
      </c>
      <c r="E182" s="75">
        <v>130326</v>
      </c>
      <c r="F182" s="76">
        <v>130133.4</v>
      </c>
      <c r="G182" s="152">
        <v>112505.84015</v>
      </c>
      <c r="H182" s="75">
        <v>85065</v>
      </c>
      <c r="I182" s="153">
        <v>86329.74</v>
      </c>
      <c r="J182" s="147">
        <v>94095.243600000016</v>
      </c>
      <c r="K182" s="75">
        <v>173982</v>
      </c>
      <c r="L182" s="153">
        <v>123231.9</v>
      </c>
      <c r="M182" s="209">
        <f>SUM(D182:L182)</f>
        <v>1255197.7504324997</v>
      </c>
      <c r="N182" s="95">
        <v>0.3</v>
      </c>
    </row>
    <row r="183" spans="2:14" ht="57.75" customHeight="1" x14ac:dyDescent="0.2">
      <c r="B183" s="328"/>
      <c r="C183" s="205" t="s">
        <v>175</v>
      </c>
      <c r="D183" s="152">
        <f>$D$175*N183</f>
        <v>0</v>
      </c>
      <c r="E183" s="75">
        <f t="shared" ref="E183:L183" si="29">$D$175*O183</f>
        <v>0</v>
      </c>
      <c r="F183" s="76">
        <f t="shared" si="29"/>
        <v>0</v>
      </c>
      <c r="G183" s="152">
        <f t="shared" si="29"/>
        <v>0</v>
      </c>
      <c r="H183" s="75">
        <f t="shared" si="29"/>
        <v>0</v>
      </c>
      <c r="I183" s="153">
        <f t="shared" si="29"/>
        <v>0</v>
      </c>
      <c r="J183" s="147">
        <f t="shared" si="29"/>
        <v>0</v>
      </c>
      <c r="K183" s="75">
        <f t="shared" si="29"/>
        <v>0</v>
      </c>
      <c r="L183" s="153">
        <f t="shared" si="29"/>
        <v>0</v>
      </c>
      <c r="M183" s="209">
        <f>SUM(D183:L183)</f>
        <v>0</v>
      </c>
      <c r="N183" s="96">
        <v>0</v>
      </c>
    </row>
    <row r="184" spans="2:14" ht="38.25" customHeight="1" thickBot="1" x14ac:dyDescent="0.25">
      <c r="B184" s="328"/>
      <c r="C184" s="206" t="s">
        <v>176</v>
      </c>
      <c r="D184" s="201">
        <f>SUM(D181:D183)</f>
        <v>1065095.422275</v>
      </c>
      <c r="E184" s="77">
        <f t="shared" ref="E184:L184" si="30">SUM(E181:E183)</f>
        <v>434420</v>
      </c>
      <c r="F184" s="196">
        <f t="shared" si="30"/>
        <v>433778</v>
      </c>
      <c r="G184" s="201">
        <f t="shared" si="30"/>
        <v>375019.52244999999</v>
      </c>
      <c r="H184" s="77">
        <f t="shared" si="30"/>
        <v>283550</v>
      </c>
      <c r="I184" s="202">
        <f t="shared" si="30"/>
        <v>287765.8</v>
      </c>
      <c r="J184" s="198">
        <f t="shared" si="30"/>
        <v>313650.81200000003</v>
      </c>
      <c r="K184" s="77">
        <f t="shared" si="30"/>
        <v>579940</v>
      </c>
      <c r="L184" s="202">
        <f t="shared" si="30"/>
        <v>410773</v>
      </c>
      <c r="M184" s="198">
        <f>SUM(M181:M183)</f>
        <v>4183992.5567249996</v>
      </c>
      <c r="N184" s="78">
        <f>SUM(N181:N183)</f>
        <v>1</v>
      </c>
    </row>
    <row r="185" spans="2:14" ht="21.75" customHeight="1" thickBot="1" x14ac:dyDescent="0.25">
      <c r="B185" s="328"/>
      <c r="C185" s="2"/>
      <c r="D185" s="6"/>
      <c r="E185" s="6"/>
      <c r="F185" s="6"/>
      <c r="G185" s="6"/>
      <c r="H185" s="6"/>
      <c r="I185" s="121"/>
      <c r="J185" s="24"/>
      <c r="K185" s="24"/>
    </row>
    <row r="186" spans="2:14" ht="49.5" customHeight="1" x14ac:dyDescent="0.2">
      <c r="B186" s="328"/>
      <c r="C186" s="136" t="s">
        <v>177</v>
      </c>
      <c r="D186" s="137">
        <f>SUM(N23:P23,N32:P32,H42,H52,N61:P61,H71,H83,H93,H103,H113,H125,H135,H145,H155,N162:P162)*1.07</f>
        <v>1602859.04034375</v>
      </c>
      <c r="E186" s="18"/>
      <c r="F186" s="18"/>
      <c r="G186" s="18"/>
      <c r="H186" s="125" t="s">
        <v>178</v>
      </c>
      <c r="I186" s="216">
        <f>SUM(Q159,Q61,Q32,Q23)</f>
        <v>4067732.2069999999</v>
      </c>
      <c r="J186" s="24"/>
      <c r="K186" s="24"/>
    </row>
    <row r="187" spans="2:14" ht="28.5" customHeight="1" thickBot="1" x14ac:dyDescent="0.25">
      <c r="B187" s="328"/>
      <c r="C187" s="138" t="s">
        <v>179</v>
      </c>
      <c r="D187" s="139">
        <f>D186/M175</f>
        <v>0.38309318637946627</v>
      </c>
      <c r="E187" s="28"/>
      <c r="F187" s="28"/>
      <c r="G187" s="28"/>
      <c r="H187" s="218" t="s">
        <v>180</v>
      </c>
      <c r="I187" s="217">
        <f>I186/M175</f>
        <v>0.97221306009779274</v>
      </c>
      <c r="J187" s="24"/>
      <c r="K187" s="24"/>
    </row>
    <row r="188" spans="2:14" ht="28.5" customHeight="1" x14ac:dyDescent="0.2">
      <c r="B188" s="328"/>
      <c r="C188" s="333"/>
      <c r="D188" s="334"/>
      <c r="E188" s="29"/>
      <c r="F188" s="29"/>
      <c r="G188" s="29"/>
      <c r="J188" s="24"/>
      <c r="K188" s="24"/>
    </row>
    <row r="189" spans="2:14" ht="32.25" customHeight="1" x14ac:dyDescent="0.2">
      <c r="B189" s="328"/>
      <c r="C189" s="138" t="s">
        <v>181</v>
      </c>
      <c r="D189" s="140">
        <f>SUM(D160:L161)*1.07</f>
        <v>311021.18</v>
      </c>
      <c r="E189" s="30"/>
      <c r="F189" s="30"/>
      <c r="G189" s="30"/>
      <c r="J189" s="24"/>
      <c r="K189" s="24"/>
    </row>
    <row r="190" spans="2:14" ht="23.25" customHeight="1" x14ac:dyDescent="0.2">
      <c r="B190" s="328"/>
      <c r="C190" s="138" t="s">
        <v>182</v>
      </c>
      <c r="D190" s="139">
        <f>D189/M175</f>
        <v>7.4335978322927584E-2</v>
      </c>
      <c r="E190" s="30"/>
      <c r="F190" s="30"/>
      <c r="G190" s="30"/>
      <c r="I190" s="120"/>
      <c r="J190" s="24"/>
      <c r="K190" s="24"/>
    </row>
    <row r="191" spans="2:14" ht="66.75" customHeight="1" thickBot="1" x14ac:dyDescent="0.25">
      <c r="B191" s="328"/>
      <c r="C191" s="329" t="s">
        <v>183</v>
      </c>
      <c r="D191" s="330"/>
      <c r="E191" s="19"/>
      <c r="F191" s="19"/>
      <c r="G191" s="19"/>
      <c r="H191" s="24"/>
      <c r="J191" s="24"/>
      <c r="K191" s="24"/>
    </row>
    <row r="192" spans="2:14" ht="55.5" customHeight="1" x14ac:dyDescent="0.2">
      <c r="B192" s="328"/>
      <c r="K192" s="23"/>
    </row>
    <row r="193" spans="1:11" ht="42.75" customHeight="1" x14ac:dyDescent="0.2">
      <c r="B193" s="328"/>
      <c r="J193" s="24"/>
    </row>
    <row r="194" spans="1:11" ht="21.75" customHeight="1" x14ac:dyDescent="0.2">
      <c r="B194" s="328"/>
      <c r="J194" s="24"/>
    </row>
    <row r="195" spans="1:11" ht="21.75" customHeight="1" x14ac:dyDescent="0.2">
      <c r="A195" s="24"/>
      <c r="B195" s="328"/>
    </row>
    <row r="196" spans="1:11" s="24" customFormat="1" ht="23.25" customHeight="1" x14ac:dyDescent="0.2">
      <c r="A196" s="22"/>
      <c r="B196" s="328"/>
      <c r="C196" s="22"/>
      <c r="D196" s="22"/>
      <c r="E196" s="22"/>
      <c r="F196" s="22"/>
      <c r="G196" s="22"/>
      <c r="H196" s="22"/>
      <c r="I196" s="118"/>
      <c r="J196" s="22"/>
      <c r="K196" s="22"/>
    </row>
    <row r="197" spans="1:11" ht="23.25" customHeight="1" x14ac:dyDescent="0.2"/>
    <row r="198" spans="1:11" ht="21.75" customHeight="1" x14ac:dyDescent="0.2"/>
    <row r="199" spans="1:11" ht="16.5" customHeight="1" x14ac:dyDescent="0.2"/>
    <row r="200" spans="1:11" ht="29.25" customHeight="1" x14ac:dyDescent="0.2"/>
    <row r="201" spans="1:11" ht="24.75" customHeight="1" x14ac:dyDescent="0.2"/>
    <row r="202" spans="1:11" ht="33" customHeight="1" x14ac:dyDescent="0.2"/>
    <row r="204" spans="1:11" ht="15" customHeight="1" x14ac:dyDescent="0.2"/>
    <row r="205" spans="1:11" ht="25.5" customHeight="1" x14ac:dyDescent="0.2"/>
  </sheetData>
  <sheetProtection formatCells="0" formatColumns="0" formatRows="0"/>
  <mergeCells count="35">
    <mergeCell ref="C146:J146"/>
    <mergeCell ref="G171:I171"/>
    <mergeCell ref="J171:L171"/>
    <mergeCell ref="C170:M170"/>
    <mergeCell ref="C73:J73"/>
    <mergeCell ref="C74:J74"/>
    <mergeCell ref="C84:J84"/>
    <mergeCell ref="C94:J94"/>
    <mergeCell ref="C115:J115"/>
    <mergeCell ref="C104:J104"/>
    <mergeCell ref="B2:E2"/>
    <mergeCell ref="B9:H9"/>
    <mergeCell ref="C33:J33"/>
    <mergeCell ref="D12:F12"/>
    <mergeCell ref="C136:J136"/>
    <mergeCell ref="C43:J43"/>
    <mergeCell ref="B6:J6"/>
    <mergeCell ref="C62:J62"/>
    <mergeCell ref="G12:I12"/>
    <mergeCell ref="J12:L12"/>
    <mergeCell ref="C14:R14"/>
    <mergeCell ref="C15:R15"/>
    <mergeCell ref="C24:R24"/>
    <mergeCell ref="C53:R53"/>
    <mergeCell ref="C126:J126"/>
    <mergeCell ref="C116:J116"/>
    <mergeCell ref="B182:B196"/>
    <mergeCell ref="C191:D191"/>
    <mergeCell ref="C171:C172"/>
    <mergeCell ref="C188:D188"/>
    <mergeCell ref="D171:F171"/>
    <mergeCell ref="C178:N178"/>
    <mergeCell ref="D179:F179"/>
    <mergeCell ref="G179:I179"/>
    <mergeCell ref="J179:L179"/>
  </mergeCells>
  <conditionalFormatting sqref="D187">
    <cfRule type="cellIs" dxfId="15" priority="46" operator="lessThan">
      <formula>0.15</formula>
    </cfRule>
  </conditionalFormatting>
  <conditionalFormatting sqref="D190">
    <cfRule type="cellIs" dxfId="14" priority="44" operator="lessThan">
      <formula>0.05</formula>
    </cfRule>
  </conditionalFormatting>
  <conditionalFormatting sqref="N184">
    <cfRule type="cellIs" dxfId="13" priority="1" operator="greaterThan">
      <formula>1</formula>
    </cfRule>
  </conditionalFormatting>
  <dataValidations xWindow="405" yWindow="360" count="7">
    <dataValidation allowBlank="1" showInputMessage="1" showErrorMessage="1" prompt="Insert *text* description of Outcome here" sqref="C53 C73:J73 C115:J115 C14" xr:uid="{00000000-0002-0000-0000-000000000000}"/>
    <dataValidation allowBlank="1" showInputMessage="1" showErrorMessage="1" prompt="Insert *text* description of Output here" sqref="C15 C24 C33 C43 C62 C74 C84 C94 C104 C116 C126 C136 C146" xr:uid="{00000000-0002-0000-0000-000001000000}"/>
    <dataValidation allowBlank="1" showInputMessage="1" showErrorMessage="1" prompt="Insert *text* description of Activity here" sqref="C16 C25 C34 C44 C54 C63 C75 C85 C95 C105 C117 C127 C137 C147" xr:uid="{00000000-0002-0000-0000-000002000000}"/>
    <dataValidation allowBlank="1" showInputMessage="1" showErrorMessage="1" prompt="% Towards Gender Equality and Women's Empowerment Must be Higher than 15%_x000a_" sqref="D187:G187" xr:uid="{00000000-0002-0000-0000-000003000000}"/>
    <dataValidation allowBlank="1" showInputMessage="1" showErrorMessage="1" prompt="M&amp;E Budget Cannot be Less than 5%_x000a_" sqref="D190:G190" xr:uid="{00000000-0002-0000-0000-000004000000}"/>
    <dataValidation allowBlank="1" showErrorMessage="1" prompt="% Towards Gender Equality and Women's Empowerment Must be Higher than 15%_x000a_" sqref="D189:G189" xr:uid="{00000000-0002-0000-0000-000005000000}"/>
    <dataValidation allowBlank="1" showInputMessage="1" showErrorMessage="1" prompt="Insert name of recipient agency here _x000a_" sqref="D13:M13" xr:uid="{00000000-0002-0000-0000-000006000000}"/>
  </dataValidations>
  <pageMargins left="0.7" right="0.7" top="0.75" bottom="0.75" header="0.3" footer="0.3"/>
  <pageSetup scale="74"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T254"/>
  <sheetViews>
    <sheetView showGridLines="0" showZeros="0" topLeftCell="C1" zoomScale="55" zoomScaleNormal="55" workbookViewId="0">
      <selection activeCell="D231" sqref="D231"/>
    </sheetView>
  </sheetViews>
  <sheetFormatPr defaultColWidth="9.14453125" defaultRowHeight="15" x14ac:dyDescent="0.2"/>
  <cols>
    <col min="1" max="1" width="4.4375" style="36" customWidth="1"/>
    <col min="2" max="2" width="3.09375" style="36" customWidth="1"/>
    <col min="3" max="3" width="51.38671875" style="36" customWidth="1"/>
    <col min="4" max="4" width="34.30078125" style="37" customWidth="1"/>
    <col min="5" max="5" width="34.97265625" style="37" customWidth="1"/>
    <col min="6" max="6" width="34.03125" style="37" customWidth="1"/>
    <col min="7" max="7" width="34.30078125" style="37" customWidth="1"/>
    <col min="8" max="8" width="34.97265625" style="37" customWidth="1"/>
    <col min="9" max="9" width="34.03125" style="37" customWidth="1"/>
    <col min="10" max="10" width="34.30078125" style="37" customWidth="1"/>
    <col min="11" max="11" width="34.97265625" style="37" customWidth="1"/>
    <col min="12" max="12" width="34.03125" style="37" customWidth="1"/>
    <col min="13" max="13" width="28.78515625" style="36" customWidth="1"/>
    <col min="14" max="14" width="21.38671875" style="36" customWidth="1"/>
    <col min="15" max="15" width="16.8125" style="36" customWidth="1"/>
    <col min="16" max="16" width="19.37109375" style="36" customWidth="1"/>
    <col min="17" max="17" width="18.96484375" style="36" customWidth="1"/>
    <col min="18" max="18" width="25.9609375" style="36" customWidth="1"/>
    <col min="19" max="19" width="21.1171875" style="36" customWidth="1"/>
    <col min="20" max="20" width="6.9921875" style="39" customWidth="1"/>
    <col min="21" max="21" width="24.48046875" style="36" customWidth="1"/>
    <col min="22" max="22" width="26.36328125" style="36" customWidth="1"/>
    <col min="23" max="23" width="30.1328125" style="36" customWidth="1"/>
    <col min="24" max="24" width="32.95703125" style="36" customWidth="1"/>
    <col min="25" max="26" width="22.734375" style="36" customWidth="1"/>
    <col min="27" max="27" width="23.40625" style="36" customWidth="1"/>
    <col min="28" max="28" width="32.1484375" style="36" customWidth="1"/>
    <col min="29" max="29" width="9.14453125" style="36"/>
    <col min="30" max="30" width="17.75390625" style="36" customWidth="1"/>
    <col min="31" max="31" width="26.36328125" style="36" customWidth="1"/>
    <col min="32" max="32" width="22.46484375" style="36" customWidth="1"/>
    <col min="33" max="33" width="29.7265625" style="36" customWidth="1"/>
    <col min="34" max="34" width="23.40625" style="36" customWidth="1"/>
    <col min="35" max="35" width="18.4296875" style="36" customWidth="1"/>
    <col min="36" max="36" width="17.484375" style="36" customWidth="1"/>
    <col min="37" max="37" width="25.15234375" style="36" customWidth="1"/>
    <col min="38" max="16384" width="9.14453125" style="36"/>
  </cols>
  <sheetData>
    <row r="1" spans="2:20" ht="24" customHeight="1" x14ac:dyDescent="0.2">
      <c r="B1" s="277"/>
      <c r="C1" s="277"/>
      <c r="D1" s="278"/>
      <c r="E1" s="278"/>
      <c r="F1" s="278"/>
      <c r="G1" s="278"/>
      <c r="H1" s="278"/>
      <c r="I1" s="278"/>
      <c r="J1" s="278"/>
      <c r="K1" s="278"/>
      <c r="L1" s="278"/>
      <c r="M1" s="277"/>
      <c r="N1" s="277"/>
      <c r="O1" s="277"/>
      <c r="P1" s="277"/>
      <c r="Q1" s="277"/>
      <c r="R1" s="12"/>
      <c r="S1" s="4"/>
      <c r="T1" s="277"/>
    </row>
    <row r="2" spans="2:20" ht="46.5" x14ac:dyDescent="0.65">
      <c r="B2" s="277"/>
      <c r="C2" s="342" t="s">
        <v>0</v>
      </c>
      <c r="D2" s="342"/>
      <c r="E2" s="342"/>
      <c r="F2" s="342"/>
      <c r="G2" s="325"/>
      <c r="H2" s="325"/>
      <c r="I2" s="325"/>
      <c r="J2" s="325"/>
      <c r="K2" s="325"/>
      <c r="L2" s="325"/>
      <c r="M2" s="20"/>
      <c r="N2" s="21"/>
      <c r="O2" s="21"/>
      <c r="P2" s="277"/>
      <c r="Q2" s="277"/>
      <c r="R2" s="12"/>
      <c r="S2" s="4"/>
      <c r="T2" s="277"/>
    </row>
    <row r="3" spans="2:20" ht="24" customHeight="1" x14ac:dyDescent="0.2">
      <c r="B3" s="277"/>
      <c r="C3" s="25"/>
      <c r="D3" s="22"/>
      <c r="E3" s="22"/>
      <c r="F3" s="22"/>
      <c r="G3" s="22"/>
      <c r="H3" s="22"/>
      <c r="I3" s="22"/>
      <c r="J3" s="22"/>
      <c r="K3" s="22"/>
      <c r="L3" s="22"/>
      <c r="M3" s="22"/>
      <c r="N3" s="22"/>
      <c r="O3" s="22"/>
      <c r="P3" s="277"/>
      <c r="Q3" s="277"/>
      <c r="R3" s="12"/>
      <c r="S3" s="4"/>
      <c r="T3" s="277"/>
    </row>
    <row r="4" spans="2:20" ht="24" customHeight="1" thickBot="1" x14ac:dyDescent="0.25">
      <c r="B4" s="277"/>
      <c r="C4" s="25"/>
      <c r="D4" s="22"/>
      <c r="E4" s="22"/>
      <c r="F4" s="22"/>
      <c r="G4" s="22"/>
      <c r="H4" s="22"/>
      <c r="I4" s="22"/>
      <c r="J4" s="22"/>
      <c r="K4" s="22"/>
      <c r="L4" s="22"/>
      <c r="M4" s="22"/>
      <c r="N4" s="22"/>
      <c r="O4" s="22"/>
      <c r="P4" s="277"/>
      <c r="Q4" s="277"/>
      <c r="R4" s="12"/>
      <c r="S4" s="4"/>
      <c r="T4" s="277"/>
    </row>
    <row r="5" spans="2:20" ht="30" customHeight="1" x14ac:dyDescent="0.5">
      <c r="B5" s="277"/>
      <c r="C5" s="375" t="s">
        <v>1</v>
      </c>
      <c r="D5" s="376"/>
      <c r="E5" s="376"/>
      <c r="F5" s="376"/>
      <c r="G5" s="376"/>
      <c r="H5" s="376"/>
      <c r="I5" s="376"/>
      <c r="J5" s="376"/>
      <c r="K5" s="376"/>
      <c r="L5" s="376"/>
      <c r="M5" s="377"/>
      <c r="N5" s="277"/>
      <c r="O5" s="277"/>
      <c r="P5" s="12"/>
      <c r="Q5" s="4"/>
      <c r="R5" s="277"/>
      <c r="S5" s="277"/>
      <c r="T5" s="277"/>
    </row>
    <row r="6" spans="2:20" ht="24" customHeight="1" x14ac:dyDescent="0.2">
      <c r="B6" s="277"/>
      <c r="C6" s="378" t="s">
        <v>184</v>
      </c>
      <c r="D6" s="379"/>
      <c r="E6" s="379"/>
      <c r="F6" s="379"/>
      <c r="G6" s="379"/>
      <c r="H6" s="379"/>
      <c r="I6" s="379"/>
      <c r="J6" s="379"/>
      <c r="K6" s="379"/>
      <c r="L6" s="379"/>
      <c r="M6" s="380"/>
      <c r="N6" s="277"/>
      <c r="O6" s="277"/>
      <c r="P6" s="12"/>
      <c r="Q6" s="4"/>
      <c r="R6" s="277"/>
      <c r="S6" s="277"/>
      <c r="T6" s="277"/>
    </row>
    <row r="7" spans="2:20" ht="24" customHeight="1" x14ac:dyDescent="0.2">
      <c r="B7" s="277"/>
      <c r="C7" s="378"/>
      <c r="D7" s="379"/>
      <c r="E7" s="379"/>
      <c r="F7" s="379"/>
      <c r="G7" s="379"/>
      <c r="H7" s="379"/>
      <c r="I7" s="379"/>
      <c r="J7" s="379"/>
      <c r="K7" s="379"/>
      <c r="L7" s="379"/>
      <c r="M7" s="380"/>
      <c r="N7" s="277"/>
      <c r="O7" s="277"/>
      <c r="P7" s="12"/>
      <c r="Q7" s="4"/>
      <c r="R7" s="277"/>
      <c r="S7" s="277"/>
      <c r="T7" s="277"/>
    </row>
    <row r="8" spans="2:20" ht="24" customHeight="1" thickBot="1" x14ac:dyDescent="0.25">
      <c r="B8" s="277"/>
      <c r="C8" s="381"/>
      <c r="D8" s="382"/>
      <c r="E8" s="382"/>
      <c r="F8" s="382"/>
      <c r="G8" s="382"/>
      <c r="H8" s="382"/>
      <c r="I8" s="382"/>
      <c r="J8" s="382"/>
      <c r="K8" s="382"/>
      <c r="L8" s="382"/>
      <c r="M8" s="383"/>
      <c r="N8" s="277"/>
      <c r="O8" s="277"/>
      <c r="P8" s="12"/>
      <c r="Q8" s="4"/>
      <c r="R8" s="277"/>
      <c r="S8" s="277"/>
      <c r="T8" s="277"/>
    </row>
    <row r="9" spans="2:20" ht="24" customHeight="1" x14ac:dyDescent="0.2">
      <c r="B9" s="277"/>
      <c r="C9" s="31"/>
      <c r="D9" s="31"/>
      <c r="E9" s="31"/>
      <c r="F9" s="31"/>
      <c r="G9" s="31"/>
      <c r="H9" s="31"/>
      <c r="I9" s="31"/>
      <c r="J9" s="31"/>
      <c r="K9" s="31"/>
      <c r="L9" s="31"/>
      <c r="M9" s="277"/>
      <c r="N9" s="277"/>
      <c r="O9" s="277"/>
      <c r="P9" s="277"/>
      <c r="Q9" s="277"/>
      <c r="R9" s="12"/>
      <c r="S9" s="4"/>
      <c r="T9" s="277"/>
    </row>
    <row r="10" spans="2:20" ht="24" customHeight="1" x14ac:dyDescent="0.2">
      <c r="B10" s="277"/>
      <c r="C10" s="384" t="s">
        <v>185</v>
      </c>
      <c r="D10" s="384"/>
      <c r="E10" s="384"/>
      <c r="F10" s="384"/>
      <c r="G10" s="384"/>
      <c r="H10" s="384"/>
      <c r="I10" s="384"/>
      <c r="J10" s="384"/>
      <c r="K10" s="384"/>
      <c r="L10" s="384"/>
      <c r="M10" s="384"/>
      <c r="N10" s="277"/>
      <c r="O10" s="277"/>
      <c r="P10" s="277"/>
      <c r="Q10" s="277"/>
      <c r="R10" s="12"/>
      <c r="S10" s="4"/>
      <c r="T10" s="277"/>
    </row>
    <row r="11" spans="2:20" ht="24" customHeight="1" x14ac:dyDescent="0.2">
      <c r="B11" s="277"/>
      <c r="C11" s="31"/>
      <c r="D11" s="385" t="s">
        <v>166</v>
      </c>
      <c r="E11" s="386"/>
      <c r="F11" s="386"/>
      <c r="G11" s="387" t="s">
        <v>167</v>
      </c>
      <c r="H11" s="386"/>
      <c r="I11" s="388"/>
      <c r="J11" s="386" t="s">
        <v>168</v>
      </c>
      <c r="K11" s="386"/>
      <c r="L11" s="394"/>
      <c r="M11" s="395" t="s">
        <v>9</v>
      </c>
      <c r="N11" s="277"/>
      <c r="O11" s="277"/>
      <c r="P11" s="277"/>
      <c r="Q11" s="277"/>
      <c r="R11" s="12"/>
      <c r="S11" s="4"/>
      <c r="T11" s="277"/>
    </row>
    <row r="12" spans="2:20" ht="24" customHeight="1" x14ac:dyDescent="0.2">
      <c r="B12" s="277"/>
      <c r="C12" s="31"/>
      <c r="D12" s="79" t="s">
        <v>186</v>
      </c>
      <c r="E12" s="79" t="s">
        <v>187</v>
      </c>
      <c r="F12" s="160" t="s">
        <v>188</v>
      </c>
      <c r="G12" s="164" t="s">
        <v>186</v>
      </c>
      <c r="H12" s="79" t="s">
        <v>187</v>
      </c>
      <c r="I12" s="165" t="s">
        <v>188</v>
      </c>
      <c r="J12" s="162" t="s">
        <v>186</v>
      </c>
      <c r="K12" s="79" t="s">
        <v>187</v>
      </c>
      <c r="L12" s="79" t="s">
        <v>188</v>
      </c>
      <c r="M12" s="395"/>
      <c r="N12" s="277"/>
      <c r="O12" s="277"/>
      <c r="P12" s="277"/>
      <c r="Q12" s="277"/>
      <c r="R12" s="12"/>
      <c r="S12" s="4"/>
      <c r="T12" s="277"/>
    </row>
    <row r="13" spans="2:20" ht="24" customHeight="1" x14ac:dyDescent="0.2">
      <c r="B13" s="277"/>
      <c r="C13" s="31"/>
      <c r="D13" s="80" t="str">
        <f>'1) Budget Table'!D13</f>
        <v>UNDP</v>
      </c>
      <c r="E13" s="80" t="str">
        <f>'1) Budget Table'!E13</f>
        <v>UNICEF</v>
      </c>
      <c r="F13" s="161" t="str">
        <f>'1) Budget Table'!F13</f>
        <v>UNESCO</v>
      </c>
      <c r="G13" s="166" t="str">
        <f>'1) Budget Table'!G13</f>
        <v>UNDP</v>
      </c>
      <c r="H13" s="80" t="str">
        <f>'1) Budget Table'!H13</f>
        <v>UNICEF</v>
      </c>
      <c r="I13" s="167" t="str">
        <f>'1) Budget Table'!I13</f>
        <v>UNESCO</v>
      </c>
      <c r="J13" s="163" t="str">
        <f>'1) Budget Table'!J13</f>
        <v>UNDP</v>
      </c>
      <c r="K13" s="80" t="str">
        <f>'1) Budget Table'!K13</f>
        <v>UNICEF</v>
      </c>
      <c r="L13" s="80" t="str">
        <f>'1) Budget Table'!L13</f>
        <v>UNESCO</v>
      </c>
      <c r="M13" s="395"/>
      <c r="N13" s="277"/>
      <c r="O13" s="277"/>
      <c r="P13" s="277"/>
      <c r="Q13" s="277"/>
      <c r="R13" s="12"/>
      <c r="S13" s="4"/>
      <c r="T13" s="277"/>
    </row>
    <row r="14" spans="2:20" ht="24" customHeight="1" x14ac:dyDescent="0.2">
      <c r="B14" s="372" t="s">
        <v>189</v>
      </c>
      <c r="C14" s="373"/>
      <c r="D14" s="373"/>
      <c r="E14" s="373"/>
      <c r="F14" s="373"/>
      <c r="G14" s="373"/>
      <c r="H14" s="373"/>
      <c r="I14" s="373"/>
      <c r="J14" s="373"/>
      <c r="K14" s="373"/>
      <c r="L14" s="373"/>
      <c r="M14" s="374"/>
      <c r="N14" s="277"/>
      <c r="O14" s="277"/>
      <c r="P14" s="277"/>
      <c r="Q14" s="277"/>
      <c r="R14" s="12"/>
      <c r="S14" s="4"/>
      <c r="T14" s="277"/>
    </row>
    <row r="15" spans="2:20" ht="22.5" customHeight="1" x14ac:dyDescent="0.2">
      <c r="B15" s="277"/>
      <c r="C15" s="372" t="s">
        <v>190</v>
      </c>
      <c r="D15" s="373"/>
      <c r="E15" s="373"/>
      <c r="F15" s="373"/>
      <c r="G15" s="373"/>
      <c r="H15" s="373"/>
      <c r="I15" s="373"/>
      <c r="J15" s="373"/>
      <c r="K15" s="373"/>
      <c r="L15" s="373"/>
      <c r="M15" s="374"/>
      <c r="N15" s="277"/>
      <c r="O15" s="277"/>
      <c r="P15" s="277"/>
      <c r="Q15" s="277"/>
      <c r="R15" s="12"/>
      <c r="S15" s="4"/>
      <c r="T15" s="277"/>
    </row>
    <row r="16" spans="2:20" ht="24.75" customHeight="1" thickBot="1" x14ac:dyDescent="0.25">
      <c r="B16" s="277"/>
      <c r="C16" s="45" t="s">
        <v>191</v>
      </c>
      <c r="D16" s="46">
        <f>'1) Budget Table'!D23</f>
        <v>301664.18199999997</v>
      </c>
      <c r="E16" s="46">
        <f>'1) Budget Table'!E23</f>
        <v>190933.68</v>
      </c>
      <c r="F16" s="168">
        <f>'1) Budget Table'!F23</f>
        <v>250900</v>
      </c>
      <c r="G16" s="177">
        <f>'1) Budget Table'!G23</f>
        <v>161200.22</v>
      </c>
      <c r="H16" s="46">
        <f>'1) Budget Table'!H23</f>
        <v>120427.65</v>
      </c>
      <c r="I16" s="178">
        <f>'1) Budget Table'!I23</f>
        <v>143940</v>
      </c>
      <c r="J16" s="172">
        <f>'1) Budget Table'!J23</f>
        <v>206770.40000000002</v>
      </c>
      <c r="K16" s="46">
        <f>'1) Budget Table'!K23</f>
        <v>303415.15000000002</v>
      </c>
      <c r="L16" s="46">
        <f>'1) Budget Table'!L23</f>
        <v>222193</v>
      </c>
      <c r="M16" s="47">
        <f>SUM(D16:L16)</f>
        <v>1901444.2819999997</v>
      </c>
      <c r="N16" s="277"/>
      <c r="O16" s="277"/>
      <c r="P16" s="277"/>
      <c r="Q16" s="277"/>
      <c r="R16" s="12"/>
      <c r="S16" s="4"/>
      <c r="T16" s="277"/>
    </row>
    <row r="17" spans="2:20" ht="21.75" customHeight="1" x14ac:dyDescent="0.2">
      <c r="B17" s="277"/>
      <c r="C17" s="43" t="s">
        <v>192</v>
      </c>
      <c r="D17" s="279">
        <v>41142.825000000004</v>
      </c>
      <c r="E17" s="229">
        <v>44097.460000000006</v>
      </c>
      <c r="F17" s="280">
        <v>80400</v>
      </c>
      <c r="G17" s="281">
        <v>10436.17</v>
      </c>
      <c r="H17" s="229"/>
      <c r="I17" s="282">
        <v>56040</v>
      </c>
      <c r="J17" s="283">
        <v>17068.280000000002</v>
      </c>
      <c r="K17" s="229">
        <v>144230.46</v>
      </c>
      <c r="L17" s="229">
        <v>64193</v>
      </c>
      <c r="M17" s="44">
        <f>SUM(D17:L17)</f>
        <v>457608.19500000001</v>
      </c>
      <c r="N17" s="277"/>
      <c r="O17" s="277"/>
      <c r="P17" s="277"/>
      <c r="Q17" s="277"/>
      <c r="R17" s="277"/>
      <c r="S17" s="277"/>
      <c r="T17" s="277"/>
    </row>
    <row r="18" spans="2:20" x14ac:dyDescent="0.2">
      <c r="B18" s="277"/>
      <c r="C18" s="34" t="s">
        <v>193</v>
      </c>
      <c r="D18" s="230">
        <v>0</v>
      </c>
      <c r="E18" s="228"/>
      <c r="F18" s="243"/>
      <c r="G18" s="284"/>
      <c r="H18" s="228">
        <v>755.3</v>
      </c>
      <c r="I18" s="244"/>
      <c r="J18" s="285"/>
      <c r="K18" s="228"/>
      <c r="L18" s="228"/>
      <c r="M18" s="44">
        <f t="shared" ref="M18:M23" si="0">SUM(D18:L18)</f>
        <v>755.3</v>
      </c>
      <c r="N18" s="277"/>
      <c r="O18" s="277"/>
      <c r="P18" s="277"/>
      <c r="Q18" s="277"/>
      <c r="R18" s="277"/>
      <c r="S18" s="277"/>
      <c r="T18" s="277"/>
    </row>
    <row r="19" spans="2:20" ht="15.75" customHeight="1" x14ac:dyDescent="0.2">
      <c r="B19" s="277"/>
      <c r="C19" s="34" t="s">
        <v>194</v>
      </c>
      <c r="D19" s="230">
        <v>0</v>
      </c>
      <c r="E19" s="230"/>
      <c r="F19" s="286"/>
      <c r="G19" s="284"/>
      <c r="H19" s="230"/>
      <c r="I19" s="287"/>
      <c r="J19" s="285"/>
      <c r="K19" s="230"/>
      <c r="L19" s="230"/>
      <c r="M19" s="44">
        <f t="shared" si="0"/>
        <v>0</v>
      </c>
      <c r="N19" s="277"/>
      <c r="O19" s="277"/>
      <c r="P19" s="277"/>
      <c r="Q19" s="277"/>
      <c r="R19" s="277"/>
      <c r="S19" s="277"/>
      <c r="T19" s="277"/>
    </row>
    <row r="20" spans="2:20" x14ac:dyDescent="0.2">
      <c r="B20" s="277"/>
      <c r="C20" s="35" t="s">
        <v>195</v>
      </c>
      <c r="D20" s="230">
        <v>151079.50700000001</v>
      </c>
      <c r="E20" s="230">
        <v>19175.310000000001</v>
      </c>
      <c r="F20" s="286">
        <v>134500</v>
      </c>
      <c r="G20" s="284">
        <v>139738.20000000001</v>
      </c>
      <c r="H20" s="230">
        <v>12859.64</v>
      </c>
      <c r="I20" s="287">
        <v>65000</v>
      </c>
      <c r="J20" s="285">
        <v>58973.469999999994</v>
      </c>
      <c r="K20" s="230">
        <v>84071.41</v>
      </c>
      <c r="L20" s="230">
        <v>127000</v>
      </c>
      <c r="M20" s="44">
        <f t="shared" si="0"/>
        <v>792397.53700000013</v>
      </c>
      <c r="N20" s="277"/>
      <c r="O20" s="277"/>
      <c r="P20" s="277"/>
      <c r="Q20" s="277"/>
      <c r="R20" s="277"/>
      <c r="S20" s="277"/>
      <c r="T20" s="277"/>
    </row>
    <row r="21" spans="2:20" x14ac:dyDescent="0.2">
      <c r="B21" s="277"/>
      <c r="C21" s="34" t="s">
        <v>196</v>
      </c>
      <c r="D21" s="230">
        <v>4541.26</v>
      </c>
      <c r="E21" s="230">
        <v>634.41</v>
      </c>
      <c r="F21" s="286">
        <v>6000</v>
      </c>
      <c r="G21" s="284">
        <v>3474.47</v>
      </c>
      <c r="H21" s="230">
        <v>1183.0100000000002</v>
      </c>
      <c r="I21" s="287">
        <v>5000</v>
      </c>
      <c r="J21" s="285">
        <v>10295.4</v>
      </c>
      <c r="K21" s="230">
        <v>4654.62</v>
      </c>
      <c r="L21" s="230">
        <v>5000</v>
      </c>
      <c r="M21" s="44">
        <f t="shared" si="0"/>
        <v>40783.170000000006</v>
      </c>
      <c r="N21" s="277"/>
      <c r="O21" s="277"/>
      <c r="P21" s="277"/>
      <c r="Q21" s="277"/>
      <c r="R21" s="277"/>
      <c r="S21" s="277"/>
      <c r="T21" s="277"/>
    </row>
    <row r="22" spans="2:20" ht="21.75" customHeight="1" x14ac:dyDescent="0.2">
      <c r="B22" s="277"/>
      <c r="C22" s="34" t="s">
        <v>197</v>
      </c>
      <c r="D22" s="230">
        <v>62392.56</v>
      </c>
      <c r="E22" s="230">
        <v>119101.44</v>
      </c>
      <c r="F22" s="286"/>
      <c r="G22" s="284"/>
      <c r="H22" s="230">
        <v>105507.66</v>
      </c>
      <c r="I22" s="287"/>
      <c r="J22" s="285"/>
      <c r="K22" s="230">
        <v>70458.66</v>
      </c>
      <c r="L22" s="230"/>
      <c r="M22" s="44">
        <f t="shared" si="0"/>
        <v>357460.32000000007</v>
      </c>
      <c r="N22" s="277"/>
      <c r="O22" s="277"/>
      <c r="P22" s="277"/>
      <c r="Q22" s="277"/>
      <c r="R22" s="277"/>
      <c r="S22" s="277"/>
      <c r="T22" s="277"/>
    </row>
    <row r="23" spans="2:20" ht="21.75" customHeight="1" x14ac:dyDescent="0.2">
      <c r="B23" s="277"/>
      <c r="C23" s="34" t="s">
        <v>198</v>
      </c>
      <c r="D23" s="230">
        <v>42508.03</v>
      </c>
      <c r="E23" s="230">
        <v>7925.06</v>
      </c>
      <c r="F23" s="286">
        <v>30000</v>
      </c>
      <c r="G23" s="284">
        <v>7551.38</v>
      </c>
      <c r="H23" s="230">
        <v>122.03999999999996</v>
      </c>
      <c r="I23" s="287">
        <v>17900</v>
      </c>
      <c r="J23" s="285">
        <v>120433.25000000003</v>
      </c>
      <c r="K23" s="230"/>
      <c r="L23" s="230">
        <v>26000</v>
      </c>
      <c r="M23" s="44">
        <f t="shared" si="0"/>
        <v>252439.76</v>
      </c>
      <c r="N23" s="277"/>
      <c r="O23" s="277"/>
      <c r="P23" s="277"/>
      <c r="Q23" s="277"/>
      <c r="R23" s="277"/>
      <c r="S23" s="277"/>
      <c r="T23" s="277"/>
    </row>
    <row r="24" spans="2:20" ht="15.75" customHeight="1" x14ac:dyDescent="0.2">
      <c r="B24" s="277"/>
      <c r="C24" s="38" t="s">
        <v>199</v>
      </c>
      <c r="D24" s="48">
        <f t="shared" ref="D24:L24" si="1">SUM(D17:D23)</f>
        <v>301664.18200000003</v>
      </c>
      <c r="E24" s="48">
        <f t="shared" si="1"/>
        <v>190933.68</v>
      </c>
      <c r="F24" s="169">
        <f t="shared" si="1"/>
        <v>250900</v>
      </c>
      <c r="G24" s="179">
        <f>SUM(G17:G23)</f>
        <v>161200.22000000003</v>
      </c>
      <c r="H24" s="48">
        <f t="shared" si="1"/>
        <v>120427.65</v>
      </c>
      <c r="I24" s="180">
        <f t="shared" si="1"/>
        <v>143940</v>
      </c>
      <c r="J24" s="173">
        <f>SUM(J17:J23)</f>
        <v>206770.40000000002</v>
      </c>
      <c r="K24" s="48">
        <f t="shared" si="1"/>
        <v>303415.15000000002</v>
      </c>
      <c r="L24" s="48">
        <f t="shared" si="1"/>
        <v>222193</v>
      </c>
      <c r="M24" s="42">
        <f>SUM(D24:L24)</f>
        <v>1901444.2819999997</v>
      </c>
      <c r="N24" s="277"/>
      <c r="O24" s="277"/>
      <c r="P24" s="277"/>
      <c r="Q24" s="277"/>
      <c r="R24" s="277"/>
      <c r="S24" s="277"/>
      <c r="T24" s="277"/>
    </row>
    <row r="25" spans="2:20" s="37" customFormat="1" x14ac:dyDescent="0.2">
      <c r="B25" s="278"/>
      <c r="C25" s="52"/>
      <c r="D25" s="53"/>
      <c r="E25" s="53"/>
      <c r="F25" s="53"/>
      <c r="G25" s="53"/>
      <c r="H25" s="53"/>
      <c r="I25" s="53"/>
      <c r="J25" s="53"/>
      <c r="K25" s="53"/>
      <c r="L25" s="53"/>
      <c r="M25" s="91"/>
      <c r="N25" s="278"/>
      <c r="O25" s="278"/>
      <c r="P25" s="278"/>
      <c r="Q25" s="278"/>
      <c r="R25" s="278"/>
      <c r="S25" s="278"/>
      <c r="T25" s="278"/>
    </row>
    <row r="26" spans="2:20" ht="24" customHeight="1" x14ac:dyDescent="0.2">
      <c r="B26" s="372" t="s">
        <v>200</v>
      </c>
      <c r="C26" s="373" t="s">
        <v>201</v>
      </c>
      <c r="D26" s="373"/>
      <c r="E26" s="373"/>
      <c r="F26" s="373"/>
      <c r="G26" s="373"/>
      <c r="H26" s="373"/>
      <c r="I26" s="373"/>
      <c r="J26" s="373"/>
      <c r="K26" s="373"/>
      <c r="L26" s="373"/>
      <c r="M26" s="374"/>
      <c r="N26" s="277"/>
      <c r="O26" s="277"/>
      <c r="P26" s="277"/>
      <c r="Q26" s="277"/>
      <c r="R26" s="12"/>
      <c r="S26" s="4"/>
      <c r="T26" s="277"/>
    </row>
    <row r="27" spans="2:20" ht="27" customHeight="1" thickBot="1" x14ac:dyDescent="0.25">
      <c r="B27" s="277"/>
      <c r="C27" s="45" t="s">
        <v>191</v>
      </c>
      <c r="D27" s="46">
        <f>'1) Budget Table'!D32</f>
        <v>299706.70275</v>
      </c>
      <c r="E27" s="46">
        <f>'1) Budget Table'!E32</f>
        <v>154476.13</v>
      </c>
      <c r="F27" s="168">
        <f>'1) Budget Table'!F32</f>
        <v>115955</v>
      </c>
      <c r="G27" s="177">
        <f>'1) Budget Table'!G32</f>
        <v>131884.72</v>
      </c>
      <c r="H27" s="46">
        <f>'1) Budget Table'!H32</f>
        <v>129571.45999999999</v>
      </c>
      <c r="I27" s="178">
        <f>'1) Budget Table'!I32</f>
        <v>98899</v>
      </c>
      <c r="J27" s="172">
        <f>'1) Budget Table'!J32</f>
        <v>51011.090000000011</v>
      </c>
      <c r="K27" s="46">
        <f>'1) Budget Table'!K32</f>
        <v>181700.53999999998</v>
      </c>
      <c r="L27" s="46">
        <f>'1) Budget Table'!L32</f>
        <v>122500</v>
      </c>
      <c r="M27" s="47">
        <f>SUM(D27:L27)</f>
        <v>1285704.6427499999</v>
      </c>
      <c r="N27" s="277"/>
      <c r="O27" s="277"/>
      <c r="P27" s="277"/>
      <c r="Q27" s="277"/>
      <c r="R27" s="277"/>
      <c r="S27" s="277"/>
      <c r="T27" s="277"/>
    </row>
    <row r="28" spans="2:20" x14ac:dyDescent="0.2">
      <c r="B28" s="277"/>
      <c r="C28" s="43" t="s">
        <v>192</v>
      </c>
      <c r="D28" s="279">
        <v>26927.88</v>
      </c>
      <c r="E28" s="229">
        <v>36797.65</v>
      </c>
      <c r="F28" s="280">
        <v>1455</v>
      </c>
      <c r="G28" s="281">
        <v>3471.21</v>
      </c>
      <c r="H28" s="229"/>
      <c r="I28" s="282"/>
      <c r="J28" s="283">
        <v>2754.77</v>
      </c>
      <c r="K28" s="229">
        <v>20000</v>
      </c>
      <c r="L28" s="229"/>
      <c r="M28" s="44">
        <f t="shared" ref="M28:M34" si="2">SUM(D28:L28)</f>
        <v>91406.510000000009</v>
      </c>
      <c r="N28" s="277"/>
      <c r="O28" s="277"/>
      <c r="P28" s="277"/>
      <c r="Q28" s="277"/>
      <c r="R28" s="277"/>
      <c r="S28" s="277"/>
      <c r="T28" s="277"/>
    </row>
    <row r="29" spans="2:20" x14ac:dyDescent="0.2">
      <c r="B29" s="277"/>
      <c r="C29" s="34" t="s">
        <v>193</v>
      </c>
      <c r="D29" s="230">
        <v>0</v>
      </c>
      <c r="E29" s="228"/>
      <c r="F29" s="243"/>
      <c r="G29" s="284"/>
      <c r="H29" s="228"/>
      <c r="I29" s="244"/>
      <c r="J29" s="285"/>
      <c r="K29" s="228"/>
      <c r="L29" s="228"/>
      <c r="M29" s="44">
        <f t="shared" si="2"/>
        <v>0</v>
      </c>
      <c r="N29" s="277"/>
      <c r="O29" s="277"/>
      <c r="P29" s="277"/>
      <c r="Q29" s="277"/>
      <c r="R29" s="277"/>
      <c r="S29" s="277"/>
      <c r="T29" s="277"/>
    </row>
    <row r="30" spans="2:20" ht="30" x14ac:dyDescent="0.2">
      <c r="B30" s="277"/>
      <c r="C30" s="34" t="s">
        <v>194</v>
      </c>
      <c r="D30" s="230">
        <v>0</v>
      </c>
      <c r="E30" s="230"/>
      <c r="F30" s="286"/>
      <c r="G30" s="284">
        <v>1177.97</v>
      </c>
      <c r="H30" s="230"/>
      <c r="I30" s="287"/>
      <c r="J30" s="285"/>
      <c r="K30" s="230"/>
      <c r="L30" s="230"/>
      <c r="M30" s="44">
        <f t="shared" si="2"/>
        <v>1177.97</v>
      </c>
      <c r="N30" s="277"/>
      <c r="O30" s="277"/>
      <c r="P30" s="277"/>
      <c r="Q30" s="277"/>
      <c r="R30" s="277"/>
      <c r="S30" s="277"/>
      <c r="T30" s="277"/>
    </row>
    <row r="31" spans="2:20" x14ac:dyDescent="0.2">
      <c r="B31" s="277"/>
      <c r="C31" s="35" t="s">
        <v>195</v>
      </c>
      <c r="D31" s="230">
        <v>82037.62275000001</v>
      </c>
      <c r="E31" s="230">
        <v>30901.61</v>
      </c>
      <c r="F31" s="286">
        <v>114500</v>
      </c>
      <c r="G31" s="284">
        <v>52468.03</v>
      </c>
      <c r="H31" s="230">
        <v>938.15000000000009</v>
      </c>
      <c r="I31" s="287">
        <v>98899</v>
      </c>
      <c r="J31" s="285">
        <v>20460.07</v>
      </c>
      <c r="K31" s="230"/>
      <c r="L31" s="230">
        <v>122500</v>
      </c>
      <c r="M31" s="44">
        <f t="shared" si="2"/>
        <v>522704.48275000002</v>
      </c>
      <c r="N31" s="277"/>
      <c r="O31" s="277"/>
      <c r="P31" s="277"/>
      <c r="Q31" s="277"/>
      <c r="R31" s="277"/>
      <c r="S31" s="277"/>
      <c r="T31" s="277"/>
    </row>
    <row r="32" spans="2:20" x14ac:dyDescent="0.2">
      <c r="B32" s="277"/>
      <c r="C32" s="34" t="s">
        <v>196</v>
      </c>
      <c r="D32" s="230">
        <v>16408.64</v>
      </c>
      <c r="E32" s="230"/>
      <c r="F32" s="286"/>
      <c r="G32" s="284">
        <v>12503.74</v>
      </c>
      <c r="H32" s="230">
        <v>2418.6999999999998</v>
      </c>
      <c r="I32" s="287"/>
      <c r="J32" s="285">
        <v>4051.7799999999997</v>
      </c>
      <c r="K32" s="230"/>
      <c r="L32" s="230"/>
      <c r="M32" s="44">
        <f t="shared" si="2"/>
        <v>35382.86</v>
      </c>
      <c r="N32" s="277"/>
      <c r="O32" s="277"/>
      <c r="P32" s="277"/>
      <c r="Q32" s="277"/>
      <c r="R32" s="277"/>
      <c r="S32" s="277"/>
      <c r="T32" s="277"/>
    </row>
    <row r="33" spans="3:20" x14ac:dyDescent="0.2">
      <c r="C33" s="34" t="s">
        <v>197</v>
      </c>
      <c r="D33" s="230">
        <v>174332.56</v>
      </c>
      <c r="E33" s="230">
        <v>83195.67</v>
      </c>
      <c r="F33" s="286"/>
      <c r="G33" s="284">
        <v>56948.25</v>
      </c>
      <c r="H33" s="230">
        <v>123027.4</v>
      </c>
      <c r="I33" s="287"/>
      <c r="J33" s="285"/>
      <c r="K33" s="230">
        <v>161700.54</v>
      </c>
      <c r="L33" s="230"/>
      <c r="M33" s="44">
        <f t="shared" si="2"/>
        <v>599204.42000000004</v>
      </c>
      <c r="N33" s="277"/>
      <c r="O33" s="277"/>
      <c r="P33" s="277"/>
      <c r="Q33" s="277"/>
      <c r="R33" s="277"/>
      <c r="S33" s="277"/>
      <c r="T33" s="277"/>
    </row>
    <row r="34" spans="3:20" x14ac:dyDescent="0.2">
      <c r="C34" s="34" t="s">
        <v>198</v>
      </c>
      <c r="D34" s="230">
        <v>0</v>
      </c>
      <c r="E34" s="230">
        <v>3581.2000000000003</v>
      </c>
      <c r="F34" s="286"/>
      <c r="G34" s="284">
        <v>5315.52</v>
      </c>
      <c r="H34" s="230">
        <v>3187.21</v>
      </c>
      <c r="I34" s="287"/>
      <c r="J34" s="285">
        <v>23744.47</v>
      </c>
      <c r="K34" s="230"/>
      <c r="L34" s="230"/>
      <c r="M34" s="44">
        <f t="shared" si="2"/>
        <v>35828.400000000001</v>
      </c>
      <c r="N34" s="277"/>
      <c r="O34" s="277"/>
      <c r="P34" s="277"/>
      <c r="Q34" s="277"/>
      <c r="R34" s="277"/>
      <c r="S34" s="277"/>
      <c r="T34" s="277"/>
    </row>
    <row r="35" spans="3:20" x14ac:dyDescent="0.2">
      <c r="C35" s="38" t="s">
        <v>199</v>
      </c>
      <c r="D35" s="48">
        <f t="shared" ref="D35:L35" si="3">SUM(D28:D34)</f>
        <v>299706.70275</v>
      </c>
      <c r="E35" s="48">
        <f t="shared" si="3"/>
        <v>154476.13</v>
      </c>
      <c r="F35" s="169">
        <f t="shared" si="3"/>
        <v>115955</v>
      </c>
      <c r="G35" s="179">
        <f t="shared" si="3"/>
        <v>131884.72</v>
      </c>
      <c r="H35" s="48">
        <f t="shared" si="3"/>
        <v>129571.46</v>
      </c>
      <c r="I35" s="180">
        <f t="shared" si="3"/>
        <v>98899</v>
      </c>
      <c r="J35" s="173">
        <f t="shared" si="3"/>
        <v>51011.09</v>
      </c>
      <c r="K35" s="48">
        <f t="shared" si="3"/>
        <v>181700.54</v>
      </c>
      <c r="L35" s="48">
        <f t="shared" si="3"/>
        <v>122500</v>
      </c>
      <c r="M35" s="42">
        <f>SUM(D35:L35)</f>
        <v>1285704.6427499999</v>
      </c>
      <c r="N35" s="277"/>
      <c r="O35" s="277"/>
      <c r="P35" s="277"/>
      <c r="Q35" s="277"/>
      <c r="R35" s="277"/>
      <c r="S35" s="277"/>
      <c r="T35" s="277"/>
    </row>
    <row r="36" spans="3:20" s="37" customFormat="1" x14ac:dyDescent="0.2">
      <c r="C36" s="52"/>
      <c r="D36" s="53"/>
      <c r="E36" s="53"/>
      <c r="F36" s="53"/>
      <c r="G36" s="53"/>
      <c r="H36" s="53"/>
      <c r="I36" s="53"/>
      <c r="J36" s="53"/>
      <c r="K36" s="53"/>
      <c r="L36" s="53"/>
      <c r="M36" s="54"/>
      <c r="N36" s="278"/>
      <c r="O36" s="278"/>
      <c r="P36" s="278"/>
      <c r="Q36" s="278"/>
      <c r="R36" s="278"/>
      <c r="S36" s="278"/>
      <c r="T36" s="278"/>
    </row>
    <row r="37" spans="3:20" hidden="1" x14ac:dyDescent="0.2">
      <c r="C37" s="372" t="s">
        <v>202</v>
      </c>
      <c r="D37" s="373"/>
      <c r="E37" s="373"/>
      <c r="F37" s="373"/>
      <c r="G37" s="373"/>
      <c r="H37" s="373"/>
      <c r="I37" s="373"/>
      <c r="J37" s="373"/>
      <c r="K37" s="373"/>
      <c r="L37" s="373"/>
      <c r="M37" s="374"/>
      <c r="N37" s="277"/>
      <c r="O37" s="277"/>
      <c r="P37" s="277"/>
      <c r="Q37" s="277"/>
      <c r="R37" s="277"/>
      <c r="S37" s="277"/>
      <c r="T37" s="277"/>
    </row>
    <row r="38" spans="3:20" ht="21.75" hidden="1" customHeight="1" thickBot="1" x14ac:dyDescent="0.25">
      <c r="C38" s="45" t="s">
        <v>191</v>
      </c>
      <c r="D38" s="46">
        <f>'1) Budget Table'!D42</f>
        <v>0</v>
      </c>
      <c r="E38" s="46">
        <f>'1) Budget Table'!E42</f>
        <v>0</v>
      </c>
      <c r="F38" s="168">
        <f>'1) Budget Table'!F42</f>
        <v>0</v>
      </c>
      <c r="G38" s="177">
        <f>'1) Budget Table'!G42</f>
        <v>0</v>
      </c>
      <c r="H38" s="46">
        <f>'1) Budget Table'!H42</f>
        <v>0</v>
      </c>
      <c r="I38" s="178">
        <f>'1) Budget Table'!I42</f>
        <v>0</v>
      </c>
      <c r="J38" s="172">
        <f>'1) Budget Table'!J42</f>
        <v>0</v>
      </c>
      <c r="K38" s="46">
        <f>'1) Budget Table'!K42</f>
        <v>0</v>
      </c>
      <c r="L38" s="46">
        <f>'1) Budget Table'!L42</f>
        <v>0</v>
      </c>
      <c r="M38" s="47">
        <f>SUM(D38:L38)</f>
        <v>0</v>
      </c>
      <c r="N38" s="277"/>
      <c r="O38" s="277"/>
      <c r="P38" s="277"/>
      <c r="Q38" s="277"/>
      <c r="R38" s="277"/>
      <c r="S38" s="277"/>
      <c r="T38" s="277"/>
    </row>
    <row r="39" spans="3:20" hidden="1" x14ac:dyDescent="0.2">
      <c r="C39" s="43" t="s">
        <v>192</v>
      </c>
      <c r="D39" s="279"/>
      <c r="E39" s="229"/>
      <c r="F39" s="280"/>
      <c r="G39" s="281"/>
      <c r="H39" s="229"/>
      <c r="I39" s="282"/>
      <c r="J39" s="283"/>
      <c r="K39" s="229"/>
      <c r="L39" s="229"/>
      <c r="M39" s="44">
        <f t="shared" ref="M39:M45" si="4">SUM(D39:L39)</f>
        <v>0</v>
      </c>
      <c r="N39" s="277"/>
      <c r="O39" s="277"/>
      <c r="P39" s="277"/>
      <c r="Q39" s="277"/>
      <c r="R39" s="277"/>
      <c r="S39" s="277"/>
      <c r="T39" s="277"/>
    </row>
    <row r="40" spans="3:20" s="37" customFormat="1" ht="15.75" hidden="1" customHeight="1" x14ac:dyDescent="0.2">
      <c r="C40" s="34" t="s">
        <v>193</v>
      </c>
      <c r="D40" s="230"/>
      <c r="E40" s="228"/>
      <c r="F40" s="243"/>
      <c r="G40" s="284"/>
      <c r="H40" s="228"/>
      <c r="I40" s="244"/>
      <c r="J40" s="285"/>
      <c r="K40" s="228"/>
      <c r="L40" s="228"/>
      <c r="M40" s="44">
        <f t="shared" si="4"/>
        <v>0</v>
      </c>
      <c r="N40" s="278"/>
      <c r="O40" s="278"/>
      <c r="P40" s="278"/>
      <c r="Q40" s="278"/>
      <c r="R40" s="278"/>
      <c r="S40" s="278"/>
      <c r="T40" s="278"/>
    </row>
    <row r="41" spans="3:20" s="37" customFormat="1" hidden="1" x14ac:dyDescent="0.2">
      <c r="C41" s="34" t="s">
        <v>194</v>
      </c>
      <c r="D41" s="230"/>
      <c r="E41" s="230"/>
      <c r="F41" s="286"/>
      <c r="G41" s="284"/>
      <c r="H41" s="230"/>
      <c r="I41" s="287"/>
      <c r="J41" s="285"/>
      <c r="K41" s="230"/>
      <c r="L41" s="230"/>
      <c r="M41" s="44">
        <f t="shared" si="4"/>
        <v>0</v>
      </c>
      <c r="N41" s="278"/>
      <c r="O41" s="278"/>
      <c r="P41" s="278"/>
      <c r="Q41" s="278"/>
      <c r="R41" s="278"/>
      <c r="S41" s="278"/>
      <c r="T41" s="278"/>
    </row>
    <row r="42" spans="3:20" s="37" customFormat="1" hidden="1" x14ac:dyDescent="0.2">
      <c r="C42" s="35" t="s">
        <v>195</v>
      </c>
      <c r="D42" s="230"/>
      <c r="E42" s="230"/>
      <c r="F42" s="286"/>
      <c r="G42" s="284"/>
      <c r="H42" s="230"/>
      <c r="I42" s="287"/>
      <c r="J42" s="285"/>
      <c r="K42" s="230"/>
      <c r="L42" s="230"/>
      <c r="M42" s="44">
        <f t="shared" si="4"/>
        <v>0</v>
      </c>
      <c r="N42" s="278"/>
      <c r="O42" s="278"/>
      <c r="P42" s="278"/>
      <c r="Q42" s="278"/>
      <c r="R42" s="278"/>
      <c r="S42" s="278"/>
      <c r="T42" s="278"/>
    </row>
    <row r="43" spans="3:20" hidden="1" x14ac:dyDescent="0.2">
      <c r="C43" s="34" t="s">
        <v>196</v>
      </c>
      <c r="D43" s="230"/>
      <c r="E43" s="230"/>
      <c r="F43" s="286"/>
      <c r="G43" s="284"/>
      <c r="H43" s="230"/>
      <c r="I43" s="287"/>
      <c r="J43" s="285"/>
      <c r="K43" s="230"/>
      <c r="L43" s="230"/>
      <c r="M43" s="44">
        <f t="shared" si="4"/>
        <v>0</v>
      </c>
      <c r="N43" s="277"/>
      <c r="O43" s="277"/>
      <c r="P43" s="277"/>
      <c r="Q43" s="277"/>
      <c r="R43" s="277"/>
      <c r="S43" s="277"/>
      <c r="T43" s="277"/>
    </row>
    <row r="44" spans="3:20" hidden="1" x14ac:dyDescent="0.2">
      <c r="C44" s="34" t="s">
        <v>197</v>
      </c>
      <c r="D44" s="230"/>
      <c r="E44" s="230"/>
      <c r="F44" s="286"/>
      <c r="G44" s="284"/>
      <c r="H44" s="230"/>
      <c r="I44" s="287"/>
      <c r="J44" s="285"/>
      <c r="K44" s="230"/>
      <c r="L44" s="230"/>
      <c r="M44" s="44">
        <f t="shared" si="4"/>
        <v>0</v>
      </c>
      <c r="N44" s="277"/>
      <c r="O44" s="277"/>
      <c r="P44" s="277"/>
      <c r="Q44" s="277"/>
      <c r="R44" s="277"/>
      <c r="S44" s="277"/>
      <c r="T44" s="277"/>
    </row>
    <row r="45" spans="3:20" hidden="1" x14ac:dyDescent="0.2">
      <c r="C45" s="34" t="s">
        <v>198</v>
      </c>
      <c r="D45" s="230"/>
      <c r="E45" s="230"/>
      <c r="F45" s="286"/>
      <c r="G45" s="284"/>
      <c r="H45" s="230"/>
      <c r="I45" s="287"/>
      <c r="J45" s="285"/>
      <c r="K45" s="230"/>
      <c r="L45" s="230"/>
      <c r="M45" s="44">
        <f t="shared" si="4"/>
        <v>0</v>
      </c>
      <c r="N45" s="277"/>
      <c r="O45" s="277"/>
      <c r="P45" s="277"/>
      <c r="Q45" s="277"/>
      <c r="R45" s="277"/>
      <c r="S45" s="277"/>
      <c r="T45" s="277"/>
    </row>
    <row r="46" spans="3:20" hidden="1" x14ac:dyDescent="0.2">
      <c r="C46" s="38" t="s">
        <v>199</v>
      </c>
      <c r="D46" s="48">
        <f t="shared" ref="D46:L46" si="5">SUM(D39:D45)</f>
        <v>0</v>
      </c>
      <c r="E46" s="48">
        <f t="shared" si="5"/>
        <v>0</v>
      </c>
      <c r="F46" s="169">
        <f t="shared" si="5"/>
        <v>0</v>
      </c>
      <c r="G46" s="179">
        <f t="shared" si="5"/>
        <v>0</v>
      </c>
      <c r="H46" s="48">
        <f t="shared" si="5"/>
        <v>0</v>
      </c>
      <c r="I46" s="180">
        <f t="shared" si="5"/>
        <v>0</v>
      </c>
      <c r="J46" s="173">
        <f t="shared" si="5"/>
        <v>0</v>
      </c>
      <c r="K46" s="48">
        <f t="shared" si="5"/>
        <v>0</v>
      </c>
      <c r="L46" s="48">
        <f t="shared" si="5"/>
        <v>0</v>
      </c>
      <c r="M46" s="42">
        <f t="shared" ref="M46" si="6">SUM(D46:F46)</f>
        <v>0</v>
      </c>
      <c r="N46" s="277"/>
      <c r="O46" s="277"/>
      <c r="P46" s="277"/>
      <c r="Q46" s="277"/>
      <c r="R46" s="277"/>
      <c r="S46" s="277"/>
      <c r="T46" s="277"/>
    </row>
    <row r="47" spans="3:20" hidden="1" x14ac:dyDescent="0.2">
      <c r="C47" s="372" t="s">
        <v>203</v>
      </c>
      <c r="D47" s="373"/>
      <c r="E47" s="373"/>
      <c r="F47" s="373"/>
      <c r="G47" s="373"/>
      <c r="H47" s="373"/>
      <c r="I47" s="373"/>
      <c r="J47" s="373"/>
      <c r="K47" s="373"/>
      <c r="L47" s="373"/>
      <c r="M47" s="374"/>
      <c r="N47" s="277"/>
      <c r="O47" s="277"/>
      <c r="P47" s="277"/>
      <c r="Q47" s="277"/>
      <c r="R47" s="277"/>
      <c r="S47" s="277"/>
      <c r="T47" s="277"/>
    </row>
    <row r="48" spans="3:20" s="37" customFormat="1" hidden="1" x14ac:dyDescent="0.2">
      <c r="C48" s="49"/>
      <c r="D48" s="50"/>
      <c r="E48" s="50"/>
      <c r="F48" s="50"/>
      <c r="G48" s="50"/>
      <c r="H48" s="50"/>
      <c r="I48" s="50"/>
      <c r="J48" s="50"/>
      <c r="K48" s="50"/>
      <c r="L48" s="50"/>
      <c r="M48" s="51"/>
      <c r="N48" s="278"/>
      <c r="O48" s="278"/>
      <c r="P48" s="278"/>
      <c r="Q48" s="278"/>
      <c r="R48" s="278"/>
      <c r="S48" s="278"/>
      <c r="T48" s="278"/>
    </row>
    <row r="49" spans="2:20" ht="20.25" hidden="1" customHeight="1" thickBot="1" x14ac:dyDescent="0.25">
      <c r="B49" s="277"/>
      <c r="C49" s="45" t="s">
        <v>191</v>
      </c>
      <c r="D49" s="46">
        <f>'1) Budget Table'!D52</f>
        <v>0</v>
      </c>
      <c r="E49" s="46">
        <f>'1) Budget Table'!E52</f>
        <v>0</v>
      </c>
      <c r="F49" s="168">
        <f>'1) Budget Table'!F52</f>
        <v>0</v>
      </c>
      <c r="G49" s="177">
        <f>'1) Budget Table'!G52</f>
        <v>0</v>
      </c>
      <c r="H49" s="46">
        <f>'1) Budget Table'!H52</f>
        <v>0</v>
      </c>
      <c r="I49" s="178">
        <f>'1) Budget Table'!I52</f>
        <v>0</v>
      </c>
      <c r="J49" s="172">
        <f>'1) Budget Table'!J52</f>
        <v>0</v>
      </c>
      <c r="K49" s="46">
        <f>'1) Budget Table'!K52</f>
        <v>0</v>
      </c>
      <c r="L49" s="46">
        <f>'1) Budget Table'!L52</f>
        <v>0</v>
      </c>
      <c r="M49" s="47">
        <f>SUM(D49:L49)</f>
        <v>0</v>
      </c>
      <c r="N49" s="277"/>
      <c r="O49" s="277"/>
      <c r="P49" s="277"/>
      <c r="Q49" s="277"/>
      <c r="R49" s="277"/>
      <c r="S49" s="277"/>
      <c r="T49" s="277"/>
    </row>
    <row r="50" spans="2:20" hidden="1" x14ac:dyDescent="0.2">
      <c r="B50" s="277"/>
      <c r="C50" s="43" t="s">
        <v>192</v>
      </c>
      <c r="D50" s="279"/>
      <c r="E50" s="229"/>
      <c r="F50" s="280"/>
      <c r="G50" s="281"/>
      <c r="H50" s="229"/>
      <c r="I50" s="282"/>
      <c r="J50" s="283"/>
      <c r="K50" s="229"/>
      <c r="L50" s="229"/>
      <c r="M50" s="44">
        <f t="shared" ref="M50:M56" si="7">SUM(D50:L50)</f>
        <v>0</v>
      </c>
      <c r="N50" s="277"/>
      <c r="O50" s="277"/>
      <c r="P50" s="277"/>
      <c r="Q50" s="277"/>
      <c r="R50" s="277"/>
      <c r="S50" s="277"/>
      <c r="T50" s="277"/>
    </row>
    <row r="51" spans="2:20" ht="15.75" hidden="1" customHeight="1" x14ac:dyDescent="0.2">
      <c r="B51" s="277"/>
      <c r="C51" s="34" t="s">
        <v>193</v>
      </c>
      <c r="D51" s="230"/>
      <c r="E51" s="228"/>
      <c r="F51" s="243"/>
      <c r="G51" s="284"/>
      <c r="H51" s="228"/>
      <c r="I51" s="244"/>
      <c r="J51" s="285"/>
      <c r="K51" s="228"/>
      <c r="L51" s="228"/>
      <c r="M51" s="44">
        <f t="shared" si="7"/>
        <v>0</v>
      </c>
      <c r="N51" s="277"/>
      <c r="O51" s="277"/>
      <c r="P51" s="277"/>
      <c r="Q51" s="277"/>
      <c r="R51" s="277"/>
      <c r="S51" s="277"/>
      <c r="T51" s="277"/>
    </row>
    <row r="52" spans="2:20" ht="32.25" hidden="1" customHeight="1" x14ac:dyDescent="0.2">
      <c r="B52" s="277"/>
      <c r="C52" s="34" t="s">
        <v>194</v>
      </c>
      <c r="D52" s="230"/>
      <c r="E52" s="230"/>
      <c r="F52" s="286"/>
      <c r="G52" s="284"/>
      <c r="H52" s="230"/>
      <c r="I52" s="287"/>
      <c r="J52" s="285"/>
      <c r="K52" s="230"/>
      <c r="L52" s="230"/>
      <c r="M52" s="44">
        <f t="shared" si="7"/>
        <v>0</v>
      </c>
      <c r="N52" s="277"/>
      <c r="O52" s="277"/>
      <c r="P52" s="277"/>
      <c r="Q52" s="277"/>
      <c r="R52" s="277"/>
      <c r="S52" s="277"/>
      <c r="T52" s="277"/>
    </row>
    <row r="53" spans="2:20" s="37" customFormat="1" hidden="1" x14ac:dyDescent="0.2">
      <c r="B53" s="278"/>
      <c r="C53" s="35" t="s">
        <v>195</v>
      </c>
      <c r="D53" s="230"/>
      <c r="E53" s="230"/>
      <c r="F53" s="286"/>
      <c r="G53" s="284"/>
      <c r="H53" s="230"/>
      <c r="I53" s="287"/>
      <c r="J53" s="285"/>
      <c r="K53" s="230"/>
      <c r="L53" s="230"/>
      <c r="M53" s="44">
        <f t="shared" si="7"/>
        <v>0</v>
      </c>
      <c r="N53" s="278"/>
      <c r="O53" s="278"/>
      <c r="P53" s="278"/>
      <c r="Q53" s="278"/>
      <c r="R53" s="278"/>
      <c r="S53" s="278"/>
      <c r="T53" s="278"/>
    </row>
    <row r="54" spans="2:20" hidden="1" x14ac:dyDescent="0.2">
      <c r="B54" s="277"/>
      <c r="C54" s="34" t="s">
        <v>196</v>
      </c>
      <c r="D54" s="230"/>
      <c r="E54" s="230"/>
      <c r="F54" s="286"/>
      <c r="G54" s="284"/>
      <c r="H54" s="230"/>
      <c r="I54" s="287"/>
      <c r="J54" s="285"/>
      <c r="K54" s="230"/>
      <c r="L54" s="230"/>
      <c r="M54" s="44">
        <f t="shared" si="7"/>
        <v>0</v>
      </c>
      <c r="N54" s="277"/>
      <c r="O54" s="277"/>
      <c r="P54" s="277"/>
      <c r="Q54" s="277"/>
      <c r="R54" s="277"/>
      <c r="S54" s="277"/>
      <c r="T54" s="277"/>
    </row>
    <row r="55" spans="2:20" hidden="1" x14ac:dyDescent="0.2">
      <c r="B55" s="277"/>
      <c r="C55" s="34" t="s">
        <v>197</v>
      </c>
      <c r="D55" s="230"/>
      <c r="E55" s="230"/>
      <c r="F55" s="286"/>
      <c r="G55" s="284"/>
      <c r="H55" s="230"/>
      <c r="I55" s="287"/>
      <c r="J55" s="285"/>
      <c r="K55" s="230"/>
      <c r="L55" s="230"/>
      <c r="M55" s="44">
        <f t="shared" si="7"/>
        <v>0</v>
      </c>
      <c r="N55" s="277"/>
      <c r="O55" s="277"/>
      <c r="P55" s="277"/>
      <c r="Q55" s="277"/>
      <c r="R55" s="277"/>
      <c r="S55" s="277"/>
      <c r="T55" s="277"/>
    </row>
    <row r="56" spans="2:20" hidden="1" x14ac:dyDescent="0.2">
      <c r="B56" s="277"/>
      <c r="C56" s="34" t="s">
        <v>198</v>
      </c>
      <c r="D56" s="230"/>
      <c r="E56" s="230"/>
      <c r="F56" s="286"/>
      <c r="G56" s="284"/>
      <c r="H56" s="230"/>
      <c r="I56" s="287"/>
      <c r="J56" s="285"/>
      <c r="K56" s="230"/>
      <c r="L56" s="230"/>
      <c r="M56" s="44">
        <f t="shared" si="7"/>
        <v>0</v>
      </c>
      <c r="N56" s="277"/>
      <c r="O56" s="277"/>
      <c r="P56" s="277"/>
      <c r="Q56" s="277"/>
      <c r="R56" s="277"/>
      <c r="S56" s="277"/>
      <c r="T56" s="277"/>
    </row>
    <row r="57" spans="2:20" ht="21" hidden="1" customHeight="1" x14ac:dyDescent="0.2">
      <c r="B57" s="277"/>
      <c r="C57" s="38" t="s">
        <v>199</v>
      </c>
      <c r="D57" s="48">
        <f t="shared" ref="D57:L57" si="8">SUM(D50:D56)</f>
        <v>0</v>
      </c>
      <c r="E57" s="48">
        <f t="shared" si="8"/>
        <v>0</v>
      </c>
      <c r="F57" s="169">
        <f t="shared" si="8"/>
        <v>0</v>
      </c>
      <c r="G57" s="179">
        <f t="shared" si="8"/>
        <v>0</v>
      </c>
      <c r="H57" s="48">
        <f t="shared" si="8"/>
        <v>0</v>
      </c>
      <c r="I57" s="180">
        <f t="shared" si="8"/>
        <v>0</v>
      </c>
      <c r="J57" s="173">
        <f t="shared" si="8"/>
        <v>0</v>
      </c>
      <c r="K57" s="48">
        <f t="shared" si="8"/>
        <v>0</v>
      </c>
      <c r="L57" s="48">
        <f t="shared" si="8"/>
        <v>0</v>
      </c>
      <c r="M57" s="42">
        <f t="shared" ref="M57" si="9">SUM(D57:F57)</f>
        <v>0</v>
      </c>
      <c r="N57" s="277"/>
      <c r="O57" s="277"/>
      <c r="P57" s="277"/>
      <c r="Q57" s="277"/>
      <c r="R57" s="277"/>
      <c r="S57" s="277"/>
      <c r="T57" s="277"/>
    </row>
    <row r="58" spans="2:20" s="37" customFormat="1" ht="22.5" hidden="1" customHeight="1" x14ac:dyDescent="0.2">
      <c r="B58" s="278"/>
      <c r="C58" s="55"/>
      <c r="D58" s="53"/>
      <c r="E58" s="53"/>
      <c r="F58" s="53"/>
      <c r="G58" s="53"/>
      <c r="H58" s="53"/>
      <c r="I58" s="53"/>
      <c r="J58" s="53"/>
      <c r="K58" s="53"/>
      <c r="L58" s="53"/>
      <c r="M58" s="54"/>
      <c r="N58" s="278"/>
      <c r="O58" s="278"/>
      <c r="P58" s="278"/>
      <c r="Q58" s="278"/>
      <c r="R58" s="278"/>
      <c r="S58" s="278"/>
      <c r="T58" s="278"/>
    </row>
    <row r="59" spans="2:20" x14ac:dyDescent="0.2">
      <c r="B59" s="372" t="s">
        <v>204</v>
      </c>
      <c r="C59" s="373"/>
      <c r="D59" s="373"/>
      <c r="E59" s="373"/>
      <c r="F59" s="373"/>
      <c r="G59" s="373"/>
      <c r="H59" s="373"/>
      <c r="I59" s="373"/>
      <c r="J59" s="373"/>
      <c r="K59" s="373"/>
      <c r="L59" s="373"/>
      <c r="M59" s="374"/>
      <c r="N59" s="277"/>
      <c r="O59" s="277"/>
      <c r="P59" s="277"/>
      <c r="Q59" s="277"/>
      <c r="R59" s="277"/>
      <c r="S59" s="277"/>
      <c r="T59" s="277"/>
    </row>
    <row r="60" spans="2:20" x14ac:dyDescent="0.2">
      <c r="B60" s="277"/>
      <c r="C60" s="372" t="s">
        <v>205</v>
      </c>
      <c r="D60" s="373"/>
      <c r="E60" s="373"/>
      <c r="F60" s="373"/>
      <c r="G60" s="373"/>
      <c r="H60" s="373"/>
      <c r="I60" s="373"/>
      <c r="J60" s="373"/>
      <c r="K60" s="373"/>
      <c r="L60" s="373"/>
      <c r="M60" s="374"/>
      <c r="N60" s="277"/>
      <c r="O60" s="277"/>
      <c r="P60" s="277"/>
      <c r="Q60" s="277"/>
      <c r="R60" s="277"/>
      <c r="S60" s="277"/>
      <c r="T60" s="277"/>
    </row>
    <row r="61" spans="2:20" ht="24" customHeight="1" thickBot="1" x14ac:dyDescent="0.25">
      <c r="B61" s="277"/>
      <c r="C61" s="45" t="s">
        <v>191</v>
      </c>
      <c r="D61" s="46">
        <f>'1) Budget Table'!D61</f>
        <v>311224.56024999998</v>
      </c>
      <c r="E61" s="46">
        <f>'1) Budget Table'!E61</f>
        <v>61029.29</v>
      </c>
      <c r="F61" s="168">
        <f>'1) Budget Table'!F61</f>
        <v>38500</v>
      </c>
      <c r="G61" s="177">
        <f>'1) Budget Table'!G61</f>
        <v>51909.9</v>
      </c>
      <c r="H61" s="46">
        <f>'1) Budget Table'!H61</f>
        <v>14981.210000000001</v>
      </c>
      <c r="I61" s="178">
        <f>'1) Budget Table'!I61</f>
        <v>25000</v>
      </c>
      <c r="J61" s="172">
        <f>'1) Budget Table'!J61</f>
        <v>35350.11</v>
      </c>
      <c r="K61" s="46">
        <f>'1) Budget Table'!K61</f>
        <v>56884.310000000005</v>
      </c>
      <c r="L61" s="46">
        <f>'1) Budget Table'!L61</f>
        <v>30000</v>
      </c>
      <c r="M61" s="47">
        <f>SUM(D61:L61)</f>
        <v>624879.38025000005</v>
      </c>
      <c r="N61" s="277"/>
      <c r="O61" s="277"/>
      <c r="P61" s="277"/>
      <c r="Q61" s="277"/>
      <c r="R61" s="277"/>
      <c r="S61" s="277"/>
      <c r="T61" s="277"/>
    </row>
    <row r="62" spans="2:20" ht="15.75" customHeight="1" x14ac:dyDescent="0.2">
      <c r="B62" s="277"/>
      <c r="C62" s="43" t="s">
        <v>192</v>
      </c>
      <c r="D62" s="279">
        <v>9081.380000000001</v>
      </c>
      <c r="E62" s="229">
        <v>5224.12</v>
      </c>
      <c r="F62" s="280">
        <v>7000</v>
      </c>
      <c r="G62" s="281">
        <v>600.85</v>
      </c>
      <c r="H62" s="229">
        <v>11813.560000000001</v>
      </c>
      <c r="I62" s="282">
        <v>4000</v>
      </c>
      <c r="J62" s="283">
        <v>676.95</v>
      </c>
      <c r="K62" s="229"/>
      <c r="L62" s="229">
        <v>5000</v>
      </c>
      <c r="M62" s="44">
        <f>SUM(D62:L62)</f>
        <v>43396.86</v>
      </c>
      <c r="N62" s="277"/>
      <c r="O62" s="277"/>
      <c r="P62" s="277"/>
      <c r="Q62" s="277"/>
      <c r="R62" s="277"/>
      <c r="S62" s="277"/>
      <c r="T62" s="277"/>
    </row>
    <row r="63" spans="2:20" ht="15.75" customHeight="1" x14ac:dyDescent="0.2">
      <c r="B63" s="277"/>
      <c r="C63" s="34" t="s">
        <v>193</v>
      </c>
      <c r="D63" s="230">
        <v>0</v>
      </c>
      <c r="E63" s="228"/>
      <c r="F63" s="243"/>
      <c r="G63" s="284"/>
      <c r="H63" s="228"/>
      <c r="I63" s="244"/>
      <c r="J63" s="285"/>
      <c r="K63" s="228"/>
      <c r="L63" s="228"/>
      <c r="M63" s="44">
        <f t="shared" ref="M63:M68" si="10">SUM(D63:L63)</f>
        <v>0</v>
      </c>
      <c r="N63" s="277"/>
      <c r="O63" s="277"/>
      <c r="P63" s="277"/>
      <c r="Q63" s="277"/>
      <c r="R63" s="277"/>
      <c r="S63" s="277"/>
      <c r="T63" s="277"/>
    </row>
    <row r="64" spans="2:20" ht="15.75" customHeight="1" x14ac:dyDescent="0.2">
      <c r="B64" s="277"/>
      <c r="C64" s="34" t="s">
        <v>194</v>
      </c>
      <c r="D64" s="230">
        <v>0</v>
      </c>
      <c r="E64" s="230"/>
      <c r="F64" s="286"/>
      <c r="G64" s="284"/>
      <c r="H64" s="230"/>
      <c r="I64" s="287"/>
      <c r="J64" s="285"/>
      <c r="K64" s="230"/>
      <c r="L64" s="230"/>
      <c r="M64" s="44">
        <f t="shared" si="10"/>
        <v>0</v>
      </c>
      <c r="N64" s="277"/>
      <c r="O64" s="277"/>
      <c r="P64" s="277"/>
      <c r="Q64" s="277"/>
      <c r="R64" s="277"/>
      <c r="S64" s="277"/>
      <c r="T64" s="277"/>
    </row>
    <row r="65" spans="2:20" ht="18.75" customHeight="1" x14ac:dyDescent="0.2">
      <c r="B65" s="277"/>
      <c r="C65" s="35" t="s">
        <v>195</v>
      </c>
      <c r="D65" s="230">
        <v>290350.99024999997</v>
      </c>
      <c r="E65" s="230">
        <v>31763.309999999998</v>
      </c>
      <c r="F65" s="286">
        <v>31500</v>
      </c>
      <c r="G65" s="284">
        <v>49581.35</v>
      </c>
      <c r="H65" s="230">
        <v>2162.7600000000002</v>
      </c>
      <c r="I65" s="287">
        <v>21000</v>
      </c>
      <c r="J65" s="285">
        <v>24197.25</v>
      </c>
      <c r="K65" s="230">
        <v>56884.31</v>
      </c>
      <c r="L65" s="230">
        <v>25000</v>
      </c>
      <c r="M65" s="44">
        <f t="shared" si="10"/>
        <v>532439.97025000001</v>
      </c>
      <c r="N65" s="277"/>
      <c r="O65" s="277"/>
      <c r="P65" s="277"/>
      <c r="Q65" s="277"/>
      <c r="R65" s="277"/>
      <c r="S65" s="277"/>
      <c r="T65" s="277"/>
    </row>
    <row r="66" spans="2:20" x14ac:dyDescent="0.2">
      <c r="B66" s="277"/>
      <c r="C66" s="34" t="s">
        <v>196</v>
      </c>
      <c r="D66" s="230">
        <v>11792.189999999999</v>
      </c>
      <c r="E66" s="230"/>
      <c r="F66" s="286"/>
      <c r="G66" s="284">
        <v>227.04</v>
      </c>
      <c r="H66" s="230"/>
      <c r="I66" s="287"/>
      <c r="J66" s="285">
        <v>1142.18</v>
      </c>
      <c r="K66" s="230"/>
      <c r="L66" s="230"/>
      <c r="M66" s="44">
        <f t="shared" si="10"/>
        <v>13161.41</v>
      </c>
      <c r="N66" s="277"/>
      <c r="O66" s="277"/>
      <c r="P66" s="277"/>
      <c r="Q66" s="277"/>
      <c r="R66" s="277"/>
      <c r="S66" s="277"/>
      <c r="T66" s="277"/>
    </row>
    <row r="67" spans="2:20" s="37" customFormat="1" ht="21.75" customHeight="1" x14ac:dyDescent="0.2">
      <c r="B67" s="277"/>
      <c r="C67" s="34" t="s">
        <v>197</v>
      </c>
      <c r="D67" s="230">
        <v>0</v>
      </c>
      <c r="E67" s="230">
        <v>23553.11</v>
      </c>
      <c r="F67" s="286"/>
      <c r="G67" s="284"/>
      <c r="H67" s="230"/>
      <c r="I67" s="287"/>
      <c r="J67" s="285"/>
      <c r="K67" s="230"/>
      <c r="L67" s="230"/>
      <c r="M67" s="44">
        <f t="shared" si="10"/>
        <v>23553.11</v>
      </c>
      <c r="N67" s="278"/>
      <c r="O67" s="278"/>
      <c r="P67" s="278"/>
      <c r="Q67" s="278"/>
      <c r="R67" s="278"/>
      <c r="S67" s="278"/>
      <c r="T67" s="278"/>
    </row>
    <row r="68" spans="2:20" s="37" customFormat="1" x14ac:dyDescent="0.2">
      <c r="B68" s="277"/>
      <c r="C68" s="34" t="s">
        <v>198</v>
      </c>
      <c r="D68" s="230">
        <v>0</v>
      </c>
      <c r="E68" s="230">
        <v>488.75</v>
      </c>
      <c r="F68" s="286"/>
      <c r="G68" s="284">
        <v>1500.66</v>
      </c>
      <c r="H68" s="230">
        <v>1004.8900000000001</v>
      </c>
      <c r="I68" s="287"/>
      <c r="J68" s="285">
        <v>9333.7300000000014</v>
      </c>
      <c r="K68" s="230"/>
      <c r="L68" s="230"/>
      <c r="M68" s="44">
        <f t="shared" si="10"/>
        <v>12328.030000000002</v>
      </c>
      <c r="N68" s="278"/>
      <c r="O68" s="278"/>
      <c r="P68" s="278"/>
      <c r="Q68" s="278"/>
      <c r="R68" s="278"/>
      <c r="S68" s="278"/>
      <c r="T68" s="278"/>
    </row>
    <row r="69" spans="2:20" x14ac:dyDescent="0.2">
      <c r="B69" s="277"/>
      <c r="C69" s="38" t="s">
        <v>199</v>
      </c>
      <c r="D69" s="48">
        <f t="shared" ref="D69:L69" si="11">SUM(D62:D68)</f>
        <v>311224.56024999998</v>
      </c>
      <c r="E69" s="48">
        <f t="shared" si="11"/>
        <v>61029.29</v>
      </c>
      <c r="F69" s="169">
        <f t="shared" si="11"/>
        <v>38500</v>
      </c>
      <c r="G69" s="179">
        <f t="shared" si="11"/>
        <v>51909.9</v>
      </c>
      <c r="H69" s="48">
        <f t="shared" si="11"/>
        <v>14981.210000000001</v>
      </c>
      <c r="I69" s="180">
        <f t="shared" si="11"/>
        <v>25000</v>
      </c>
      <c r="J69" s="173">
        <f t="shared" si="11"/>
        <v>35350.11</v>
      </c>
      <c r="K69" s="48">
        <f t="shared" si="11"/>
        <v>56884.31</v>
      </c>
      <c r="L69" s="48">
        <f t="shared" si="11"/>
        <v>30000</v>
      </c>
      <c r="M69" s="42">
        <f>SUM(D69:L69)</f>
        <v>624879.38024999993</v>
      </c>
      <c r="N69" s="277"/>
      <c r="O69" s="277"/>
      <c r="P69" s="277"/>
      <c r="Q69" s="277"/>
      <c r="R69" s="277"/>
      <c r="S69" s="277"/>
      <c r="T69" s="277"/>
    </row>
    <row r="70" spans="2:20" s="37" customFormat="1" hidden="1" x14ac:dyDescent="0.2">
      <c r="B70" s="278"/>
      <c r="C70" s="52"/>
      <c r="D70" s="53"/>
      <c r="E70" s="53"/>
      <c r="F70" s="53"/>
      <c r="G70" s="53"/>
      <c r="H70" s="53"/>
      <c r="I70" s="53"/>
      <c r="J70" s="53"/>
      <c r="K70" s="53"/>
      <c r="L70" s="53"/>
      <c r="M70" s="54"/>
      <c r="N70" s="278"/>
      <c r="O70" s="278"/>
      <c r="P70" s="278"/>
      <c r="Q70" s="278"/>
      <c r="R70" s="278"/>
      <c r="S70" s="278"/>
      <c r="T70" s="278"/>
    </row>
    <row r="71" spans="2:20" hidden="1" x14ac:dyDescent="0.2">
      <c r="B71" s="278"/>
      <c r="C71" s="372" t="s">
        <v>206</v>
      </c>
      <c r="D71" s="373"/>
      <c r="E71" s="373"/>
      <c r="F71" s="373"/>
      <c r="G71" s="373"/>
      <c r="H71" s="373"/>
      <c r="I71" s="373"/>
      <c r="J71" s="373"/>
      <c r="K71" s="373"/>
      <c r="L71" s="373"/>
      <c r="M71" s="374"/>
      <c r="N71" s="277"/>
      <c r="O71" s="277"/>
      <c r="P71" s="277"/>
      <c r="Q71" s="277"/>
      <c r="R71" s="277"/>
      <c r="S71" s="277"/>
      <c r="T71" s="277"/>
    </row>
    <row r="72" spans="2:20" ht="21.75" hidden="1" customHeight="1" thickBot="1" x14ac:dyDescent="0.25">
      <c r="B72" s="277"/>
      <c r="C72" s="45" t="s">
        <v>191</v>
      </c>
      <c r="D72" s="46" t="e">
        <f>'1) Budget Table'!#REF!</f>
        <v>#REF!</v>
      </c>
      <c r="E72" s="46" t="e">
        <f>'1) Budget Table'!#REF!</f>
        <v>#REF!</v>
      </c>
      <c r="F72" s="168" t="e">
        <f>'1) Budget Table'!#REF!</f>
        <v>#REF!</v>
      </c>
      <c r="G72" s="177" t="e">
        <f>'1) Budget Table'!#REF!</f>
        <v>#REF!</v>
      </c>
      <c r="H72" s="46" t="e">
        <f>'1) Budget Table'!#REF!</f>
        <v>#REF!</v>
      </c>
      <c r="I72" s="178" t="e">
        <f>'1) Budget Table'!#REF!</f>
        <v>#REF!</v>
      </c>
      <c r="J72" s="172" t="e">
        <f>'1) Budget Table'!#REF!</f>
        <v>#REF!</v>
      </c>
      <c r="K72" s="46" t="e">
        <f>'1) Budget Table'!#REF!</f>
        <v>#REF!</v>
      </c>
      <c r="L72" s="46" t="e">
        <f>'1) Budget Table'!#REF!</f>
        <v>#REF!</v>
      </c>
      <c r="M72" s="47" t="e">
        <f>SUM(D72:L72)</f>
        <v>#REF!</v>
      </c>
      <c r="N72" s="277"/>
      <c r="O72" s="277"/>
      <c r="P72" s="277"/>
      <c r="Q72" s="277"/>
      <c r="R72" s="277"/>
      <c r="S72" s="277"/>
      <c r="T72" s="277"/>
    </row>
    <row r="73" spans="2:20" ht="15.75" hidden="1" customHeight="1" x14ac:dyDescent="0.2">
      <c r="B73" s="277"/>
      <c r="C73" s="43" t="s">
        <v>192</v>
      </c>
      <c r="D73" s="279"/>
      <c r="E73" s="229"/>
      <c r="F73" s="280"/>
      <c r="G73" s="281"/>
      <c r="H73" s="229"/>
      <c r="I73" s="282"/>
      <c r="J73" s="283"/>
      <c r="K73" s="229"/>
      <c r="L73" s="229"/>
      <c r="M73" s="44">
        <f t="shared" ref="M73:M79" si="12">SUM(D73:L73)</f>
        <v>0</v>
      </c>
      <c r="N73" s="277"/>
      <c r="O73" s="277"/>
      <c r="P73" s="277"/>
      <c r="Q73" s="277"/>
      <c r="R73" s="277"/>
      <c r="S73" s="277"/>
      <c r="T73" s="277"/>
    </row>
    <row r="74" spans="2:20" ht="15.75" hidden="1" customHeight="1" x14ac:dyDescent="0.2">
      <c r="B74" s="277"/>
      <c r="C74" s="34" t="s">
        <v>193</v>
      </c>
      <c r="D74" s="230"/>
      <c r="E74" s="228"/>
      <c r="F74" s="243"/>
      <c r="G74" s="284"/>
      <c r="H74" s="228"/>
      <c r="I74" s="244"/>
      <c r="J74" s="285"/>
      <c r="K74" s="228"/>
      <c r="L74" s="228"/>
      <c r="M74" s="44">
        <f t="shared" si="12"/>
        <v>0</v>
      </c>
      <c r="N74" s="277"/>
      <c r="O74" s="277"/>
      <c r="P74" s="277"/>
      <c r="Q74" s="277"/>
      <c r="R74" s="277"/>
      <c r="S74" s="277"/>
      <c r="T74" s="277"/>
    </row>
    <row r="75" spans="2:20" ht="15.75" hidden="1" customHeight="1" x14ac:dyDescent="0.2">
      <c r="B75" s="277"/>
      <c r="C75" s="34" t="s">
        <v>194</v>
      </c>
      <c r="D75" s="230"/>
      <c r="E75" s="230"/>
      <c r="F75" s="286"/>
      <c r="G75" s="284"/>
      <c r="H75" s="230"/>
      <c r="I75" s="287"/>
      <c r="J75" s="285"/>
      <c r="K75" s="230"/>
      <c r="L75" s="230"/>
      <c r="M75" s="44">
        <f t="shared" si="12"/>
        <v>0</v>
      </c>
      <c r="N75" s="277"/>
      <c r="O75" s="277"/>
      <c r="P75" s="277"/>
      <c r="Q75" s="277"/>
      <c r="R75" s="277"/>
      <c r="S75" s="277"/>
      <c r="T75" s="277"/>
    </row>
    <row r="76" spans="2:20" hidden="1" x14ac:dyDescent="0.2">
      <c r="B76" s="277"/>
      <c r="C76" s="35" t="s">
        <v>195</v>
      </c>
      <c r="D76" s="230"/>
      <c r="E76" s="230"/>
      <c r="F76" s="286"/>
      <c r="G76" s="284"/>
      <c r="H76" s="230"/>
      <c r="I76" s="287"/>
      <c r="J76" s="285"/>
      <c r="K76" s="230"/>
      <c r="L76" s="230"/>
      <c r="M76" s="44">
        <f t="shared" si="12"/>
        <v>0</v>
      </c>
      <c r="N76" s="277"/>
      <c r="O76" s="277"/>
      <c r="P76" s="277"/>
      <c r="Q76" s="277"/>
      <c r="R76" s="277"/>
      <c r="S76" s="277"/>
      <c r="T76" s="277"/>
    </row>
    <row r="77" spans="2:20" hidden="1" x14ac:dyDescent="0.2">
      <c r="B77" s="277"/>
      <c r="C77" s="34" t="s">
        <v>196</v>
      </c>
      <c r="D77" s="230"/>
      <c r="E77" s="230"/>
      <c r="F77" s="286"/>
      <c r="G77" s="284"/>
      <c r="H77" s="230"/>
      <c r="I77" s="287"/>
      <c r="J77" s="285"/>
      <c r="K77" s="230"/>
      <c r="L77" s="230"/>
      <c r="M77" s="44">
        <f t="shared" si="12"/>
        <v>0</v>
      </c>
      <c r="N77" s="277"/>
      <c r="O77" s="277"/>
      <c r="P77" s="277"/>
      <c r="Q77" s="277"/>
      <c r="R77" s="277"/>
      <c r="S77" s="277"/>
      <c r="T77" s="277"/>
    </row>
    <row r="78" spans="2:20" hidden="1" x14ac:dyDescent="0.2">
      <c r="B78" s="277"/>
      <c r="C78" s="34" t="s">
        <v>197</v>
      </c>
      <c r="D78" s="230"/>
      <c r="E78" s="230"/>
      <c r="F78" s="286"/>
      <c r="G78" s="284"/>
      <c r="H78" s="230"/>
      <c r="I78" s="287"/>
      <c r="J78" s="285"/>
      <c r="K78" s="230"/>
      <c r="L78" s="230"/>
      <c r="M78" s="44">
        <f t="shared" si="12"/>
        <v>0</v>
      </c>
      <c r="N78" s="277"/>
      <c r="O78" s="277"/>
      <c r="P78" s="277"/>
      <c r="Q78" s="277"/>
      <c r="R78" s="277"/>
      <c r="S78" s="277"/>
      <c r="T78" s="277"/>
    </row>
    <row r="79" spans="2:20" hidden="1" x14ac:dyDescent="0.2">
      <c r="B79" s="277"/>
      <c r="C79" s="34" t="s">
        <v>198</v>
      </c>
      <c r="D79" s="230"/>
      <c r="E79" s="230"/>
      <c r="F79" s="286"/>
      <c r="G79" s="284"/>
      <c r="H79" s="230"/>
      <c r="I79" s="287"/>
      <c r="J79" s="285"/>
      <c r="K79" s="230"/>
      <c r="L79" s="230"/>
      <c r="M79" s="44">
        <f t="shared" si="12"/>
        <v>0</v>
      </c>
      <c r="N79" s="277"/>
      <c r="O79" s="277"/>
      <c r="P79" s="277"/>
      <c r="Q79" s="277"/>
      <c r="R79" s="277"/>
      <c r="S79" s="277"/>
      <c r="T79" s="277"/>
    </row>
    <row r="80" spans="2:20" hidden="1" x14ac:dyDescent="0.2">
      <c r="B80" s="277"/>
      <c r="C80" s="38" t="s">
        <v>199</v>
      </c>
      <c r="D80" s="48">
        <f t="shared" ref="D80:L80" si="13">SUM(D73:D79)</f>
        <v>0</v>
      </c>
      <c r="E80" s="48">
        <f t="shared" si="13"/>
        <v>0</v>
      </c>
      <c r="F80" s="169">
        <f t="shared" si="13"/>
        <v>0</v>
      </c>
      <c r="G80" s="179">
        <f t="shared" si="13"/>
        <v>0</v>
      </c>
      <c r="H80" s="48">
        <f t="shared" si="13"/>
        <v>0</v>
      </c>
      <c r="I80" s="180">
        <f t="shared" si="13"/>
        <v>0</v>
      </c>
      <c r="J80" s="173">
        <f t="shared" si="13"/>
        <v>0</v>
      </c>
      <c r="K80" s="48">
        <f t="shared" si="13"/>
        <v>0</v>
      </c>
      <c r="L80" s="48">
        <f t="shared" si="13"/>
        <v>0</v>
      </c>
      <c r="M80" s="42">
        <f>SUM(D80:L80)</f>
        <v>0</v>
      </c>
      <c r="N80" s="277"/>
      <c r="O80" s="277"/>
      <c r="P80" s="277"/>
      <c r="Q80" s="277"/>
      <c r="R80" s="277"/>
      <c r="S80" s="277"/>
      <c r="T80" s="277"/>
    </row>
    <row r="81" spans="2:20" s="37" customFormat="1" hidden="1" x14ac:dyDescent="0.2">
      <c r="B81" s="278"/>
      <c r="C81" s="52"/>
      <c r="D81" s="53"/>
      <c r="E81" s="53"/>
      <c r="F81" s="53"/>
      <c r="G81" s="53"/>
      <c r="H81" s="53"/>
      <c r="I81" s="53"/>
      <c r="J81" s="53"/>
      <c r="K81" s="53"/>
      <c r="L81" s="53"/>
      <c r="M81" s="54"/>
      <c r="N81" s="278"/>
      <c r="O81" s="278"/>
      <c r="P81" s="278"/>
      <c r="Q81" s="278"/>
      <c r="R81" s="278"/>
      <c r="S81" s="278"/>
      <c r="T81" s="278"/>
    </row>
    <row r="82" spans="2:20" hidden="1" x14ac:dyDescent="0.2">
      <c r="B82" s="277"/>
      <c r="C82" s="372" t="s">
        <v>207</v>
      </c>
      <c r="D82" s="373"/>
      <c r="E82" s="373"/>
      <c r="F82" s="373"/>
      <c r="G82" s="373"/>
      <c r="H82" s="373"/>
      <c r="I82" s="373"/>
      <c r="J82" s="373"/>
      <c r="K82" s="373"/>
      <c r="L82" s="373"/>
      <c r="M82" s="374"/>
      <c r="N82" s="277"/>
      <c r="O82" s="277"/>
      <c r="P82" s="277"/>
      <c r="Q82" s="277"/>
      <c r="R82" s="277"/>
      <c r="S82" s="277"/>
      <c r="T82" s="277"/>
    </row>
    <row r="83" spans="2:20" ht="21.75" hidden="1" customHeight="1" thickBot="1" x14ac:dyDescent="0.25">
      <c r="B83" s="278"/>
      <c r="C83" s="45" t="s">
        <v>191</v>
      </c>
      <c r="D83" s="46" t="e">
        <f>'1) Budget Table'!#REF!</f>
        <v>#REF!</v>
      </c>
      <c r="E83" s="46" t="e">
        <f>'1) Budget Table'!#REF!</f>
        <v>#REF!</v>
      </c>
      <c r="F83" s="168" t="e">
        <f>'1) Budget Table'!#REF!</f>
        <v>#REF!</v>
      </c>
      <c r="G83" s="177" t="e">
        <f>'1) Budget Table'!#REF!</f>
        <v>#REF!</v>
      </c>
      <c r="H83" s="46" t="e">
        <f>'1) Budget Table'!#REF!</f>
        <v>#REF!</v>
      </c>
      <c r="I83" s="178" t="e">
        <f>'1) Budget Table'!#REF!</f>
        <v>#REF!</v>
      </c>
      <c r="J83" s="172" t="e">
        <f>'1) Budget Table'!#REF!</f>
        <v>#REF!</v>
      </c>
      <c r="K83" s="46" t="e">
        <f>'1) Budget Table'!#REF!</f>
        <v>#REF!</v>
      </c>
      <c r="L83" s="46" t="e">
        <f>'1) Budget Table'!#REF!</f>
        <v>#REF!</v>
      </c>
      <c r="M83" s="47" t="e">
        <f>SUM(D83:L83)</f>
        <v>#REF!</v>
      </c>
      <c r="N83" s="277"/>
      <c r="O83" s="277"/>
      <c r="P83" s="277"/>
      <c r="Q83" s="277"/>
      <c r="R83" s="277"/>
      <c r="S83" s="277"/>
      <c r="T83" s="277"/>
    </row>
    <row r="84" spans="2:20" ht="18" hidden="1" customHeight="1" x14ac:dyDescent="0.2">
      <c r="B84" s="277"/>
      <c r="C84" s="43" t="s">
        <v>192</v>
      </c>
      <c r="D84" s="279"/>
      <c r="E84" s="229"/>
      <c r="F84" s="280"/>
      <c r="G84" s="281"/>
      <c r="H84" s="229"/>
      <c r="I84" s="282"/>
      <c r="J84" s="283"/>
      <c r="K84" s="229"/>
      <c r="L84" s="229"/>
      <c r="M84" s="44">
        <f t="shared" ref="M84:M90" si="14">SUM(D84:L84)</f>
        <v>0</v>
      </c>
      <c r="N84" s="277"/>
      <c r="O84" s="277"/>
      <c r="P84" s="277"/>
      <c r="Q84" s="277"/>
      <c r="R84" s="277"/>
      <c r="S84" s="277"/>
      <c r="T84" s="277"/>
    </row>
    <row r="85" spans="2:20" ht="15.75" hidden="1" customHeight="1" x14ac:dyDescent="0.2">
      <c r="B85" s="277"/>
      <c r="C85" s="34" t="s">
        <v>193</v>
      </c>
      <c r="D85" s="230"/>
      <c r="E85" s="228"/>
      <c r="F85" s="243"/>
      <c r="G85" s="284"/>
      <c r="H85" s="228"/>
      <c r="I85" s="244"/>
      <c r="J85" s="285"/>
      <c r="K85" s="228"/>
      <c r="L85" s="228"/>
      <c r="M85" s="44">
        <f t="shared" si="14"/>
        <v>0</v>
      </c>
      <c r="N85" s="277"/>
      <c r="O85" s="277"/>
      <c r="P85" s="277"/>
      <c r="Q85" s="277"/>
      <c r="R85" s="277"/>
      <c r="S85" s="277"/>
      <c r="T85" s="277"/>
    </row>
    <row r="86" spans="2:20" s="37" customFormat="1" ht="15.75" hidden="1" customHeight="1" x14ac:dyDescent="0.2">
      <c r="B86" s="277"/>
      <c r="C86" s="34" t="s">
        <v>194</v>
      </c>
      <c r="D86" s="230"/>
      <c r="E86" s="230"/>
      <c r="F86" s="286"/>
      <c r="G86" s="284"/>
      <c r="H86" s="230"/>
      <c r="I86" s="287"/>
      <c r="J86" s="285"/>
      <c r="K86" s="230"/>
      <c r="L86" s="230"/>
      <c r="M86" s="44">
        <f t="shared" si="14"/>
        <v>0</v>
      </c>
      <c r="N86" s="278"/>
      <c r="O86" s="278"/>
      <c r="P86" s="278"/>
      <c r="Q86" s="278"/>
      <c r="R86" s="278"/>
      <c r="S86" s="278"/>
      <c r="T86" s="278"/>
    </row>
    <row r="87" spans="2:20" hidden="1" x14ac:dyDescent="0.2">
      <c r="B87" s="278"/>
      <c r="C87" s="35" t="s">
        <v>195</v>
      </c>
      <c r="D87" s="230"/>
      <c r="E87" s="230"/>
      <c r="F87" s="286"/>
      <c r="G87" s="284"/>
      <c r="H87" s="230"/>
      <c r="I87" s="287"/>
      <c r="J87" s="285"/>
      <c r="K87" s="230"/>
      <c r="L87" s="230"/>
      <c r="M87" s="44">
        <f t="shared" si="14"/>
        <v>0</v>
      </c>
      <c r="N87" s="277"/>
      <c r="O87" s="277"/>
      <c r="P87" s="277"/>
      <c r="Q87" s="277"/>
      <c r="R87" s="277"/>
      <c r="S87" s="277"/>
      <c r="T87" s="277"/>
    </row>
    <row r="88" spans="2:20" hidden="1" x14ac:dyDescent="0.2">
      <c r="B88" s="278"/>
      <c r="C88" s="34" t="s">
        <v>196</v>
      </c>
      <c r="D88" s="230"/>
      <c r="E88" s="230"/>
      <c r="F88" s="286"/>
      <c r="G88" s="284"/>
      <c r="H88" s="230"/>
      <c r="I88" s="287"/>
      <c r="J88" s="285"/>
      <c r="K88" s="230"/>
      <c r="L88" s="230"/>
      <c r="M88" s="44">
        <f t="shared" si="14"/>
        <v>0</v>
      </c>
      <c r="N88" s="277"/>
      <c r="O88" s="277"/>
      <c r="P88" s="277"/>
      <c r="Q88" s="277"/>
      <c r="R88" s="277"/>
      <c r="S88" s="277"/>
      <c r="T88" s="277"/>
    </row>
    <row r="89" spans="2:20" hidden="1" x14ac:dyDescent="0.2">
      <c r="B89" s="278"/>
      <c r="C89" s="34" t="s">
        <v>197</v>
      </c>
      <c r="D89" s="230"/>
      <c r="E89" s="230"/>
      <c r="F89" s="286"/>
      <c r="G89" s="284"/>
      <c r="H89" s="230"/>
      <c r="I89" s="287"/>
      <c r="J89" s="285"/>
      <c r="K89" s="230"/>
      <c r="L89" s="230"/>
      <c r="M89" s="44">
        <f t="shared" si="14"/>
        <v>0</v>
      </c>
      <c r="N89" s="277"/>
      <c r="O89" s="277"/>
      <c r="P89" s="277"/>
      <c r="Q89" s="277"/>
      <c r="R89" s="277"/>
      <c r="S89" s="277"/>
      <c r="T89" s="277"/>
    </row>
    <row r="90" spans="2:20" hidden="1" x14ac:dyDescent="0.2">
      <c r="B90" s="277"/>
      <c r="C90" s="34" t="s">
        <v>198</v>
      </c>
      <c r="D90" s="230"/>
      <c r="E90" s="230"/>
      <c r="F90" s="286"/>
      <c r="G90" s="284"/>
      <c r="H90" s="230"/>
      <c r="I90" s="287"/>
      <c r="J90" s="285"/>
      <c r="K90" s="230"/>
      <c r="L90" s="230"/>
      <c r="M90" s="44">
        <f t="shared" si="14"/>
        <v>0</v>
      </c>
      <c r="N90" s="277"/>
      <c r="O90" s="277"/>
      <c r="P90" s="277"/>
      <c r="Q90" s="277"/>
      <c r="R90" s="277"/>
      <c r="S90" s="277"/>
      <c r="T90" s="277"/>
    </row>
    <row r="91" spans="2:20" hidden="1" x14ac:dyDescent="0.2">
      <c r="B91" s="277"/>
      <c r="C91" s="38" t="s">
        <v>199</v>
      </c>
      <c r="D91" s="48">
        <f t="shared" ref="D91:L91" si="15">SUM(D84:D90)</f>
        <v>0</v>
      </c>
      <c r="E91" s="48">
        <f t="shared" si="15"/>
        <v>0</v>
      </c>
      <c r="F91" s="169">
        <f t="shared" si="15"/>
        <v>0</v>
      </c>
      <c r="G91" s="179">
        <f t="shared" si="15"/>
        <v>0</v>
      </c>
      <c r="H91" s="48">
        <f t="shared" si="15"/>
        <v>0</v>
      </c>
      <c r="I91" s="180">
        <f t="shared" si="15"/>
        <v>0</v>
      </c>
      <c r="J91" s="173">
        <f t="shared" si="15"/>
        <v>0</v>
      </c>
      <c r="K91" s="48">
        <f t="shared" si="15"/>
        <v>0</v>
      </c>
      <c r="L91" s="48">
        <f t="shared" si="15"/>
        <v>0</v>
      </c>
      <c r="M91" s="42">
        <f>SUM(D91:L91)</f>
        <v>0</v>
      </c>
      <c r="N91" s="277"/>
      <c r="O91" s="277"/>
      <c r="P91" s="277"/>
      <c r="Q91" s="277"/>
      <c r="R91" s="277"/>
      <c r="S91" s="277"/>
      <c r="T91" s="277"/>
    </row>
    <row r="92" spans="2:20" s="37" customFormat="1" hidden="1" x14ac:dyDescent="0.2">
      <c r="B92" s="278"/>
      <c r="C92" s="52"/>
      <c r="D92" s="53"/>
      <c r="E92" s="53"/>
      <c r="F92" s="53"/>
      <c r="G92" s="53"/>
      <c r="H92" s="53"/>
      <c r="I92" s="53"/>
      <c r="J92" s="53"/>
      <c r="K92" s="53"/>
      <c r="L92" s="53"/>
      <c r="M92" s="54"/>
      <c r="N92" s="278"/>
      <c r="O92" s="278"/>
      <c r="P92" s="278"/>
      <c r="Q92" s="278"/>
      <c r="R92" s="278"/>
      <c r="S92" s="278"/>
      <c r="T92" s="278"/>
    </row>
    <row r="93" spans="2:20" hidden="1" x14ac:dyDescent="0.2">
      <c r="B93" s="277"/>
      <c r="C93" s="372" t="s">
        <v>77</v>
      </c>
      <c r="D93" s="373"/>
      <c r="E93" s="373"/>
      <c r="F93" s="373"/>
      <c r="G93" s="373"/>
      <c r="H93" s="373"/>
      <c r="I93" s="373"/>
      <c r="J93" s="373"/>
      <c r="K93" s="373"/>
      <c r="L93" s="373"/>
      <c r="M93" s="374"/>
      <c r="N93" s="277"/>
      <c r="O93" s="277"/>
      <c r="P93" s="277"/>
      <c r="Q93" s="277"/>
      <c r="R93" s="277"/>
      <c r="S93" s="277"/>
      <c r="T93" s="277"/>
    </row>
    <row r="94" spans="2:20" ht="21.75" hidden="1" customHeight="1" thickBot="1" x14ac:dyDescent="0.25">
      <c r="B94" s="277"/>
      <c r="C94" s="45" t="s">
        <v>191</v>
      </c>
      <c r="D94" s="46">
        <f>'1) Budget Table'!D71</f>
        <v>0</v>
      </c>
      <c r="E94" s="46">
        <f>'1) Budget Table'!E71</f>
        <v>0</v>
      </c>
      <c r="F94" s="168">
        <f>'1) Budget Table'!F71</f>
        <v>0</v>
      </c>
      <c r="G94" s="177">
        <f>'1) Budget Table'!G71</f>
        <v>0</v>
      </c>
      <c r="H94" s="46">
        <f>'1) Budget Table'!H71</f>
        <v>0</v>
      </c>
      <c r="I94" s="178">
        <f>'1) Budget Table'!I71</f>
        <v>0</v>
      </c>
      <c r="J94" s="172">
        <f>'1) Budget Table'!J71</f>
        <v>0</v>
      </c>
      <c r="K94" s="46">
        <f>'1) Budget Table'!K71</f>
        <v>0</v>
      </c>
      <c r="L94" s="46">
        <f>'1) Budget Table'!L71</f>
        <v>0</v>
      </c>
      <c r="M94" s="47">
        <f>SUM(D94:L94)</f>
        <v>0</v>
      </c>
      <c r="N94" s="277"/>
      <c r="O94" s="277"/>
      <c r="P94" s="277"/>
      <c r="Q94" s="277"/>
      <c r="R94" s="277"/>
      <c r="S94" s="277"/>
      <c r="T94" s="277"/>
    </row>
    <row r="95" spans="2:20" ht="15.75" hidden="1" customHeight="1" x14ac:dyDescent="0.2">
      <c r="B95" s="277"/>
      <c r="C95" s="43" t="s">
        <v>192</v>
      </c>
      <c r="D95" s="279"/>
      <c r="E95" s="229"/>
      <c r="F95" s="280"/>
      <c r="G95" s="281"/>
      <c r="H95" s="229"/>
      <c r="I95" s="282"/>
      <c r="J95" s="283"/>
      <c r="K95" s="229"/>
      <c r="L95" s="229"/>
      <c r="M95" s="44">
        <f t="shared" ref="M95:M101" si="16">SUM(D95:L95)</f>
        <v>0</v>
      </c>
      <c r="N95" s="277"/>
      <c r="O95" s="277"/>
      <c r="P95" s="277"/>
      <c r="Q95" s="277"/>
      <c r="R95" s="277"/>
      <c r="S95" s="277"/>
      <c r="T95" s="277"/>
    </row>
    <row r="96" spans="2:20" ht="15.75" hidden="1" customHeight="1" x14ac:dyDescent="0.2">
      <c r="B96" s="278"/>
      <c r="C96" s="34" t="s">
        <v>193</v>
      </c>
      <c r="D96" s="230"/>
      <c r="E96" s="228"/>
      <c r="F96" s="243"/>
      <c r="G96" s="284"/>
      <c r="H96" s="228"/>
      <c r="I96" s="244"/>
      <c r="J96" s="285"/>
      <c r="K96" s="228"/>
      <c r="L96" s="228"/>
      <c r="M96" s="44">
        <f t="shared" si="16"/>
        <v>0</v>
      </c>
      <c r="N96" s="277"/>
      <c r="O96" s="277"/>
      <c r="P96" s="277"/>
      <c r="Q96" s="277"/>
      <c r="R96" s="277"/>
      <c r="S96" s="277"/>
      <c r="T96" s="277"/>
    </row>
    <row r="97" spans="2:20" ht="15.75" hidden="1" customHeight="1" x14ac:dyDescent="0.2">
      <c r="B97" s="277"/>
      <c r="C97" s="34" t="s">
        <v>194</v>
      </c>
      <c r="D97" s="230"/>
      <c r="E97" s="230"/>
      <c r="F97" s="286"/>
      <c r="G97" s="284"/>
      <c r="H97" s="230"/>
      <c r="I97" s="287"/>
      <c r="J97" s="285"/>
      <c r="K97" s="230"/>
      <c r="L97" s="230"/>
      <c r="M97" s="44">
        <f t="shared" si="16"/>
        <v>0</v>
      </c>
      <c r="N97" s="277"/>
      <c r="O97" s="277"/>
      <c r="P97" s="277"/>
      <c r="Q97" s="277"/>
      <c r="R97" s="277"/>
      <c r="S97" s="277"/>
      <c r="T97" s="277"/>
    </row>
    <row r="98" spans="2:20" hidden="1" x14ac:dyDescent="0.2">
      <c r="B98" s="277"/>
      <c r="C98" s="35" t="s">
        <v>195</v>
      </c>
      <c r="D98" s="230"/>
      <c r="E98" s="230"/>
      <c r="F98" s="286"/>
      <c r="G98" s="284"/>
      <c r="H98" s="230"/>
      <c r="I98" s="287"/>
      <c r="J98" s="285"/>
      <c r="K98" s="230"/>
      <c r="L98" s="230"/>
      <c r="M98" s="44">
        <f t="shared" si="16"/>
        <v>0</v>
      </c>
      <c r="N98" s="277"/>
      <c r="O98" s="277"/>
      <c r="P98" s="277"/>
      <c r="Q98" s="277"/>
      <c r="R98" s="277"/>
      <c r="S98" s="277"/>
      <c r="T98" s="277"/>
    </row>
    <row r="99" spans="2:20" hidden="1" x14ac:dyDescent="0.2">
      <c r="B99" s="277"/>
      <c r="C99" s="34" t="s">
        <v>196</v>
      </c>
      <c r="D99" s="230"/>
      <c r="E99" s="230"/>
      <c r="F99" s="286"/>
      <c r="G99" s="284"/>
      <c r="H99" s="230"/>
      <c r="I99" s="287"/>
      <c r="J99" s="285"/>
      <c r="K99" s="230"/>
      <c r="L99" s="230"/>
      <c r="M99" s="44">
        <f t="shared" si="16"/>
        <v>0</v>
      </c>
      <c r="N99" s="277"/>
      <c r="O99" s="277"/>
      <c r="P99" s="277"/>
      <c r="Q99" s="277"/>
      <c r="R99" s="277"/>
      <c r="S99" s="277"/>
      <c r="T99" s="277"/>
    </row>
    <row r="100" spans="2:20" ht="25.5" hidden="1" customHeight="1" x14ac:dyDescent="0.2">
      <c r="B100" s="277"/>
      <c r="C100" s="34" t="s">
        <v>197</v>
      </c>
      <c r="D100" s="230"/>
      <c r="E100" s="230"/>
      <c r="F100" s="286"/>
      <c r="G100" s="284"/>
      <c r="H100" s="230"/>
      <c r="I100" s="287"/>
      <c r="J100" s="285"/>
      <c r="K100" s="230"/>
      <c r="L100" s="230"/>
      <c r="M100" s="44">
        <f t="shared" si="16"/>
        <v>0</v>
      </c>
      <c r="N100" s="277"/>
      <c r="O100" s="277"/>
      <c r="P100" s="277"/>
      <c r="Q100" s="277"/>
      <c r="R100" s="277"/>
      <c r="S100" s="277"/>
      <c r="T100" s="277"/>
    </row>
    <row r="101" spans="2:20" hidden="1" x14ac:dyDescent="0.2">
      <c r="B101" s="278"/>
      <c r="C101" s="34" t="s">
        <v>198</v>
      </c>
      <c r="D101" s="230"/>
      <c r="E101" s="230"/>
      <c r="F101" s="286"/>
      <c r="G101" s="284"/>
      <c r="H101" s="230"/>
      <c r="I101" s="287"/>
      <c r="J101" s="285"/>
      <c r="K101" s="230"/>
      <c r="L101" s="230"/>
      <c r="M101" s="44">
        <f t="shared" si="16"/>
        <v>0</v>
      </c>
      <c r="N101" s="277"/>
      <c r="O101" s="277"/>
      <c r="P101" s="277"/>
      <c r="Q101" s="277"/>
      <c r="R101" s="277"/>
      <c r="S101" s="277"/>
      <c r="T101" s="277"/>
    </row>
    <row r="102" spans="2:20" ht="15.75" hidden="1" customHeight="1" x14ac:dyDescent="0.2">
      <c r="B102" s="277"/>
      <c r="C102" s="38" t="s">
        <v>199</v>
      </c>
      <c r="D102" s="48">
        <f t="shared" ref="D102:L102" si="17">SUM(D95:D101)</f>
        <v>0</v>
      </c>
      <c r="E102" s="48">
        <f t="shared" si="17"/>
        <v>0</v>
      </c>
      <c r="F102" s="169">
        <f t="shared" si="17"/>
        <v>0</v>
      </c>
      <c r="G102" s="179">
        <f t="shared" si="17"/>
        <v>0</v>
      </c>
      <c r="H102" s="48">
        <f t="shared" si="17"/>
        <v>0</v>
      </c>
      <c r="I102" s="180">
        <f t="shared" si="17"/>
        <v>0</v>
      </c>
      <c r="J102" s="173">
        <f t="shared" si="17"/>
        <v>0</v>
      </c>
      <c r="K102" s="48">
        <f t="shared" si="17"/>
        <v>0</v>
      </c>
      <c r="L102" s="48">
        <f t="shared" si="17"/>
        <v>0</v>
      </c>
      <c r="M102" s="42">
        <f>SUM(D102:L102)</f>
        <v>0</v>
      </c>
      <c r="N102" s="277"/>
      <c r="O102" s="277"/>
      <c r="P102" s="277"/>
      <c r="Q102" s="277"/>
      <c r="R102" s="277"/>
      <c r="S102" s="277"/>
      <c r="T102" s="277"/>
    </row>
    <row r="103" spans="2:20" ht="25.5" hidden="1" customHeight="1" x14ac:dyDescent="0.2">
      <c r="B103" s="277"/>
      <c r="C103" s="277"/>
      <c r="D103" s="288"/>
      <c r="E103" s="288"/>
      <c r="F103" s="288"/>
      <c r="G103" s="288"/>
      <c r="H103" s="288"/>
      <c r="I103" s="288"/>
      <c r="J103" s="288"/>
      <c r="K103" s="288"/>
      <c r="L103" s="288"/>
      <c r="M103" s="288"/>
      <c r="N103" s="277"/>
      <c r="O103" s="277"/>
      <c r="P103" s="277"/>
      <c r="Q103" s="277"/>
      <c r="R103" s="277"/>
      <c r="S103" s="277"/>
      <c r="T103" s="277"/>
    </row>
    <row r="104" spans="2:20" hidden="1" x14ac:dyDescent="0.2">
      <c r="B104" s="372" t="s">
        <v>208</v>
      </c>
      <c r="C104" s="373"/>
      <c r="D104" s="373"/>
      <c r="E104" s="373"/>
      <c r="F104" s="373"/>
      <c r="G104" s="373"/>
      <c r="H104" s="373"/>
      <c r="I104" s="373"/>
      <c r="J104" s="373"/>
      <c r="K104" s="373"/>
      <c r="L104" s="373"/>
      <c r="M104" s="374"/>
      <c r="N104" s="277"/>
      <c r="O104" s="277"/>
      <c r="P104" s="277"/>
      <c r="Q104" s="277"/>
      <c r="R104" s="277"/>
      <c r="S104" s="277"/>
      <c r="T104" s="277"/>
    </row>
    <row r="105" spans="2:20" hidden="1" x14ac:dyDescent="0.2">
      <c r="B105" s="277"/>
      <c r="C105" s="372" t="s">
        <v>87</v>
      </c>
      <c r="D105" s="373"/>
      <c r="E105" s="373"/>
      <c r="F105" s="373"/>
      <c r="G105" s="373"/>
      <c r="H105" s="373"/>
      <c r="I105" s="373"/>
      <c r="J105" s="373"/>
      <c r="K105" s="373"/>
      <c r="L105" s="373"/>
      <c r="M105" s="374"/>
      <c r="N105" s="277"/>
      <c r="O105" s="277"/>
      <c r="P105" s="277"/>
      <c r="Q105" s="277"/>
      <c r="R105" s="277"/>
      <c r="S105" s="277"/>
      <c r="T105" s="277"/>
    </row>
    <row r="106" spans="2:20" ht="22.5" hidden="1" customHeight="1" thickBot="1" x14ac:dyDescent="0.25">
      <c r="B106" s="277"/>
      <c r="C106" s="45" t="s">
        <v>191</v>
      </c>
      <c r="D106" s="46">
        <f>'1) Budget Table'!D83</f>
        <v>0</v>
      </c>
      <c r="E106" s="46">
        <f>'1) Budget Table'!E83</f>
        <v>0</v>
      </c>
      <c r="F106" s="168">
        <f>'1) Budget Table'!F83</f>
        <v>0</v>
      </c>
      <c r="G106" s="177">
        <f>'1) Budget Table'!G83</f>
        <v>0</v>
      </c>
      <c r="H106" s="46">
        <f>'1) Budget Table'!H83</f>
        <v>0</v>
      </c>
      <c r="I106" s="178">
        <f>'1) Budget Table'!I83</f>
        <v>0</v>
      </c>
      <c r="J106" s="172">
        <f>'1) Budget Table'!J83</f>
        <v>0</v>
      </c>
      <c r="K106" s="46">
        <f>'1) Budget Table'!K83</f>
        <v>0</v>
      </c>
      <c r="L106" s="46">
        <f>'1) Budget Table'!L83</f>
        <v>0</v>
      </c>
      <c r="M106" s="47">
        <f>SUM(D106:L106)</f>
        <v>0</v>
      </c>
      <c r="N106" s="277"/>
      <c r="O106" s="277"/>
      <c r="P106" s="277"/>
      <c r="Q106" s="277"/>
      <c r="R106" s="277"/>
      <c r="S106" s="277"/>
      <c r="T106" s="277"/>
    </row>
    <row r="107" spans="2:20" hidden="1" x14ac:dyDescent="0.2">
      <c r="B107" s="277"/>
      <c r="C107" s="43" t="s">
        <v>192</v>
      </c>
      <c r="D107" s="279"/>
      <c r="E107" s="229"/>
      <c r="F107" s="280"/>
      <c r="G107" s="281"/>
      <c r="H107" s="229"/>
      <c r="I107" s="282"/>
      <c r="J107" s="283"/>
      <c r="K107" s="229"/>
      <c r="L107" s="229"/>
      <c r="M107" s="44">
        <f t="shared" ref="M107:M113" si="18">SUM(D107:L107)</f>
        <v>0</v>
      </c>
      <c r="N107" s="277"/>
      <c r="O107" s="277"/>
      <c r="P107" s="277"/>
      <c r="Q107" s="277"/>
      <c r="R107" s="277"/>
      <c r="S107" s="277"/>
      <c r="T107" s="277"/>
    </row>
    <row r="108" spans="2:20" hidden="1" x14ac:dyDescent="0.2">
      <c r="B108" s="277"/>
      <c r="C108" s="34" t="s">
        <v>193</v>
      </c>
      <c r="D108" s="230"/>
      <c r="E108" s="228"/>
      <c r="F108" s="243"/>
      <c r="G108" s="284"/>
      <c r="H108" s="228"/>
      <c r="I108" s="244"/>
      <c r="J108" s="285"/>
      <c r="K108" s="228"/>
      <c r="L108" s="228"/>
      <c r="M108" s="44">
        <f t="shared" si="18"/>
        <v>0</v>
      </c>
      <c r="N108" s="277"/>
      <c r="O108" s="277"/>
      <c r="P108" s="277"/>
      <c r="Q108" s="277"/>
      <c r="R108" s="277"/>
      <c r="S108" s="277"/>
      <c r="T108" s="277"/>
    </row>
    <row r="109" spans="2:20" ht="15.75" hidden="1" customHeight="1" x14ac:dyDescent="0.2">
      <c r="B109" s="277"/>
      <c r="C109" s="34" t="s">
        <v>194</v>
      </c>
      <c r="D109" s="230"/>
      <c r="E109" s="230"/>
      <c r="F109" s="286"/>
      <c r="G109" s="284"/>
      <c r="H109" s="230"/>
      <c r="I109" s="287"/>
      <c r="J109" s="285"/>
      <c r="K109" s="230"/>
      <c r="L109" s="230"/>
      <c r="M109" s="44">
        <f t="shared" si="18"/>
        <v>0</v>
      </c>
      <c r="N109" s="277"/>
      <c r="O109" s="277"/>
      <c r="P109" s="277"/>
      <c r="Q109" s="277"/>
      <c r="R109" s="277"/>
      <c r="S109" s="277"/>
      <c r="T109" s="277"/>
    </row>
    <row r="110" spans="2:20" hidden="1" x14ac:dyDescent="0.2">
      <c r="B110" s="277"/>
      <c r="C110" s="35" t="s">
        <v>195</v>
      </c>
      <c r="D110" s="230"/>
      <c r="E110" s="230"/>
      <c r="F110" s="286"/>
      <c r="G110" s="284"/>
      <c r="H110" s="230"/>
      <c r="I110" s="287"/>
      <c r="J110" s="285"/>
      <c r="K110" s="230"/>
      <c r="L110" s="230"/>
      <c r="M110" s="44">
        <f t="shared" si="18"/>
        <v>0</v>
      </c>
      <c r="N110" s="277"/>
      <c r="O110" s="277"/>
      <c r="P110" s="277"/>
      <c r="Q110" s="277"/>
      <c r="R110" s="277"/>
      <c r="S110" s="277"/>
      <c r="T110" s="277"/>
    </row>
    <row r="111" spans="2:20" hidden="1" x14ac:dyDescent="0.2">
      <c r="B111" s="277"/>
      <c r="C111" s="34" t="s">
        <v>196</v>
      </c>
      <c r="D111" s="230"/>
      <c r="E111" s="230"/>
      <c r="F111" s="286"/>
      <c r="G111" s="284"/>
      <c r="H111" s="230"/>
      <c r="I111" s="287"/>
      <c r="J111" s="285"/>
      <c r="K111" s="230"/>
      <c r="L111" s="230"/>
      <c r="M111" s="44">
        <f t="shared" si="18"/>
        <v>0</v>
      </c>
      <c r="N111" s="277"/>
      <c r="O111" s="277"/>
      <c r="P111" s="277"/>
      <c r="Q111" s="277"/>
      <c r="R111" s="277"/>
      <c r="S111" s="277"/>
      <c r="T111" s="277"/>
    </row>
    <row r="112" spans="2:20" hidden="1" x14ac:dyDescent="0.2">
      <c r="B112" s="277"/>
      <c r="C112" s="34" t="s">
        <v>197</v>
      </c>
      <c r="D112" s="230"/>
      <c r="E112" s="230"/>
      <c r="F112" s="286"/>
      <c r="G112" s="284"/>
      <c r="H112" s="230"/>
      <c r="I112" s="287"/>
      <c r="J112" s="285"/>
      <c r="K112" s="230"/>
      <c r="L112" s="230"/>
      <c r="M112" s="44">
        <f t="shared" si="18"/>
        <v>0</v>
      </c>
      <c r="N112" s="277"/>
      <c r="O112" s="277"/>
      <c r="P112" s="277"/>
      <c r="Q112" s="277"/>
      <c r="R112" s="277"/>
      <c r="S112" s="277"/>
      <c r="T112" s="277"/>
    </row>
    <row r="113" spans="3:20" hidden="1" x14ac:dyDescent="0.2">
      <c r="C113" s="34" t="s">
        <v>198</v>
      </c>
      <c r="D113" s="230"/>
      <c r="E113" s="230"/>
      <c r="F113" s="286"/>
      <c r="G113" s="284"/>
      <c r="H113" s="230"/>
      <c r="I113" s="287"/>
      <c r="J113" s="285"/>
      <c r="K113" s="230"/>
      <c r="L113" s="230"/>
      <c r="M113" s="44">
        <f t="shared" si="18"/>
        <v>0</v>
      </c>
      <c r="N113" s="277"/>
      <c r="O113" s="277"/>
      <c r="P113" s="277"/>
      <c r="Q113" s="277"/>
      <c r="R113" s="277"/>
      <c r="S113" s="277"/>
      <c r="T113" s="277"/>
    </row>
    <row r="114" spans="3:20" hidden="1" x14ac:dyDescent="0.2">
      <c r="C114" s="38" t="s">
        <v>199</v>
      </c>
      <c r="D114" s="48">
        <f t="shared" ref="D114:L114" si="19">SUM(D107:D113)</f>
        <v>0</v>
      </c>
      <c r="E114" s="48">
        <f t="shared" si="19"/>
        <v>0</v>
      </c>
      <c r="F114" s="169">
        <f t="shared" si="19"/>
        <v>0</v>
      </c>
      <c r="G114" s="179">
        <f t="shared" si="19"/>
        <v>0</v>
      </c>
      <c r="H114" s="48">
        <f t="shared" si="19"/>
        <v>0</v>
      </c>
      <c r="I114" s="180">
        <f t="shared" si="19"/>
        <v>0</v>
      </c>
      <c r="J114" s="173">
        <f t="shared" si="19"/>
        <v>0</v>
      </c>
      <c r="K114" s="48">
        <f t="shared" si="19"/>
        <v>0</v>
      </c>
      <c r="L114" s="48">
        <f t="shared" si="19"/>
        <v>0</v>
      </c>
      <c r="M114" s="42">
        <f>SUM(D114:L114)</f>
        <v>0</v>
      </c>
      <c r="N114" s="277"/>
      <c r="O114" s="277"/>
      <c r="P114" s="277"/>
      <c r="Q114" s="277"/>
      <c r="R114" s="277"/>
      <c r="S114" s="277"/>
      <c r="T114" s="277"/>
    </row>
    <row r="115" spans="3:20" s="37" customFormat="1" hidden="1" x14ac:dyDescent="0.2">
      <c r="C115" s="52"/>
      <c r="D115" s="53"/>
      <c r="E115" s="53"/>
      <c r="F115" s="53"/>
      <c r="G115" s="53"/>
      <c r="H115" s="53"/>
      <c r="I115" s="53"/>
      <c r="J115" s="53"/>
      <c r="K115" s="53"/>
      <c r="L115" s="53"/>
      <c r="M115" s="54"/>
      <c r="N115" s="278"/>
      <c r="O115" s="278"/>
      <c r="P115" s="278"/>
      <c r="Q115" s="278"/>
      <c r="R115" s="278"/>
      <c r="S115" s="278"/>
      <c r="T115" s="278"/>
    </row>
    <row r="116" spans="3:20" ht="15.75" hidden="1" customHeight="1" x14ac:dyDescent="0.2">
      <c r="C116" s="372" t="s">
        <v>209</v>
      </c>
      <c r="D116" s="373"/>
      <c r="E116" s="373"/>
      <c r="F116" s="373"/>
      <c r="G116" s="373"/>
      <c r="H116" s="373"/>
      <c r="I116" s="373"/>
      <c r="J116" s="373"/>
      <c r="K116" s="373"/>
      <c r="L116" s="373"/>
      <c r="M116" s="374"/>
      <c r="N116" s="277"/>
      <c r="O116" s="277"/>
      <c r="P116" s="277"/>
      <c r="Q116" s="277"/>
      <c r="R116" s="277"/>
      <c r="S116" s="277"/>
      <c r="T116" s="277"/>
    </row>
    <row r="117" spans="3:20" ht="21.75" hidden="1" customHeight="1" thickBot="1" x14ac:dyDescent="0.25">
      <c r="C117" s="45" t="s">
        <v>191</v>
      </c>
      <c r="D117" s="46">
        <f>'1) Budget Table'!D93</f>
        <v>0</v>
      </c>
      <c r="E117" s="46">
        <f>'1) Budget Table'!E93</f>
        <v>0</v>
      </c>
      <c r="F117" s="168">
        <f>'1) Budget Table'!F93</f>
        <v>0</v>
      </c>
      <c r="G117" s="177">
        <f>'1) Budget Table'!G93</f>
        <v>0</v>
      </c>
      <c r="H117" s="46">
        <f>'1) Budget Table'!H93</f>
        <v>0</v>
      </c>
      <c r="I117" s="178">
        <f>'1) Budget Table'!I93</f>
        <v>0</v>
      </c>
      <c r="J117" s="172">
        <f>'1) Budget Table'!J93</f>
        <v>0</v>
      </c>
      <c r="K117" s="46">
        <f>'1) Budget Table'!K93</f>
        <v>0</v>
      </c>
      <c r="L117" s="46">
        <f>'1) Budget Table'!L93</f>
        <v>0</v>
      </c>
      <c r="M117" s="47">
        <f>SUM(D117:L117)</f>
        <v>0</v>
      </c>
      <c r="N117" s="277"/>
      <c r="O117" s="277"/>
      <c r="P117" s="277"/>
      <c r="Q117" s="277"/>
      <c r="R117" s="277"/>
      <c r="S117" s="277"/>
      <c r="T117" s="277"/>
    </row>
    <row r="118" spans="3:20" hidden="1" x14ac:dyDescent="0.2">
      <c r="C118" s="43" t="s">
        <v>192</v>
      </c>
      <c r="D118" s="279"/>
      <c r="E118" s="229"/>
      <c r="F118" s="280"/>
      <c r="G118" s="281"/>
      <c r="H118" s="229"/>
      <c r="I118" s="282"/>
      <c r="J118" s="283"/>
      <c r="K118" s="229"/>
      <c r="L118" s="229"/>
      <c r="M118" s="44">
        <f t="shared" ref="M118:M124" si="20">SUM(D118:L118)</f>
        <v>0</v>
      </c>
      <c r="N118" s="277"/>
      <c r="O118" s="277"/>
      <c r="P118" s="277"/>
      <c r="Q118" s="277"/>
      <c r="R118" s="277"/>
      <c r="S118" s="277"/>
      <c r="T118" s="277"/>
    </row>
    <row r="119" spans="3:20" hidden="1" x14ac:dyDescent="0.2">
      <c r="C119" s="34" t="s">
        <v>193</v>
      </c>
      <c r="D119" s="230"/>
      <c r="E119" s="228"/>
      <c r="F119" s="243"/>
      <c r="G119" s="284"/>
      <c r="H119" s="228"/>
      <c r="I119" s="244"/>
      <c r="J119" s="285"/>
      <c r="K119" s="228"/>
      <c r="L119" s="228"/>
      <c r="M119" s="44">
        <f t="shared" si="20"/>
        <v>0</v>
      </c>
      <c r="N119" s="277"/>
      <c r="O119" s="277"/>
      <c r="P119" s="277"/>
      <c r="Q119" s="277"/>
      <c r="R119" s="277"/>
      <c r="S119" s="277"/>
      <c r="T119" s="277"/>
    </row>
    <row r="120" spans="3:20" hidden="1" x14ac:dyDescent="0.2">
      <c r="C120" s="34" t="s">
        <v>194</v>
      </c>
      <c r="D120" s="230"/>
      <c r="E120" s="230"/>
      <c r="F120" s="286"/>
      <c r="G120" s="284"/>
      <c r="H120" s="230"/>
      <c r="I120" s="287"/>
      <c r="J120" s="285"/>
      <c r="K120" s="230"/>
      <c r="L120" s="230"/>
      <c r="M120" s="44">
        <f t="shared" si="20"/>
        <v>0</v>
      </c>
      <c r="N120" s="277"/>
      <c r="O120" s="277"/>
      <c r="P120" s="277"/>
      <c r="Q120" s="277"/>
      <c r="R120" s="277"/>
      <c r="S120" s="277"/>
      <c r="T120" s="277"/>
    </row>
    <row r="121" spans="3:20" hidden="1" x14ac:dyDescent="0.2">
      <c r="C121" s="35" t="s">
        <v>195</v>
      </c>
      <c r="D121" s="230"/>
      <c r="E121" s="230"/>
      <c r="F121" s="286"/>
      <c r="G121" s="284"/>
      <c r="H121" s="230"/>
      <c r="I121" s="287"/>
      <c r="J121" s="285"/>
      <c r="K121" s="230"/>
      <c r="L121" s="230"/>
      <c r="M121" s="44">
        <f t="shared" si="20"/>
        <v>0</v>
      </c>
      <c r="N121" s="277"/>
      <c r="O121" s="277"/>
      <c r="P121" s="277"/>
      <c r="Q121" s="277"/>
      <c r="R121" s="277"/>
      <c r="S121" s="277"/>
      <c r="T121" s="277"/>
    </row>
    <row r="122" spans="3:20" hidden="1" x14ac:dyDescent="0.2">
      <c r="C122" s="34" t="s">
        <v>196</v>
      </c>
      <c r="D122" s="230"/>
      <c r="E122" s="230"/>
      <c r="F122" s="286"/>
      <c r="G122" s="284"/>
      <c r="H122" s="230"/>
      <c r="I122" s="287"/>
      <c r="J122" s="285"/>
      <c r="K122" s="230"/>
      <c r="L122" s="230"/>
      <c r="M122" s="44">
        <f t="shared" si="20"/>
        <v>0</v>
      </c>
      <c r="N122" s="277"/>
      <c r="O122" s="277"/>
      <c r="P122" s="277"/>
      <c r="Q122" s="277"/>
      <c r="R122" s="277"/>
      <c r="S122" s="277"/>
      <c r="T122" s="277"/>
    </row>
    <row r="123" spans="3:20" hidden="1" x14ac:dyDescent="0.2">
      <c r="C123" s="34" t="s">
        <v>197</v>
      </c>
      <c r="D123" s="230"/>
      <c r="E123" s="230"/>
      <c r="F123" s="286"/>
      <c r="G123" s="284"/>
      <c r="H123" s="230"/>
      <c r="I123" s="287"/>
      <c r="J123" s="285"/>
      <c r="K123" s="230"/>
      <c r="L123" s="230"/>
      <c r="M123" s="44">
        <f t="shared" si="20"/>
        <v>0</v>
      </c>
      <c r="N123" s="277"/>
      <c r="O123" s="277"/>
      <c r="P123" s="277"/>
      <c r="Q123" s="277"/>
      <c r="R123" s="277"/>
      <c r="S123" s="277"/>
      <c r="T123" s="277"/>
    </row>
    <row r="124" spans="3:20" hidden="1" x14ac:dyDescent="0.2">
      <c r="C124" s="34" t="s">
        <v>198</v>
      </c>
      <c r="D124" s="230"/>
      <c r="E124" s="230"/>
      <c r="F124" s="286"/>
      <c r="G124" s="284"/>
      <c r="H124" s="230"/>
      <c r="I124" s="287"/>
      <c r="J124" s="285"/>
      <c r="K124" s="230"/>
      <c r="L124" s="230"/>
      <c r="M124" s="44">
        <f t="shared" si="20"/>
        <v>0</v>
      </c>
      <c r="N124" s="277"/>
      <c r="O124" s="277"/>
      <c r="P124" s="277"/>
      <c r="Q124" s="277"/>
      <c r="R124" s="277"/>
      <c r="S124" s="277"/>
      <c r="T124" s="277"/>
    </row>
    <row r="125" spans="3:20" hidden="1" x14ac:dyDescent="0.2">
      <c r="C125" s="38" t="s">
        <v>199</v>
      </c>
      <c r="D125" s="48">
        <f t="shared" ref="D125:L125" si="21">SUM(D118:D124)</f>
        <v>0</v>
      </c>
      <c r="E125" s="48">
        <f t="shared" si="21"/>
        <v>0</v>
      </c>
      <c r="F125" s="169">
        <f t="shared" si="21"/>
        <v>0</v>
      </c>
      <c r="G125" s="179">
        <f t="shared" si="21"/>
        <v>0</v>
      </c>
      <c r="H125" s="48">
        <f t="shared" si="21"/>
        <v>0</v>
      </c>
      <c r="I125" s="180">
        <f t="shared" si="21"/>
        <v>0</v>
      </c>
      <c r="J125" s="173">
        <f t="shared" si="21"/>
        <v>0</v>
      </c>
      <c r="K125" s="48">
        <f t="shared" si="21"/>
        <v>0</v>
      </c>
      <c r="L125" s="48">
        <f t="shared" si="21"/>
        <v>0</v>
      </c>
      <c r="M125" s="42">
        <f>SUM(D125:L125)</f>
        <v>0</v>
      </c>
      <c r="N125" s="277"/>
      <c r="O125" s="277"/>
      <c r="P125" s="277"/>
      <c r="Q125" s="277"/>
      <c r="R125" s="277"/>
      <c r="S125" s="277"/>
      <c r="T125" s="277"/>
    </row>
    <row r="126" spans="3:20" s="37" customFormat="1" hidden="1" x14ac:dyDescent="0.2">
      <c r="C126" s="52"/>
      <c r="D126" s="53"/>
      <c r="E126" s="53"/>
      <c r="F126" s="53"/>
      <c r="G126" s="53"/>
      <c r="H126" s="53"/>
      <c r="I126" s="53"/>
      <c r="J126" s="53"/>
      <c r="K126" s="53"/>
      <c r="L126" s="53"/>
      <c r="M126" s="54"/>
      <c r="N126" s="278"/>
      <c r="O126" s="278"/>
      <c r="P126" s="278"/>
      <c r="Q126" s="278"/>
      <c r="R126" s="278"/>
      <c r="S126" s="278"/>
      <c r="T126" s="278"/>
    </row>
    <row r="127" spans="3:20" hidden="1" x14ac:dyDescent="0.2">
      <c r="C127" s="372" t="s">
        <v>105</v>
      </c>
      <c r="D127" s="373"/>
      <c r="E127" s="373"/>
      <c r="F127" s="373"/>
      <c r="G127" s="373"/>
      <c r="H127" s="373"/>
      <c r="I127" s="373"/>
      <c r="J127" s="373"/>
      <c r="K127" s="373"/>
      <c r="L127" s="373"/>
      <c r="M127" s="374"/>
      <c r="N127" s="277"/>
      <c r="O127" s="277"/>
      <c r="P127" s="277"/>
      <c r="Q127" s="277"/>
      <c r="R127" s="277"/>
      <c r="S127" s="277"/>
      <c r="T127" s="277"/>
    </row>
    <row r="128" spans="3:20" ht="21" hidden="1" customHeight="1" thickBot="1" x14ac:dyDescent="0.25">
      <c r="C128" s="45" t="s">
        <v>191</v>
      </c>
      <c r="D128" s="46">
        <f>'1) Budget Table'!D103</f>
        <v>0</v>
      </c>
      <c r="E128" s="46">
        <f>'1) Budget Table'!E103</f>
        <v>0</v>
      </c>
      <c r="F128" s="168">
        <f>'1) Budget Table'!F103</f>
        <v>0</v>
      </c>
      <c r="G128" s="177">
        <f>'1) Budget Table'!G103</f>
        <v>0</v>
      </c>
      <c r="H128" s="46">
        <f>'1) Budget Table'!H103</f>
        <v>0</v>
      </c>
      <c r="I128" s="178">
        <f>'1) Budget Table'!I103</f>
        <v>0</v>
      </c>
      <c r="J128" s="172">
        <f>'1) Budget Table'!J103</f>
        <v>0</v>
      </c>
      <c r="K128" s="46">
        <f>'1) Budget Table'!K103</f>
        <v>0</v>
      </c>
      <c r="L128" s="46">
        <f>'1) Budget Table'!L103</f>
        <v>0</v>
      </c>
      <c r="M128" s="47">
        <f>SUM(D128:L128)</f>
        <v>0</v>
      </c>
      <c r="N128" s="277"/>
      <c r="O128" s="277"/>
      <c r="P128" s="277"/>
      <c r="Q128" s="277"/>
      <c r="R128" s="277"/>
      <c r="S128" s="277"/>
      <c r="T128" s="277"/>
    </row>
    <row r="129" spans="3:20" hidden="1" x14ac:dyDescent="0.2">
      <c r="C129" s="43" t="s">
        <v>192</v>
      </c>
      <c r="D129" s="279"/>
      <c r="E129" s="229"/>
      <c r="F129" s="280"/>
      <c r="G129" s="281"/>
      <c r="H129" s="229"/>
      <c r="I129" s="282"/>
      <c r="J129" s="283"/>
      <c r="K129" s="229"/>
      <c r="L129" s="229"/>
      <c r="M129" s="44">
        <f t="shared" ref="M129:M135" si="22">SUM(D129:L129)</f>
        <v>0</v>
      </c>
      <c r="N129" s="277"/>
      <c r="O129" s="277"/>
      <c r="P129" s="277"/>
      <c r="Q129" s="277"/>
      <c r="R129" s="277"/>
      <c r="S129" s="277"/>
      <c r="T129" s="277"/>
    </row>
    <row r="130" spans="3:20" hidden="1" x14ac:dyDescent="0.2">
      <c r="C130" s="34" t="s">
        <v>193</v>
      </c>
      <c r="D130" s="230"/>
      <c r="E130" s="228"/>
      <c r="F130" s="243"/>
      <c r="G130" s="284"/>
      <c r="H130" s="228"/>
      <c r="I130" s="244"/>
      <c r="J130" s="285"/>
      <c r="K130" s="228"/>
      <c r="L130" s="228"/>
      <c r="M130" s="44">
        <f t="shared" si="22"/>
        <v>0</v>
      </c>
      <c r="N130" s="277"/>
      <c r="O130" s="277"/>
      <c r="P130" s="277"/>
      <c r="Q130" s="277"/>
      <c r="R130" s="277"/>
      <c r="S130" s="277"/>
      <c r="T130" s="277"/>
    </row>
    <row r="131" spans="3:20" hidden="1" x14ac:dyDescent="0.2">
      <c r="C131" s="34" t="s">
        <v>194</v>
      </c>
      <c r="D131" s="230"/>
      <c r="E131" s="230"/>
      <c r="F131" s="286"/>
      <c r="G131" s="284"/>
      <c r="H131" s="230"/>
      <c r="I131" s="287"/>
      <c r="J131" s="285"/>
      <c r="K131" s="230"/>
      <c r="L131" s="230"/>
      <c r="M131" s="44">
        <f t="shared" si="22"/>
        <v>0</v>
      </c>
      <c r="N131" s="277"/>
      <c r="O131" s="277"/>
      <c r="P131" s="277"/>
      <c r="Q131" s="277"/>
      <c r="R131" s="277"/>
      <c r="S131" s="277"/>
      <c r="T131" s="277"/>
    </row>
    <row r="132" spans="3:20" hidden="1" x14ac:dyDescent="0.2">
      <c r="C132" s="35" t="s">
        <v>195</v>
      </c>
      <c r="D132" s="230"/>
      <c r="E132" s="230"/>
      <c r="F132" s="286"/>
      <c r="G132" s="284"/>
      <c r="H132" s="230"/>
      <c r="I132" s="287"/>
      <c r="J132" s="285"/>
      <c r="K132" s="230"/>
      <c r="L132" s="230"/>
      <c r="M132" s="44">
        <f t="shared" si="22"/>
        <v>0</v>
      </c>
      <c r="N132" s="277"/>
      <c r="O132" s="277"/>
      <c r="P132" s="277"/>
      <c r="Q132" s="277"/>
      <c r="R132" s="277"/>
      <c r="S132" s="277"/>
      <c r="T132" s="277"/>
    </row>
    <row r="133" spans="3:20" hidden="1" x14ac:dyDescent="0.2">
      <c r="C133" s="34" t="s">
        <v>196</v>
      </c>
      <c r="D133" s="230"/>
      <c r="E133" s="230"/>
      <c r="F133" s="286"/>
      <c r="G133" s="284"/>
      <c r="H133" s="230"/>
      <c r="I133" s="287"/>
      <c r="J133" s="285"/>
      <c r="K133" s="230"/>
      <c r="L133" s="230"/>
      <c r="M133" s="44">
        <f t="shared" si="22"/>
        <v>0</v>
      </c>
      <c r="N133" s="277"/>
      <c r="O133" s="277"/>
      <c r="P133" s="277"/>
      <c r="Q133" s="277"/>
      <c r="R133" s="277"/>
      <c r="S133" s="277"/>
      <c r="T133" s="277"/>
    </row>
    <row r="134" spans="3:20" hidden="1" x14ac:dyDescent="0.2">
      <c r="C134" s="34" t="s">
        <v>197</v>
      </c>
      <c r="D134" s="230"/>
      <c r="E134" s="230"/>
      <c r="F134" s="286"/>
      <c r="G134" s="284"/>
      <c r="H134" s="230"/>
      <c r="I134" s="287"/>
      <c r="J134" s="285"/>
      <c r="K134" s="230"/>
      <c r="L134" s="230"/>
      <c r="M134" s="44">
        <f t="shared" si="22"/>
        <v>0</v>
      </c>
      <c r="N134" s="277"/>
      <c r="O134" s="277"/>
      <c r="P134" s="277"/>
      <c r="Q134" s="277"/>
      <c r="R134" s="277"/>
      <c r="S134" s="277"/>
      <c r="T134" s="277"/>
    </row>
    <row r="135" spans="3:20" hidden="1" x14ac:dyDescent="0.2">
      <c r="C135" s="34" t="s">
        <v>198</v>
      </c>
      <c r="D135" s="230"/>
      <c r="E135" s="230"/>
      <c r="F135" s="286"/>
      <c r="G135" s="284"/>
      <c r="H135" s="230"/>
      <c r="I135" s="287"/>
      <c r="J135" s="285"/>
      <c r="K135" s="230"/>
      <c r="L135" s="230"/>
      <c r="M135" s="44">
        <f t="shared" si="22"/>
        <v>0</v>
      </c>
      <c r="N135" s="277"/>
      <c r="O135" s="277"/>
      <c r="P135" s="277"/>
      <c r="Q135" s="277"/>
      <c r="R135" s="277"/>
      <c r="S135" s="277"/>
      <c r="T135" s="277"/>
    </row>
    <row r="136" spans="3:20" hidden="1" x14ac:dyDescent="0.2">
      <c r="C136" s="38" t="s">
        <v>199</v>
      </c>
      <c r="D136" s="48">
        <f t="shared" ref="D136:L136" si="23">SUM(D129:D135)</f>
        <v>0</v>
      </c>
      <c r="E136" s="48">
        <f t="shared" si="23"/>
        <v>0</v>
      </c>
      <c r="F136" s="169">
        <f t="shared" si="23"/>
        <v>0</v>
      </c>
      <c r="G136" s="179">
        <f t="shared" si="23"/>
        <v>0</v>
      </c>
      <c r="H136" s="48">
        <f t="shared" si="23"/>
        <v>0</v>
      </c>
      <c r="I136" s="180">
        <f t="shared" si="23"/>
        <v>0</v>
      </c>
      <c r="J136" s="173">
        <f t="shared" si="23"/>
        <v>0</v>
      </c>
      <c r="K136" s="48">
        <f t="shared" si="23"/>
        <v>0</v>
      </c>
      <c r="L136" s="48">
        <f t="shared" si="23"/>
        <v>0</v>
      </c>
      <c r="M136" s="42">
        <f>SUM(D136:L136)</f>
        <v>0</v>
      </c>
      <c r="N136" s="277"/>
      <c r="O136" s="277"/>
      <c r="P136" s="277"/>
      <c r="Q136" s="277"/>
      <c r="R136" s="277"/>
      <c r="S136" s="277"/>
      <c r="T136" s="277"/>
    </row>
    <row r="137" spans="3:20" s="37" customFormat="1" hidden="1" x14ac:dyDescent="0.2">
      <c r="C137" s="52"/>
      <c r="D137" s="53"/>
      <c r="E137" s="53"/>
      <c r="F137" s="53"/>
      <c r="G137" s="53"/>
      <c r="H137" s="53"/>
      <c r="I137" s="53"/>
      <c r="J137" s="53"/>
      <c r="K137" s="53"/>
      <c r="L137" s="53"/>
      <c r="M137" s="54"/>
      <c r="N137" s="278"/>
      <c r="O137" s="278"/>
      <c r="P137" s="278"/>
      <c r="Q137" s="278"/>
      <c r="R137" s="278"/>
      <c r="S137" s="278"/>
      <c r="T137" s="278"/>
    </row>
    <row r="138" spans="3:20" hidden="1" x14ac:dyDescent="0.2">
      <c r="C138" s="372" t="s">
        <v>114</v>
      </c>
      <c r="D138" s="373"/>
      <c r="E138" s="373"/>
      <c r="F138" s="373"/>
      <c r="G138" s="373"/>
      <c r="H138" s="373"/>
      <c r="I138" s="373"/>
      <c r="J138" s="373"/>
      <c r="K138" s="373"/>
      <c r="L138" s="373"/>
      <c r="M138" s="374"/>
      <c r="N138" s="277"/>
      <c r="O138" s="277"/>
      <c r="P138" s="277"/>
      <c r="Q138" s="277"/>
      <c r="R138" s="277"/>
      <c r="S138" s="277"/>
      <c r="T138" s="277"/>
    </row>
    <row r="139" spans="3:20" ht="24" hidden="1" customHeight="1" thickBot="1" x14ac:dyDescent="0.25">
      <c r="C139" s="45" t="s">
        <v>191</v>
      </c>
      <c r="D139" s="46">
        <f>'1) Budget Table'!D113</f>
        <v>0</v>
      </c>
      <c r="E139" s="46">
        <f>'1) Budget Table'!E113</f>
        <v>0</v>
      </c>
      <c r="F139" s="168">
        <f>'1) Budget Table'!F113</f>
        <v>0</v>
      </c>
      <c r="G139" s="177">
        <f>'1) Budget Table'!G113</f>
        <v>0</v>
      </c>
      <c r="H139" s="46">
        <f>'1) Budget Table'!H113</f>
        <v>0</v>
      </c>
      <c r="I139" s="178">
        <f>'1) Budget Table'!I113</f>
        <v>0</v>
      </c>
      <c r="J139" s="172">
        <f>'1) Budget Table'!J113</f>
        <v>0</v>
      </c>
      <c r="K139" s="46">
        <f>'1) Budget Table'!K113</f>
        <v>0</v>
      </c>
      <c r="L139" s="46">
        <f>'1) Budget Table'!L113</f>
        <v>0</v>
      </c>
      <c r="M139" s="47">
        <f>SUM(D139:L139)</f>
        <v>0</v>
      </c>
      <c r="N139" s="277"/>
      <c r="O139" s="277"/>
      <c r="P139" s="277"/>
      <c r="Q139" s="277"/>
      <c r="R139" s="277"/>
      <c r="S139" s="277"/>
      <c r="T139" s="277"/>
    </row>
    <row r="140" spans="3:20" ht="15.75" hidden="1" customHeight="1" x14ac:dyDescent="0.2">
      <c r="C140" s="43" t="s">
        <v>192</v>
      </c>
      <c r="D140" s="279"/>
      <c r="E140" s="229"/>
      <c r="F140" s="280"/>
      <c r="G140" s="281"/>
      <c r="H140" s="229"/>
      <c r="I140" s="282"/>
      <c r="J140" s="283"/>
      <c r="K140" s="229"/>
      <c r="L140" s="229"/>
      <c r="M140" s="44">
        <f t="shared" ref="M140:M146" si="24">SUM(D140:L140)</f>
        <v>0</v>
      </c>
      <c r="N140" s="277"/>
      <c r="O140" s="277"/>
      <c r="P140" s="277"/>
      <c r="Q140" s="277"/>
      <c r="R140" s="277"/>
      <c r="S140" s="277"/>
      <c r="T140" s="277"/>
    </row>
    <row r="141" spans="3:20" s="39" customFormat="1" hidden="1" x14ac:dyDescent="0.2">
      <c r="C141" s="34" t="s">
        <v>193</v>
      </c>
      <c r="D141" s="230"/>
      <c r="E141" s="228"/>
      <c r="F141" s="243"/>
      <c r="G141" s="284"/>
      <c r="H141" s="228"/>
      <c r="I141" s="244"/>
      <c r="J141" s="285"/>
      <c r="K141" s="228"/>
      <c r="L141" s="228"/>
      <c r="M141" s="44">
        <f t="shared" si="24"/>
        <v>0</v>
      </c>
      <c r="N141" s="288"/>
      <c r="O141" s="288"/>
      <c r="P141" s="288"/>
      <c r="Q141" s="288"/>
      <c r="R141" s="288"/>
      <c r="S141" s="288"/>
      <c r="T141" s="288"/>
    </row>
    <row r="142" spans="3:20" s="39" customFormat="1" ht="15.75" hidden="1" customHeight="1" x14ac:dyDescent="0.2">
      <c r="C142" s="34" t="s">
        <v>194</v>
      </c>
      <c r="D142" s="230"/>
      <c r="E142" s="230"/>
      <c r="F142" s="286"/>
      <c r="G142" s="284"/>
      <c r="H142" s="230"/>
      <c r="I142" s="287"/>
      <c r="J142" s="285"/>
      <c r="K142" s="230"/>
      <c r="L142" s="230"/>
      <c r="M142" s="44">
        <f t="shared" si="24"/>
        <v>0</v>
      </c>
      <c r="N142" s="288"/>
      <c r="O142" s="288"/>
      <c r="P142" s="288"/>
      <c r="Q142" s="288"/>
      <c r="R142" s="288"/>
      <c r="S142" s="288"/>
      <c r="T142" s="288"/>
    </row>
    <row r="143" spans="3:20" s="39" customFormat="1" hidden="1" x14ac:dyDescent="0.2">
      <c r="C143" s="35" t="s">
        <v>195</v>
      </c>
      <c r="D143" s="230"/>
      <c r="E143" s="230"/>
      <c r="F143" s="286"/>
      <c r="G143" s="284"/>
      <c r="H143" s="230"/>
      <c r="I143" s="287"/>
      <c r="J143" s="285"/>
      <c r="K143" s="230"/>
      <c r="L143" s="230"/>
      <c r="M143" s="44">
        <f t="shared" si="24"/>
        <v>0</v>
      </c>
      <c r="N143" s="288"/>
      <c r="O143" s="288"/>
      <c r="P143" s="288"/>
      <c r="Q143" s="288"/>
      <c r="R143" s="288"/>
      <c r="S143" s="288"/>
      <c r="T143" s="288"/>
    </row>
    <row r="144" spans="3:20" s="39" customFormat="1" hidden="1" x14ac:dyDescent="0.2">
      <c r="C144" s="34" t="s">
        <v>196</v>
      </c>
      <c r="D144" s="230"/>
      <c r="E144" s="230"/>
      <c r="F144" s="286"/>
      <c r="G144" s="284"/>
      <c r="H144" s="230"/>
      <c r="I144" s="287"/>
      <c r="J144" s="285"/>
      <c r="K144" s="230"/>
      <c r="L144" s="230"/>
      <c r="M144" s="44">
        <f t="shared" si="24"/>
        <v>0</v>
      </c>
      <c r="N144" s="288"/>
      <c r="O144" s="288"/>
      <c r="P144" s="288"/>
      <c r="Q144" s="288"/>
      <c r="R144" s="288"/>
      <c r="S144" s="288"/>
      <c r="T144" s="288"/>
    </row>
    <row r="145" spans="2:13" s="39" customFormat="1" ht="15.75" hidden="1" customHeight="1" x14ac:dyDescent="0.2">
      <c r="B145" s="288"/>
      <c r="C145" s="34" t="s">
        <v>197</v>
      </c>
      <c r="D145" s="230"/>
      <c r="E145" s="230"/>
      <c r="F145" s="286"/>
      <c r="G145" s="284"/>
      <c r="H145" s="230"/>
      <c r="I145" s="287"/>
      <c r="J145" s="285"/>
      <c r="K145" s="230"/>
      <c r="L145" s="230"/>
      <c r="M145" s="44">
        <f t="shared" si="24"/>
        <v>0</v>
      </c>
    </row>
    <row r="146" spans="2:13" s="39" customFormat="1" hidden="1" x14ac:dyDescent="0.2">
      <c r="B146" s="288"/>
      <c r="C146" s="34" t="s">
        <v>198</v>
      </c>
      <c r="D146" s="230"/>
      <c r="E146" s="230"/>
      <c r="F146" s="286"/>
      <c r="G146" s="284"/>
      <c r="H146" s="230"/>
      <c r="I146" s="287"/>
      <c r="J146" s="285"/>
      <c r="K146" s="230"/>
      <c r="L146" s="230"/>
      <c r="M146" s="44">
        <f t="shared" si="24"/>
        <v>0</v>
      </c>
    </row>
    <row r="147" spans="2:13" s="39" customFormat="1" hidden="1" x14ac:dyDescent="0.2">
      <c r="B147" s="288"/>
      <c r="C147" s="38" t="s">
        <v>199</v>
      </c>
      <c r="D147" s="48">
        <f t="shared" ref="D147:L147" si="25">SUM(D140:D146)</f>
        <v>0</v>
      </c>
      <c r="E147" s="48">
        <f t="shared" si="25"/>
        <v>0</v>
      </c>
      <c r="F147" s="169">
        <f t="shared" si="25"/>
        <v>0</v>
      </c>
      <c r="G147" s="179">
        <f t="shared" si="25"/>
        <v>0</v>
      </c>
      <c r="H147" s="48">
        <f t="shared" si="25"/>
        <v>0</v>
      </c>
      <c r="I147" s="180">
        <f t="shared" si="25"/>
        <v>0</v>
      </c>
      <c r="J147" s="173">
        <f t="shared" si="25"/>
        <v>0</v>
      </c>
      <c r="K147" s="48">
        <f t="shared" si="25"/>
        <v>0</v>
      </c>
      <c r="L147" s="48">
        <f t="shared" si="25"/>
        <v>0</v>
      </c>
      <c r="M147" s="42">
        <f>SUM(D147:L147)</f>
        <v>0</v>
      </c>
    </row>
    <row r="148" spans="2:13" s="39" customFormat="1" hidden="1" x14ac:dyDescent="0.2">
      <c r="B148" s="288"/>
      <c r="C148" s="277"/>
      <c r="D148" s="278"/>
      <c r="E148" s="278"/>
      <c r="F148" s="278"/>
      <c r="G148" s="278"/>
      <c r="H148" s="278"/>
      <c r="I148" s="278"/>
      <c r="J148" s="278"/>
      <c r="K148" s="278"/>
      <c r="L148" s="278"/>
      <c r="M148" s="277"/>
    </row>
    <row r="149" spans="2:13" s="39" customFormat="1" hidden="1" x14ac:dyDescent="0.2">
      <c r="B149" s="372" t="s">
        <v>210</v>
      </c>
      <c r="C149" s="373"/>
      <c r="D149" s="373"/>
      <c r="E149" s="373"/>
      <c r="F149" s="373"/>
      <c r="G149" s="373"/>
      <c r="H149" s="373"/>
      <c r="I149" s="373"/>
      <c r="J149" s="373"/>
      <c r="K149" s="373"/>
      <c r="L149" s="373"/>
      <c r="M149" s="374"/>
    </row>
    <row r="150" spans="2:13" s="39" customFormat="1" hidden="1" x14ac:dyDescent="0.2">
      <c r="B150" s="277"/>
      <c r="C150" s="372" t="s">
        <v>124</v>
      </c>
      <c r="D150" s="373"/>
      <c r="E150" s="373"/>
      <c r="F150" s="373"/>
      <c r="G150" s="373"/>
      <c r="H150" s="373"/>
      <c r="I150" s="373"/>
      <c r="J150" s="373"/>
      <c r="K150" s="373"/>
      <c r="L150" s="373"/>
      <c r="M150" s="374"/>
    </row>
    <row r="151" spans="2:13" s="39" customFormat="1" ht="24" hidden="1" customHeight="1" thickBot="1" x14ac:dyDescent="0.25">
      <c r="B151" s="277"/>
      <c r="C151" s="45" t="s">
        <v>191</v>
      </c>
      <c r="D151" s="46">
        <f>'1) Budget Table'!D125</f>
        <v>0</v>
      </c>
      <c r="E151" s="46">
        <f>'1) Budget Table'!E125</f>
        <v>0</v>
      </c>
      <c r="F151" s="168">
        <f>'1) Budget Table'!F125</f>
        <v>0</v>
      </c>
      <c r="G151" s="177">
        <f>'1) Budget Table'!G125</f>
        <v>0</v>
      </c>
      <c r="H151" s="46">
        <f>'1) Budget Table'!H125</f>
        <v>0</v>
      </c>
      <c r="I151" s="178">
        <f>'1) Budget Table'!I125</f>
        <v>0</v>
      </c>
      <c r="J151" s="172">
        <f>'1) Budget Table'!J125</f>
        <v>0</v>
      </c>
      <c r="K151" s="46">
        <f>'1) Budget Table'!K125</f>
        <v>0</v>
      </c>
      <c r="L151" s="46">
        <f>'1) Budget Table'!L125</f>
        <v>0</v>
      </c>
      <c r="M151" s="47">
        <f>SUM(D151:L151)</f>
        <v>0</v>
      </c>
    </row>
    <row r="152" spans="2:13" s="39" customFormat="1" ht="24.75" hidden="1" customHeight="1" x14ac:dyDescent="0.2">
      <c r="B152" s="277"/>
      <c r="C152" s="43" t="s">
        <v>192</v>
      </c>
      <c r="D152" s="279"/>
      <c r="E152" s="229"/>
      <c r="F152" s="280"/>
      <c r="G152" s="281"/>
      <c r="H152" s="229"/>
      <c r="I152" s="282"/>
      <c r="J152" s="283"/>
      <c r="K152" s="229"/>
      <c r="L152" s="229"/>
      <c r="M152" s="44">
        <f t="shared" ref="M152:M158" si="26">SUM(D152:L152)</f>
        <v>0</v>
      </c>
    </row>
    <row r="153" spans="2:13" s="39" customFormat="1" ht="15.75" hidden="1" customHeight="1" x14ac:dyDescent="0.2">
      <c r="B153" s="277"/>
      <c r="C153" s="34" t="s">
        <v>193</v>
      </c>
      <c r="D153" s="230"/>
      <c r="E153" s="228"/>
      <c r="F153" s="243"/>
      <c r="G153" s="284"/>
      <c r="H153" s="228"/>
      <c r="I153" s="244"/>
      <c r="J153" s="285"/>
      <c r="K153" s="228"/>
      <c r="L153" s="228"/>
      <c r="M153" s="44">
        <f t="shared" si="26"/>
        <v>0</v>
      </c>
    </row>
    <row r="154" spans="2:13" s="39" customFormat="1" ht="15.75" hidden="1" customHeight="1" x14ac:dyDescent="0.2">
      <c r="B154" s="277"/>
      <c r="C154" s="34" t="s">
        <v>194</v>
      </c>
      <c r="D154" s="230"/>
      <c r="E154" s="230"/>
      <c r="F154" s="286"/>
      <c r="G154" s="284"/>
      <c r="H154" s="230"/>
      <c r="I154" s="287"/>
      <c r="J154" s="285"/>
      <c r="K154" s="230"/>
      <c r="L154" s="230"/>
      <c r="M154" s="44">
        <f t="shared" si="26"/>
        <v>0</v>
      </c>
    </row>
    <row r="155" spans="2:13" s="39" customFormat="1" ht="15.75" hidden="1" customHeight="1" x14ac:dyDescent="0.2">
      <c r="B155" s="277"/>
      <c r="C155" s="35" t="s">
        <v>195</v>
      </c>
      <c r="D155" s="230"/>
      <c r="E155" s="230"/>
      <c r="F155" s="286"/>
      <c r="G155" s="284"/>
      <c r="H155" s="230"/>
      <c r="I155" s="287"/>
      <c r="J155" s="285"/>
      <c r="K155" s="230"/>
      <c r="L155" s="230"/>
      <c r="M155" s="44">
        <f t="shared" si="26"/>
        <v>0</v>
      </c>
    </row>
    <row r="156" spans="2:13" s="39" customFormat="1" ht="15.75" hidden="1" customHeight="1" x14ac:dyDescent="0.2">
      <c r="B156" s="277"/>
      <c r="C156" s="34" t="s">
        <v>196</v>
      </c>
      <c r="D156" s="230"/>
      <c r="E156" s="230"/>
      <c r="F156" s="286"/>
      <c r="G156" s="284"/>
      <c r="H156" s="230"/>
      <c r="I156" s="287"/>
      <c r="J156" s="285"/>
      <c r="K156" s="230"/>
      <c r="L156" s="230"/>
      <c r="M156" s="44">
        <f t="shared" si="26"/>
        <v>0</v>
      </c>
    </row>
    <row r="157" spans="2:13" s="39" customFormat="1" ht="15.75" hidden="1" customHeight="1" x14ac:dyDescent="0.2">
      <c r="B157" s="277"/>
      <c r="C157" s="34" t="s">
        <v>197</v>
      </c>
      <c r="D157" s="230"/>
      <c r="E157" s="230"/>
      <c r="F157" s="286"/>
      <c r="G157" s="284"/>
      <c r="H157" s="230"/>
      <c r="I157" s="287"/>
      <c r="J157" s="285"/>
      <c r="K157" s="230"/>
      <c r="L157" s="230"/>
      <c r="M157" s="44">
        <f t="shared" si="26"/>
        <v>0</v>
      </c>
    </row>
    <row r="158" spans="2:13" s="39" customFormat="1" ht="15.75" hidden="1" customHeight="1" x14ac:dyDescent="0.2">
      <c r="B158" s="277"/>
      <c r="C158" s="34" t="s">
        <v>198</v>
      </c>
      <c r="D158" s="230"/>
      <c r="E158" s="230"/>
      <c r="F158" s="286"/>
      <c r="G158" s="284"/>
      <c r="H158" s="230"/>
      <c r="I158" s="287"/>
      <c r="J158" s="285"/>
      <c r="K158" s="230"/>
      <c r="L158" s="230"/>
      <c r="M158" s="44">
        <f t="shared" si="26"/>
        <v>0</v>
      </c>
    </row>
    <row r="159" spans="2:13" s="39" customFormat="1" ht="15.75" hidden="1" customHeight="1" x14ac:dyDescent="0.2">
      <c r="B159" s="277"/>
      <c r="C159" s="38" t="s">
        <v>199</v>
      </c>
      <c r="D159" s="48">
        <f t="shared" ref="D159:L159" si="27">SUM(D152:D158)</f>
        <v>0</v>
      </c>
      <c r="E159" s="48">
        <f t="shared" si="27"/>
        <v>0</v>
      </c>
      <c r="F159" s="169">
        <f t="shared" si="27"/>
        <v>0</v>
      </c>
      <c r="G159" s="179">
        <f t="shared" si="27"/>
        <v>0</v>
      </c>
      <c r="H159" s="48">
        <f t="shared" si="27"/>
        <v>0</v>
      </c>
      <c r="I159" s="180">
        <f t="shared" si="27"/>
        <v>0</v>
      </c>
      <c r="J159" s="173">
        <f t="shared" si="27"/>
        <v>0</v>
      </c>
      <c r="K159" s="48">
        <f t="shared" si="27"/>
        <v>0</v>
      </c>
      <c r="L159" s="48">
        <f t="shared" si="27"/>
        <v>0</v>
      </c>
      <c r="M159" s="42">
        <f>SUM(D159:L159)</f>
        <v>0</v>
      </c>
    </row>
    <row r="160" spans="2:13" s="37" customFormat="1" ht="15.75" hidden="1" customHeight="1" x14ac:dyDescent="0.2">
      <c r="B160" s="278"/>
      <c r="C160" s="52"/>
      <c r="D160" s="53"/>
      <c r="E160" s="53"/>
      <c r="F160" s="53"/>
      <c r="G160" s="53"/>
      <c r="H160" s="53"/>
      <c r="I160" s="53"/>
      <c r="J160" s="53"/>
      <c r="K160" s="53"/>
      <c r="L160" s="53"/>
      <c r="M160" s="54"/>
    </row>
    <row r="161" spans="3:13" s="39" customFormat="1" ht="15.75" hidden="1" customHeight="1" x14ac:dyDescent="0.2">
      <c r="C161" s="372" t="s">
        <v>133</v>
      </c>
      <c r="D161" s="373"/>
      <c r="E161" s="373"/>
      <c r="F161" s="373"/>
      <c r="G161" s="373"/>
      <c r="H161" s="373"/>
      <c r="I161" s="373"/>
      <c r="J161" s="373"/>
      <c r="K161" s="373"/>
      <c r="L161" s="373"/>
      <c r="M161" s="374"/>
    </row>
    <row r="162" spans="3:13" s="39" customFormat="1" ht="21" hidden="1" customHeight="1" thickBot="1" x14ac:dyDescent="0.25">
      <c r="C162" s="45" t="s">
        <v>191</v>
      </c>
      <c r="D162" s="46">
        <f>'1) Budget Table'!D135</f>
        <v>0</v>
      </c>
      <c r="E162" s="46">
        <f>'1) Budget Table'!E135</f>
        <v>0</v>
      </c>
      <c r="F162" s="168">
        <f>'1) Budget Table'!F135</f>
        <v>0</v>
      </c>
      <c r="G162" s="177">
        <f>'1) Budget Table'!G135</f>
        <v>0</v>
      </c>
      <c r="H162" s="46">
        <f>'1) Budget Table'!H135</f>
        <v>0</v>
      </c>
      <c r="I162" s="178">
        <f>'1) Budget Table'!I135</f>
        <v>0</v>
      </c>
      <c r="J162" s="172">
        <f>'1) Budget Table'!J135</f>
        <v>0</v>
      </c>
      <c r="K162" s="46">
        <f>'1) Budget Table'!K135</f>
        <v>0</v>
      </c>
      <c r="L162" s="46">
        <f>'1) Budget Table'!L135</f>
        <v>0</v>
      </c>
      <c r="M162" s="47">
        <f>SUM(D162:L162)</f>
        <v>0</v>
      </c>
    </row>
    <row r="163" spans="3:13" s="39" customFormat="1" ht="15.75" hidden="1" customHeight="1" x14ac:dyDescent="0.2">
      <c r="C163" s="43" t="s">
        <v>192</v>
      </c>
      <c r="D163" s="279"/>
      <c r="E163" s="229"/>
      <c r="F163" s="280"/>
      <c r="G163" s="281"/>
      <c r="H163" s="229"/>
      <c r="I163" s="282"/>
      <c r="J163" s="283"/>
      <c r="K163" s="229"/>
      <c r="L163" s="229"/>
      <c r="M163" s="44">
        <f t="shared" ref="M163:M169" si="28">SUM(D163:L163)</f>
        <v>0</v>
      </c>
    </row>
    <row r="164" spans="3:13" s="39" customFormat="1" ht="15.75" hidden="1" customHeight="1" x14ac:dyDescent="0.2">
      <c r="C164" s="34" t="s">
        <v>193</v>
      </c>
      <c r="D164" s="230"/>
      <c r="E164" s="228"/>
      <c r="F164" s="243"/>
      <c r="G164" s="284"/>
      <c r="H164" s="228"/>
      <c r="I164" s="244"/>
      <c r="J164" s="285"/>
      <c r="K164" s="228"/>
      <c r="L164" s="228"/>
      <c r="M164" s="44">
        <f t="shared" si="28"/>
        <v>0</v>
      </c>
    </row>
    <row r="165" spans="3:13" s="39" customFormat="1" ht="15.75" hidden="1" customHeight="1" x14ac:dyDescent="0.2">
      <c r="C165" s="34" t="s">
        <v>194</v>
      </c>
      <c r="D165" s="230"/>
      <c r="E165" s="230"/>
      <c r="F165" s="286"/>
      <c r="G165" s="284"/>
      <c r="H165" s="230"/>
      <c r="I165" s="287"/>
      <c r="J165" s="285"/>
      <c r="K165" s="230"/>
      <c r="L165" s="230"/>
      <c r="M165" s="44">
        <f t="shared" si="28"/>
        <v>0</v>
      </c>
    </row>
    <row r="166" spans="3:13" s="39" customFormat="1" ht="15.75" hidden="1" customHeight="1" x14ac:dyDescent="0.2">
      <c r="C166" s="35" t="s">
        <v>195</v>
      </c>
      <c r="D166" s="230"/>
      <c r="E166" s="230"/>
      <c r="F166" s="286"/>
      <c r="G166" s="284"/>
      <c r="H166" s="230"/>
      <c r="I166" s="287"/>
      <c r="J166" s="285"/>
      <c r="K166" s="230"/>
      <c r="L166" s="230"/>
      <c r="M166" s="44">
        <f t="shared" si="28"/>
        <v>0</v>
      </c>
    </row>
    <row r="167" spans="3:13" s="39" customFormat="1" ht="15.75" hidden="1" customHeight="1" x14ac:dyDescent="0.2">
      <c r="C167" s="34" t="s">
        <v>196</v>
      </c>
      <c r="D167" s="230"/>
      <c r="E167" s="230"/>
      <c r="F167" s="286"/>
      <c r="G167" s="284"/>
      <c r="H167" s="230"/>
      <c r="I167" s="287"/>
      <c r="J167" s="285"/>
      <c r="K167" s="230"/>
      <c r="L167" s="230"/>
      <c r="M167" s="44">
        <f t="shared" si="28"/>
        <v>0</v>
      </c>
    </row>
    <row r="168" spans="3:13" s="39" customFormat="1" ht="15.75" hidden="1" customHeight="1" x14ac:dyDescent="0.2">
      <c r="C168" s="34" t="s">
        <v>197</v>
      </c>
      <c r="D168" s="230"/>
      <c r="E168" s="230"/>
      <c r="F168" s="286"/>
      <c r="G168" s="284"/>
      <c r="H168" s="230"/>
      <c r="I168" s="287"/>
      <c r="J168" s="285"/>
      <c r="K168" s="230"/>
      <c r="L168" s="230"/>
      <c r="M168" s="44">
        <f t="shared" si="28"/>
        <v>0</v>
      </c>
    </row>
    <row r="169" spans="3:13" s="39" customFormat="1" ht="15.75" hidden="1" customHeight="1" x14ac:dyDescent="0.2">
      <c r="C169" s="34" t="s">
        <v>198</v>
      </c>
      <c r="D169" s="230"/>
      <c r="E169" s="230"/>
      <c r="F169" s="286"/>
      <c r="G169" s="284"/>
      <c r="H169" s="230"/>
      <c r="I169" s="287"/>
      <c r="J169" s="285"/>
      <c r="K169" s="230"/>
      <c r="L169" s="230"/>
      <c r="M169" s="44">
        <f t="shared" si="28"/>
        <v>0</v>
      </c>
    </row>
    <row r="170" spans="3:13" s="39" customFormat="1" ht="15.75" hidden="1" customHeight="1" x14ac:dyDescent="0.2">
      <c r="C170" s="38" t="s">
        <v>199</v>
      </c>
      <c r="D170" s="48">
        <f t="shared" ref="D170:L170" si="29">SUM(D163:D169)</f>
        <v>0</v>
      </c>
      <c r="E170" s="48">
        <f t="shared" si="29"/>
        <v>0</v>
      </c>
      <c r="F170" s="169">
        <f t="shared" si="29"/>
        <v>0</v>
      </c>
      <c r="G170" s="179">
        <f t="shared" si="29"/>
        <v>0</v>
      </c>
      <c r="H170" s="48">
        <f t="shared" si="29"/>
        <v>0</v>
      </c>
      <c r="I170" s="180">
        <f t="shared" si="29"/>
        <v>0</v>
      </c>
      <c r="J170" s="173">
        <f t="shared" si="29"/>
        <v>0</v>
      </c>
      <c r="K170" s="48">
        <f t="shared" si="29"/>
        <v>0</v>
      </c>
      <c r="L170" s="48">
        <f t="shared" si="29"/>
        <v>0</v>
      </c>
      <c r="M170" s="42">
        <f>SUM(D170:L170)</f>
        <v>0</v>
      </c>
    </row>
    <row r="171" spans="3:13" s="37" customFormat="1" ht="15.75" hidden="1" customHeight="1" x14ac:dyDescent="0.2">
      <c r="C171" s="52"/>
      <c r="D171" s="53"/>
      <c r="E171" s="53"/>
      <c r="F171" s="53"/>
      <c r="G171" s="53"/>
      <c r="H171" s="53"/>
      <c r="I171" s="53"/>
      <c r="J171" s="53"/>
      <c r="K171" s="53"/>
      <c r="L171" s="53"/>
      <c r="M171" s="54"/>
    </row>
    <row r="172" spans="3:13" s="39" customFormat="1" ht="15.75" hidden="1" customHeight="1" x14ac:dyDescent="0.2">
      <c r="C172" s="372" t="s">
        <v>142</v>
      </c>
      <c r="D172" s="373"/>
      <c r="E172" s="373"/>
      <c r="F172" s="373"/>
      <c r="G172" s="373"/>
      <c r="H172" s="373"/>
      <c r="I172" s="373"/>
      <c r="J172" s="373"/>
      <c r="K172" s="373"/>
      <c r="L172" s="373"/>
      <c r="M172" s="374"/>
    </row>
    <row r="173" spans="3:13" s="39" customFormat="1" ht="19.5" hidden="1" customHeight="1" thickBot="1" x14ac:dyDescent="0.25">
      <c r="C173" s="45" t="s">
        <v>191</v>
      </c>
      <c r="D173" s="46">
        <f>'1) Budget Table'!D145</f>
        <v>0</v>
      </c>
      <c r="E173" s="46">
        <f>'1) Budget Table'!E145</f>
        <v>0</v>
      </c>
      <c r="F173" s="168">
        <f>'1) Budget Table'!F145</f>
        <v>0</v>
      </c>
      <c r="G173" s="177">
        <f>'1) Budget Table'!G145</f>
        <v>0</v>
      </c>
      <c r="H173" s="46">
        <f>'1) Budget Table'!H145</f>
        <v>0</v>
      </c>
      <c r="I173" s="178">
        <f>'1) Budget Table'!I145</f>
        <v>0</v>
      </c>
      <c r="J173" s="172">
        <f>'1) Budget Table'!J145</f>
        <v>0</v>
      </c>
      <c r="K173" s="46">
        <f>'1) Budget Table'!K145</f>
        <v>0</v>
      </c>
      <c r="L173" s="46">
        <f>'1) Budget Table'!L145</f>
        <v>0</v>
      </c>
      <c r="M173" s="47">
        <f>SUM(D173:L173)</f>
        <v>0</v>
      </c>
    </row>
    <row r="174" spans="3:13" s="39" customFormat="1" ht="15.75" hidden="1" customHeight="1" x14ac:dyDescent="0.2">
      <c r="C174" s="43" t="s">
        <v>192</v>
      </c>
      <c r="D174" s="279"/>
      <c r="E174" s="229"/>
      <c r="F174" s="280"/>
      <c r="G174" s="281"/>
      <c r="H174" s="229"/>
      <c r="I174" s="282"/>
      <c r="J174" s="283"/>
      <c r="K174" s="229"/>
      <c r="L174" s="229"/>
      <c r="M174" s="44">
        <f t="shared" ref="M174:M180" si="30">SUM(D174:L174)</f>
        <v>0</v>
      </c>
    </row>
    <row r="175" spans="3:13" s="39" customFormat="1" ht="15.75" hidden="1" customHeight="1" x14ac:dyDescent="0.2">
      <c r="C175" s="34" t="s">
        <v>193</v>
      </c>
      <c r="D175" s="230"/>
      <c r="E175" s="228"/>
      <c r="F175" s="243"/>
      <c r="G175" s="284"/>
      <c r="H175" s="228"/>
      <c r="I175" s="244"/>
      <c r="J175" s="285"/>
      <c r="K175" s="228"/>
      <c r="L175" s="228"/>
      <c r="M175" s="44">
        <f t="shared" si="30"/>
        <v>0</v>
      </c>
    </row>
    <row r="176" spans="3:13" s="39" customFormat="1" ht="15.75" hidden="1" customHeight="1" x14ac:dyDescent="0.2">
      <c r="C176" s="34" t="s">
        <v>194</v>
      </c>
      <c r="D176" s="230"/>
      <c r="E176" s="230"/>
      <c r="F176" s="286"/>
      <c r="G176" s="284"/>
      <c r="H176" s="230"/>
      <c r="I176" s="287"/>
      <c r="J176" s="285"/>
      <c r="K176" s="230"/>
      <c r="L176" s="230"/>
      <c r="M176" s="44">
        <f t="shared" si="30"/>
        <v>0</v>
      </c>
    </row>
    <row r="177" spans="3:13" s="39" customFormat="1" ht="15.75" hidden="1" customHeight="1" x14ac:dyDescent="0.2">
      <c r="C177" s="35" t="s">
        <v>195</v>
      </c>
      <c r="D177" s="230"/>
      <c r="E177" s="230"/>
      <c r="F177" s="286"/>
      <c r="G177" s="284"/>
      <c r="H177" s="230"/>
      <c r="I177" s="287"/>
      <c r="J177" s="285"/>
      <c r="K177" s="230"/>
      <c r="L177" s="230"/>
      <c r="M177" s="44">
        <f t="shared" si="30"/>
        <v>0</v>
      </c>
    </row>
    <row r="178" spans="3:13" s="39" customFormat="1" ht="15.75" hidden="1" customHeight="1" x14ac:dyDescent="0.2">
      <c r="C178" s="34" t="s">
        <v>196</v>
      </c>
      <c r="D178" s="230"/>
      <c r="E178" s="230"/>
      <c r="F178" s="286"/>
      <c r="G178" s="284"/>
      <c r="H178" s="230"/>
      <c r="I178" s="287"/>
      <c r="J178" s="285"/>
      <c r="K178" s="230"/>
      <c r="L178" s="230"/>
      <c r="M178" s="44">
        <f t="shared" si="30"/>
        <v>0</v>
      </c>
    </row>
    <row r="179" spans="3:13" s="39" customFormat="1" ht="15.75" hidden="1" customHeight="1" x14ac:dyDescent="0.2">
      <c r="C179" s="34" t="s">
        <v>197</v>
      </c>
      <c r="D179" s="230"/>
      <c r="E179" s="230"/>
      <c r="F179" s="286"/>
      <c r="G179" s="284"/>
      <c r="H179" s="230"/>
      <c r="I179" s="287"/>
      <c r="J179" s="285"/>
      <c r="K179" s="230"/>
      <c r="L179" s="230"/>
      <c r="M179" s="44">
        <f t="shared" si="30"/>
        <v>0</v>
      </c>
    </row>
    <row r="180" spans="3:13" s="39" customFormat="1" ht="15.75" hidden="1" customHeight="1" x14ac:dyDescent="0.2">
      <c r="C180" s="34" t="s">
        <v>198</v>
      </c>
      <c r="D180" s="230"/>
      <c r="E180" s="230"/>
      <c r="F180" s="286"/>
      <c r="G180" s="284"/>
      <c r="H180" s="230"/>
      <c r="I180" s="287"/>
      <c r="J180" s="285"/>
      <c r="K180" s="230"/>
      <c r="L180" s="230"/>
      <c r="M180" s="44">
        <f t="shared" si="30"/>
        <v>0</v>
      </c>
    </row>
    <row r="181" spans="3:13" s="39" customFormat="1" ht="15.75" hidden="1" customHeight="1" x14ac:dyDescent="0.2">
      <c r="C181" s="38" t="s">
        <v>199</v>
      </c>
      <c r="D181" s="48">
        <f t="shared" ref="D181:L181" si="31">SUM(D174:D180)</f>
        <v>0</v>
      </c>
      <c r="E181" s="48">
        <f t="shared" si="31"/>
        <v>0</v>
      </c>
      <c r="F181" s="169">
        <f t="shared" si="31"/>
        <v>0</v>
      </c>
      <c r="G181" s="179">
        <f t="shared" si="31"/>
        <v>0</v>
      </c>
      <c r="H181" s="48">
        <f t="shared" si="31"/>
        <v>0</v>
      </c>
      <c r="I181" s="180">
        <f t="shared" si="31"/>
        <v>0</v>
      </c>
      <c r="J181" s="173">
        <f t="shared" si="31"/>
        <v>0</v>
      </c>
      <c r="K181" s="48">
        <f t="shared" si="31"/>
        <v>0</v>
      </c>
      <c r="L181" s="48">
        <f t="shared" si="31"/>
        <v>0</v>
      </c>
      <c r="M181" s="42">
        <f>SUM(D181:L181)</f>
        <v>0</v>
      </c>
    </row>
    <row r="182" spans="3:13" s="37" customFormat="1" ht="15.75" hidden="1" customHeight="1" x14ac:dyDescent="0.2">
      <c r="C182" s="52"/>
      <c r="D182" s="53"/>
      <c r="E182" s="53"/>
      <c r="F182" s="53"/>
      <c r="G182" s="181"/>
      <c r="H182" s="53"/>
      <c r="I182" s="182"/>
      <c r="J182" s="53"/>
      <c r="K182" s="53"/>
      <c r="L182" s="53"/>
      <c r="M182" s="54"/>
    </row>
    <row r="183" spans="3:13" s="39" customFormat="1" ht="15.75" hidden="1" customHeight="1" x14ac:dyDescent="0.2">
      <c r="C183" s="372" t="s">
        <v>151</v>
      </c>
      <c r="D183" s="373"/>
      <c r="E183" s="373"/>
      <c r="F183" s="373"/>
      <c r="G183" s="373"/>
      <c r="H183" s="373"/>
      <c r="I183" s="373"/>
      <c r="J183" s="373"/>
      <c r="K183" s="373"/>
      <c r="L183" s="373"/>
      <c r="M183" s="374"/>
    </row>
    <row r="184" spans="3:13" s="39" customFormat="1" ht="22.5" hidden="1" customHeight="1" thickBot="1" x14ac:dyDescent="0.25">
      <c r="C184" s="45" t="s">
        <v>191</v>
      </c>
      <c r="D184" s="46">
        <f>'1) Budget Table'!D155</f>
        <v>0</v>
      </c>
      <c r="E184" s="46">
        <f>'1) Budget Table'!E155</f>
        <v>0</v>
      </c>
      <c r="F184" s="168">
        <f>'1) Budget Table'!F155</f>
        <v>0</v>
      </c>
      <c r="G184" s="177">
        <f>'1) Budget Table'!G155</f>
        <v>0</v>
      </c>
      <c r="H184" s="46">
        <f>'1) Budget Table'!H155</f>
        <v>0</v>
      </c>
      <c r="I184" s="178">
        <f>'1) Budget Table'!I155</f>
        <v>0</v>
      </c>
      <c r="J184" s="172">
        <f>'1) Budget Table'!J155</f>
        <v>0</v>
      </c>
      <c r="K184" s="46">
        <f>'1) Budget Table'!K155</f>
        <v>0</v>
      </c>
      <c r="L184" s="46">
        <f>'1) Budget Table'!L155</f>
        <v>0</v>
      </c>
      <c r="M184" s="47">
        <f>SUM(D184:L184)</f>
        <v>0</v>
      </c>
    </row>
    <row r="185" spans="3:13" s="39" customFormat="1" ht="15.75" hidden="1" customHeight="1" x14ac:dyDescent="0.2">
      <c r="C185" s="43" t="s">
        <v>192</v>
      </c>
      <c r="D185" s="279"/>
      <c r="E185" s="229"/>
      <c r="F185" s="280"/>
      <c r="G185" s="281"/>
      <c r="H185" s="229"/>
      <c r="I185" s="282"/>
      <c r="J185" s="283"/>
      <c r="K185" s="229"/>
      <c r="L185" s="229"/>
      <c r="M185" s="44">
        <f t="shared" ref="M185:M191" si="32">SUM(D185:L185)</f>
        <v>0</v>
      </c>
    </row>
    <row r="186" spans="3:13" s="39" customFormat="1" ht="15.75" hidden="1" customHeight="1" x14ac:dyDescent="0.2">
      <c r="C186" s="34" t="s">
        <v>193</v>
      </c>
      <c r="D186" s="230"/>
      <c r="E186" s="228"/>
      <c r="F186" s="243"/>
      <c r="G186" s="284"/>
      <c r="H186" s="228"/>
      <c r="I186" s="244"/>
      <c r="J186" s="285"/>
      <c r="K186" s="228"/>
      <c r="L186" s="228"/>
      <c r="M186" s="44">
        <f t="shared" si="32"/>
        <v>0</v>
      </c>
    </row>
    <row r="187" spans="3:13" s="39" customFormat="1" ht="15.75" hidden="1" customHeight="1" x14ac:dyDescent="0.2">
      <c r="C187" s="34" t="s">
        <v>194</v>
      </c>
      <c r="D187" s="230"/>
      <c r="E187" s="230"/>
      <c r="F187" s="286"/>
      <c r="G187" s="284"/>
      <c r="H187" s="230"/>
      <c r="I187" s="287"/>
      <c r="J187" s="285"/>
      <c r="K187" s="230"/>
      <c r="L187" s="230"/>
      <c r="M187" s="44">
        <f t="shared" si="32"/>
        <v>0</v>
      </c>
    </row>
    <row r="188" spans="3:13" s="39" customFormat="1" ht="15.75" hidden="1" customHeight="1" x14ac:dyDescent="0.2">
      <c r="C188" s="35" t="s">
        <v>195</v>
      </c>
      <c r="D188" s="230"/>
      <c r="E188" s="230"/>
      <c r="F188" s="286"/>
      <c r="G188" s="284"/>
      <c r="H188" s="230"/>
      <c r="I188" s="287"/>
      <c r="J188" s="285"/>
      <c r="K188" s="230"/>
      <c r="L188" s="230"/>
      <c r="M188" s="44">
        <f t="shared" si="32"/>
        <v>0</v>
      </c>
    </row>
    <row r="189" spans="3:13" s="39" customFormat="1" ht="15.75" hidden="1" customHeight="1" x14ac:dyDescent="0.2">
      <c r="C189" s="34" t="s">
        <v>196</v>
      </c>
      <c r="D189" s="230"/>
      <c r="E189" s="230"/>
      <c r="F189" s="286"/>
      <c r="G189" s="284"/>
      <c r="H189" s="230"/>
      <c r="I189" s="287"/>
      <c r="J189" s="285"/>
      <c r="K189" s="230"/>
      <c r="L189" s="230"/>
      <c r="M189" s="44">
        <f t="shared" si="32"/>
        <v>0</v>
      </c>
    </row>
    <row r="190" spans="3:13" s="39" customFormat="1" ht="15.75" hidden="1" customHeight="1" x14ac:dyDescent="0.2">
      <c r="C190" s="34" t="s">
        <v>197</v>
      </c>
      <c r="D190" s="230"/>
      <c r="E190" s="230"/>
      <c r="F190" s="286"/>
      <c r="G190" s="284"/>
      <c r="H190" s="230"/>
      <c r="I190" s="287"/>
      <c r="J190" s="285"/>
      <c r="K190" s="230"/>
      <c r="L190" s="230"/>
      <c r="M190" s="44">
        <f t="shared" si="32"/>
        <v>0</v>
      </c>
    </row>
    <row r="191" spans="3:13" s="39" customFormat="1" ht="15.75" hidden="1" customHeight="1" x14ac:dyDescent="0.2">
      <c r="C191" s="34" t="s">
        <v>198</v>
      </c>
      <c r="D191" s="230"/>
      <c r="E191" s="230"/>
      <c r="F191" s="286"/>
      <c r="G191" s="284"/>
      <c r="H191" s="230"/>
      <c r="I191" s="287"/>
      <c r="J191" s="285"/>
      <c r="K191" s="230"/>
      <c r="L191" s="230"/>
      <c r="M191" s="44">
        <f t="shared" si="32"/>
        <v>0</v>
      </c>
    </row>
    <row r="192" spans="3:13" s="39" customFormat="1" ht="15.75" hidden="1" customHeight="1" x14ac:dyDescent="0.2">
      <c r="C192" s="38" t="s">
        <v>199</v>
      </c>
      <c r="D192" s="48">
        <f t="shared" ref="D192:L192" si="33">SUM(D185:D191)</f>
        <v>0</v>
      </c>
      <c r="E192" s="48">
        <f t="shared" si="33"/>
        <v>0</v>
      </c>
      <c r="F192" s="169">
        <f t="shared" si="33"/>
        <v>0</v>
      </c>
      <c r="G192" s="179">
        <f t="shared" si="33"/>
        <v>0</v>
      </c>
      <c r="H192" s="48">
        <f t="shared" si="33"/>
        <v>0</v>
      </c>
      <c r="I192" s="180">
        <f t="shared" si="33"/>
        <v>0</v>
      </c>
      <c r="J192" s="173">
        <f t="shared" si="33"/>
        <v>0</v>
      </c>
      <c r="K192" s="48">
        <f t="shared" si="33"/>
        <v>0</v>
      </c>
      <c r="L192" s="48">
        <f t="shared" si="33"/>
        <v>0</v>
      </c>
      <c r="M192" s="42">
        <f>SUM(D192:L192)</f>
        <v>0</v>
      </c>
    </row>
    <row r="193" spans="3:13" s="39" customFormat="1" ht="15.75" customHeight="1" x14ac:dyDescent="0.2">
      <c r="C193" s="277"/>
      <c r="D193" s="278"/>
      <c r="E193" s="278"/>
      <c r="F193" s="278"/>
      <c r="G193" s="278"/>
      <c r="H193" s="278"/>
      <c r="I193" s="278"/>
      <c r="J193" s="278"/>
      <c r="K193" s="278"/>
      <c r="L193" s="278"/>
      <c r="M193" s="277"/>
    </row>
    <row r="194" spans="3:13" s="39" customFormat="1" ht="15.75" customHeight="1" x14ac:dyDescent="0.2">
      <c r="C194" s="372" t="s">
        <v>211</v>
      </c>
      <c r="D194" s="373"/>
      <c r="E194" s="373"/>
      <c r="F194" s="373"/>
      <c r="G194" s="373"/>
      <c r="H194" s="373"/>
      <c r="I194" s="373"/>
      <c r="J194" s="373"/>
      <c r="K194" s="373"/>
      <c r="L194" s="373"/>
      <c r="M194" s="374"/>
    </row>
    <row r="195" spans="3:13" s="39" customFormat="1" ht="19.5" customHeight="1" thickBot="1" x14ac:dyDescent="0.25">
      <c r="C195" s="45" t="s">
        <v>212</v>
      </c>
      <c r="D195" s="46">
        <f>'1) Budget Table'!D162</f>
        <v>347712.51</v>
      </c>
      <c r="E195" s="46">
        <f>'1) Budget Table'!E162</f>
        <v>28450.74</v>
      </c>
      <c r="F195" s="168">
        <f>'1) Budget Table'!F162</f>
        <v>28374.85</v>
      </c>
      <c r="G195" s="177">
        <f>'1) Budget Table'!G162</f>
        <v>19854.73</v>
      </c>
      <c r="H195" s="46">
        <f>'1) Budget Table'!H162</f>
        <v>18548.62</v>
      </c>
      <c r="I195" s="178">
        <f>'1) Budget Table'!I162</f>
        <v>18748.73</v>
      </c>
      <c r="J195" s="172">
        <f>'1) Budget Table'!J162</f>
        <v>20519.212</v>
      </c>
      <c r="K195" s="46">
        <f>'1) Budget Table'!K162</f>
        <v>37940</v>
      </c>
      <c r="L195" s="46">
        <f>'1) Budget Table'!L162</f>
        <v>26228.51</v>
      </c>
      <c r="M195" s="47">
        <f>SUM(D195:L195)</f>
        <v>546377.90199999989</v>
      </c>
    </row>
    <row r="196" spans="3:13" s="39" customFormat="1" ht="15.75" customHeight="1" x14ac:dyDescent="0.2">
      <c r="C196" s="43" t="s">
        <v>192</v>
      </c>
      <c r="D196" s="279"/>
      <c r="E196" s="229"/>
      <c r="F196" s="280"/>
      <c r="G196" s="281"/>
      <c r="H196" s="229"/>
      <c r="I196" s="282"/>
      <c r="J196" s="283"/>
      <c r="K196" s="229"/>
      <c r="L196" s="229"/>
      <c r="M196" s="44">
        <f t="shared" ref="M196:M202" si="34">SUM(D196:L196)</f>
        <v>0</v>
      </c>
    </row>
    <row r="197" spans="3:13" s="39" customFormat="1" ht="15.75" customHeight="1" x14ac:dyDescent="0.2">
      <c r="C197" s="34" t="s">
        <v>193</v>
      </c>
      <c r="D197" s="230"/>
      <c r="E197" s="228"/>
      <c r="F197" s="243"/>
      <c r="G197" s="284"/>
      <c r="H197" s="228"/>
      <c r="I197" s="244"/>
      <c r="J197" s="285"/>
      <c r="K197" s="228"/>
      <c r="L197" s="228"/>
      <c r="M197" s="44">
        <f t="shared" si="34"/>
        <v>0</v>
      </c>
    </row>
    <row r="198" spans="3:13" s="39" customFormat="1" ht="15.75" customHeight="1" x14ac:dyDescent="0.2">
      <c r="C198" s="34" t="s">
        <v>194</v>
      </c>
      <c r="D198" s="230"/>
      <c r="E198" s="230"/>
      <c r="F198" s="286"/>
      <c r="G198" s="284"/>
      <c r="H198" s="230"/>
      <c r="I198" s="287"/>
      <c r="J198" s="285"/>
      <c r="K198" s="230"/>
      <c r="L198" s="230"/>
      <c r="M198" s="44">
        <f t="shared" si="34"/>
        <v>0</v>
      </c>
    </row>
    <row r="199" spans="3:13" s="39" customFormat="1" ht="15.75" customHeight="1" x14ac:dyDescent="0.2">
      <c r="C199" s="35" t="s">
        <v>195</v>
      </c>
      <c r="D199" s="230"/>
      <c r="E199" s="230"/>
      <c r="F199" s="286"/>
      <c r="G199" s="284"/>
      <c r="H199" s="230"/>
      <c r="I199" s="287"/>
      <c r="J199" s="285"/>
      <c r="K199" s="230"/>
      <c r="L199" s="230"/>
      <c r="M199" s="44">
        <f t="shared" si="34"/>
        <v>0</v>
      </c>
    </row>
    <row r="200" spans="3:13" s="39" customFormat="1" ht="15.75" customHeight="1" x14ac:dyDescent="0.2">
      <c r="C200" s="34" t="s">
        <v>196</v>
      </c>
      <c r="D200" s="230"/>
      <c r="E200" s="230"/>
      <c r="F200" s="286"/>
      <c r="G200" s="284"/>
      <c r="H200" s="230"/>
      <c r="I200" s="287"/>
      <c r="J200" s="285"/>
      <c r="K200" s="230"/>
      <c r="L200" s="230"/>
      <c r="M200" s="44">
        <f t="shared" si="34"/>
        <v>0</v>
      </c>
    </row>
    <row r="201" spans="3:13" s="39" customFormat="1" ht="15.75" customHeight="1" x14ac:dyDescent="0.2">
      <c r="C201" s="34" t="s">
        <v>197</v>
      </c>
      <c r="D201" s="230"/>
      <c r="E201" s="230"/>
      <c r="F201" s="286"/>
      <c r="G201" s="284"/>
      <c r="H201" s="230"/>
      <c r="I201" s="287"/>
      <c r="J201" s="285"/>
      <c r="K201" s="230"/>
      <c r="L201" s="230"/>
      <c r="M201" s="44">
        <f t="shared" si="34"/>
        <v>0</v>
      </c>
    </row>
    <row r="202" spans="3:13" s="39" customFormat="1" ht="15.75" customHeight="1" x14ac:dyDescent="0.2">
      <c r="C202" s="34" t="s">
        <v>198</v>
      </c>
      <c r="D202" s="231">
        <v>57038.509999999995</v>
      </c>
      <c r="E202" s="231">
        <v>28450.74</v>
      </c>
      <c r="F202" s="289">
        <v>28374.85</v>
      </c>
      <c r="G202" s="290">
        <v>19854.73</v>
      </c>
      <c r="H202" s="231">
        <v>18548.62</v>
      </c>
      <c r="I202" s="291">
        <v>18748.73</v>
      </c>
      <c r="J202" s="318">
        <v>20519.212</v>
      </c>
      <c r="K202" s="231">
        <v>37940</v>
      </c>
      <c r="L202" s="231">
        <v>26228.51</v>
      </c>
      <c r="M202" s="44">
        <f t="shared" si="34"/>
        <v>255703.90200000003</v>
      </c>
    </row>
    <row r="203" spans="3:13" s="39" customFormat="1" ht="15.75" customHeight="1" x14ac:dyDescent="0.2">
      <c r="C203" s="38" t="s">
        <v>199</v>
      </c>
      <c r="D203" s="48">
        <f t="shared" ref="D203:L203" si="35">SUM(D196:D202)</f>
        <v>57038.509999999995</v>
      </c>
      <c r="E203" s="48">
        <f t="shared" si="35"/>
        <v>28450.74</v>
      </c>
      <c r="F203" s="169">
        <f t="shared" si="35"/>
        <v>28374.85</v>
      </c>
      <c r="G203" s="179">
        <f t="shared" si="35"/>
        <v>19854.73</v>
      </c>
      <c r="H203" s="48">
        <f t="shared" si="35"/>
        <v>18548.62</v>
      </c>
      <c r="I203" s="180">
        <f t="shared" si="35"/>
        <v>18748.73</v>
      </c>
      <c r="J203" s="173">
        <f t="shared" si="35"/>
        <v>20519.212</v>
      </c>
      <c r="K203" s="48">
        <f t="shared" si="35"/>
        <v>37940</v>
      </c>
      <c r="L203" s="48">
        <f t="shared" si="35"/>
        <v>26228.51</v>
      </c>
      <c r="M203" s="42">
        <f>SUM(D203:L203)</f>
        <v>255703.90200000003</v>
      </c>
    </row>
    <row r="204" spans="3:13" s="39" customFormat="1" ht="15.75" customHeight="1" thickBot="1" x14ac:dyDescent="0.25">
      <c r="C204" s="277"/>
      <c r="D204" s="278"/>
      <c r="E204" s="278"/>
      <c r="F204" s="278"/>
      <c r="G204" s="278"/>
      <c r="H204" s="278"/>
      <c r="I204" s="278"/>
      <c r="J204" s="278"/>
      <c r="K204" s="278"/>
      <c r="L204" s="278"/>
      <c r="M204" s="277"/>
    </row>
    <row r="205" spans="3:13" s="39" customFormat="1" ht="19.5" customHeight="1" thickBot="1" x14ac:dyDescent="0.25">
      <c r="C205" s="369" t="s">
        <v>165</v>
      </c>
      <c r="D205" s="370"/>
      <c r="E205" s="370"/>
      <c r="F205" s="370"/>
      <c r="G205" s="370"/>
      <c r="H205" s="370"/>
      <c r="I205" s="370"/>
      <c r="J205" s="370"/>
      <c r="K205" s="370"/>
      <c r="L205" s="370"/>
      <c r="M205" s="371"/>
    </row>
    <row r="206" spans="3:13" s="39" customFormat="1" ht="19.5" customHeight="1" x14ac:dyDescent="0.2">
      <c r="C206" s="110"/>
      <c r="D206" s="106" t="s">
        <v>213</v>
      </c>
      <c r="E206" s="106" t="s">
        <v>214</v>
      </c>
      <c r="F206" s="170" t="s">
        <v>215</v>
      </c>
      <c r="G206" s="183" t="s">
        <v>213</v>
      </c>
      <c r="H206" s="106" t="s">
        <v>214</v>
      </c>
      <c r="I206" s="184" t="s">
        <v>215</v>
      </c>
      <c r="J206" s="174" t="s">
        <v>213</v>
      </c>
      <c r="K206" s="106" t="s">
        <v>214</v>
      </c>
      <c r="L206" s="106" t="s">
        <v>215</v>
      </c>
      <c r="M206" s="392" t="s">
        <v>165</v>
      </c>
    </row>
    <row r="207" spans="3:13" s="39" customFormat="1" ht="19.5" customHeight="1" x14ac:dyDescent="0.2">
      <c r="C207" s="110"/>
      <c r="D207" s="105" t="str">
        <f>'1) Budget Table'!D13</f>
        <v>UNDP</v>
      </c>
      <c r="E207" s="105" t="str">
        <f>'1) Budget Table'!E13</f>
        <v>UNICEF</v>
      </c>
      <c r="F207" s="171" t="str">
        <f>'1) Budget Table'!F13</f>
        <v>UNESCO</v>
      </c>
      <c r="G207" s="185" t="str">
        <f>'1) Budget Table'!G13</f>
        <v>UNDP</v>
      </c>
      <c r="H207" s="105" t="str">
        <f>'1) Budget Table'!H13</f>
        <v>UNICEF</v>
      </c>
      <c r="I207" s="186" t="str">
        <f>'1) Budget Table'!I13</f>
        <v>UNESCO</v>
      </c>
      <c r="J207" s="175" t="str">
        <f>'1) Budget Table'!J13</f>
        <v>UNDP</v>
      </c>
      <c r="K207" s="105" t="str">
        <f>'1) Budget Table'!K13</f>
        <v>UNICEF</v>
      </c>
      <c r="L207" s="105" t="str">
        <f>'1) Budget Table'!L13</f>
        <v>UNESCO</v>
      </c>
      <c r="M207" s="393"/>
    </row>
    <row r="208" spans="3:13" s="39" customFormat="1" ht="19.5" customHeight="1" x14ac:dyDescent="0.2">
      <c r="C208" s="102" t="s">
        <v>192</v>
      </c>
      <c r="D208" s="292">
        <f>SUM(D185,D174,D163,D152,D140,D129,D118,D107,D95,D84,D73,D62,D50,D39,D28,D17,D196)</f>
        <v>77152.085000000006</v>
      </c>
      <c r="E208" s="292">
        <f>SUM(E185,E174,E163,E152,E140,E129,E118,E107,E95,E84,E73,E62,E50,E39,E28,E17,E196)</f>
        <v>86119.23000000001</v>
      </c>
      <c r="F208" s="293">
        <f>SUM(F185,F174,F163,F152,F140,F129,F118,F107,F95,F84,F73,F62,F50,F39,F28,F17,F196)</f>
        <v>88855</v>
      </c>
      <c r="G208" s="294">
        <f>SUM(G185,G174,G163,G152,G140,G129,G118,G107,G95,G84,G73,G62,G50,G39,G28,G17,G196)</f>
        <v>14508.23</v>
      </c>
      <c r="H208" s="292">
        <f>SUM(H185,H174,H163,H152,H140,H129,H118,H107,H95,H84,H73,H62,H50,H39,H28,H17,H196)</f>
        <v>11813.560000000001</v>
      </c>
      <c r="I208" s="295">
        <f t="shared" ref="I208" si="36">SUM(I185,I174,I163,I152,I140,I129,I118,I107,I95,I84,I73,I62,I50,I39,I28,I17,I196)</f>
        <v>60040</v>
      </c>
      <c r="J208" s="296">
        <f>SUM(J185,J174,J163,J152,J140,J129,J118,J107,J95,J84,J73,J62,J50,J39,J28,J17,J196)</f>
        <v>20500.000000000004</v>
      </c>
      <c r="K208" s="292">
        <f>SUM(K185,K174,K163,K152,K140,K129,K118,K107,K95,K84,K73,K62,K50,K39,K28,K17,K196)</f>
        <v>164230.46</v>
      </c>
      <c r="L208" s="292">
        <f t="shared" ref="L208" si="37">SUM(L185,L174,L163,L152,L140,L129,L118,L107,L95,L84,L73,L62,L50,L39,L28,L17,L196)</f>
        <v>69193</v>
      </c>
      <c r="M208" s="107">
        <f>SUM(D208:L208)</f>
        <v>592411.56499999994</v>
      </c>
    </row>
    <row r="209" spans="3:20" s="39" customFormat="1" ht="34.5" customHeight="1" x14ac:dyDescent="0.2">
      <c r="C209" s="102" t="s">
        <v>193</v>
      </c>
      <c r="D209" s="292">
        <f>SUM(D186,D175,D164,D153,D141,D130,D119,D108,D96,D85,D74,D63,D51,D40,D29,D18,D197)</f>
        <v>0</v>
      </c>
      <c r="E209" s="292">
        <f t="shared" ref="E209:F209" si="38">SUM(E186,E175,E164,E153,E141,E130,E119,E108,E96,E85,E74,E63,E51,E40,E29,E18,E197)</f>
        <v>0</v>
      </c>
      <c r="F209" s="293">
        <f t="shared" si="38"/>
        <v>0</v>
      </c>
      <c r="G209" s="294">
        <f>SUM(G186,G175,G164,G153,G141,G130,G119,G108,G96,G85,G74,G63,G51,G40,G29,G18,G197)</f>
        <v>0</v>
      </c>
      <c r="H209" s="292">
        <f t="shared" ref="H209:I209" si="39">SUM(H186,H175,H164,H153,H141,H130,H119,H108,H96,H85,H74,H63,H51,H40,H29,H18,H197)</f>
        <v>755.3</v>
      </c>
      <c r="I209" s="295">
        <f t="shared" si="39"/>
        <v>0</v>
      </c>
      <c r="J209" s="296">
        <f>SUM(J186,J175,J164,J153,J141,J130,J119,J108,J96,J85,J74,J63,J51,J40,J29,J18,J197)</f>
        <v>0</v>
      </c>
      <c r="K209" s="292">
        <f t="shared" ref="K209:L209" si="40">SUM(K186,K175,K164,K153,K141,K130,K119,K108,K96,K85,K74,K63,K51,K40,K29,K18,K197)</f>
        <v>0</v>
      </c>
      <c r="L209" s="292">
        <f t="shared" si="40"/>
        <v>0</v>
      </c>
      <c r="M209" s="107">
        <f t="shared" ref="M209:M215" si="41">SUM(D209:L209)</f>
        <v>755.3</v>
      </c>
      <c r="N209" s="288"/>
      <c r="O209" s="288"/>
      <c r="P209" s="288"/>
      <c r="Q209" s="288"/>
      <c r="R209" s="288"/>
      <c r="S209" s="288"/>
      <c r="T209" s="288"/>
    </row>
    <row r="210" spans="3:20" s="39" customFormat="1" ht="48" customHeight="1" x14ac:dyDescent="0.2">
      <c r="C210" s="102" t="s">
        <v>194</v>
      </c>
      <c r="D210" s="292">
        <f t="shared" ref="D210:F213" si="42">SUM(D187,D176,D165,D154,D142,D131,D120,D109,D97,D86,D75,D64,D52,D41,D30,D19,D198)</f>
        <v>0</v>
      </c>
      <c r="E210" s="292">
        <f t="shared" si="42"/>
        <v>0</v>
      </c>
      <c r="F210" s="293">
        <f t="shared" si="42"/>
        <v>0</v>
      </c>
      <c r="G210" s="294">
        <f>SUM(G187,G176,G165,G154,G142,G131,G120,G109,G97,G86,G75,G64,G52,G41,G30,G19,G198)</f>
        <v>1177.97</v>
      </c>
      <c r="H210" s="292">
        <f t="shared" ref="H210:I210" si="43">SUM(H187,H176,H165,H154,H142,H131,H120,H109,H97,H86,H75,H64,H52,H41,H30,H19,H198)</f>
        <v>0</v>
      </c>
      <c r="I210" s="295">
        <f t="shared" si="43"/>
        <v>0</v>
      </c>
      <c r="J210" s="296">
        <f>SUM(J187,J176,J165,J154,J142,J131,J120,J109,J97,J86,J75,J64,J52,J41,J30,J19,J198)</f>
        <v>0</v>
      </c>
      <c r="K210" s="292">
        <f t="shared" ref="K210:L210" si="44">SUM(K187,K176,K165,K154,K142,K131,K120,K109,K97,K86,K75,K64,K52,K41,K30,K19,K198)</f>
        <v>0</v>
      </c>
      <c r="L210" s="292">
        <f t="shared" si="44"/>
        <v>0</v>
      </c>
      <c r="M210" s="107">
        <f t="shared" si="41"/>
        <v>1177.97</v>
      </c>
      <c r="N210" s="288"/>
      <c r="O210" s="288"/>
      <c r="P210" s="288"/>
      <c r="Q210" s="288"/>
      <c r="R210" s="288"/>
      <c r="S210" s="288"/>
      <c r="T210" s="288"/>
    </row>
    <row r="211" spans="3:20" s="39" customFormat="1" ht="33" customHeight="1" x14ac:dyDescent="0.2">
      <c r="C211" s="104" t="s">
        <v>195</v>
      </c>
      <c r="D211" s="292">
        <f t="shared" si="42"/>
        <v>523468.12</v>
      </c>
      <c r="E211" s="292">
        <f t="shared" si="42"/>
        <v>81840.23</v>
      </c>
      <c r="F211" s="293">
        <f t="shared" si="42"/>
        <v>280500</v>
      </c>
      <c r="G211" s="294">
        <f>SUM(G188,G177,G166,G155,G143,G132,G121,G110,G98,G87,G76,G65,G53,G42,G31,G20,G199)</f>
        <v>241787.58000000002</v>
      </c>
      <c r="H211" s="292">
        <f t="shared" ref="H211:I211" si="45">SUM(H188,H177,H166,H155,H143,H132,H121,H110,H98,H87,H76,H65,H53,H42,H31,H20,H199)</f>
        <v>15960.55</v>
      </c>
      <c r="I211" s="295">
        <f t="shared" si="45"/>
        <v>184899</v>
      </c>
      <c r="J211" s="296">
        <f>SUM(J188,J177,J166,J155,J143,J132,J121,J110,J98,J87,J76,J65,J53,J42,J31,J20,J199)</f>
        <v>103630.79</v>
      </c>
      <c r="K211" s="292">
        <f t="shared" ref="K211:L211" si="46">SUM(K188,K177,K166,K155,K143,K132,K121,K110,K98,K87,K76,K65,K53,K42,K31,K20,K199)</f>
        <v>140955.72</v>
      </c>
      <c r="L211" s="292">
        <f t="shared" si="46"/>
        <v>274500</v>
      </c>
      <c r="M211" s="107">
        <f t="shared" si="41"/>
        <v>1847541.99</v>
      </c>
      <c r="N211" s="288"/>
      <c r="O211" s="288"/>
      <c r="P211" s="288"/>
      <c r="Q211" s="288"/>
      <c r="R211" s="288"/>
      <c r="S211" s="288"/>
      <c r="T211" s="288"/>
    </row>
    <row r="212" spans="3:20" s="39" customFormat="1" ht="21" customHeight="1" x14ac:dyDescent="0.2">
      <c r="C212" s="102" t="s">
        <v>196</v>
      </c>
      <c r="D212" s="292">
        <f t="shared" si="42"/>
        <v>32742.089999999997</v>
      </c>
      <c r="E212" s="292">
        <f t="shared" si="42"/>
        <v>634.41</v>
      </c>
      <c r="F212" s="293">
        <f t="shared" si="42"/>
        <v>6000</v>
      </c>
      <c r="G212" s="294">
        <f>SUM(G189,G178,G167,G156,G144,G133,G122,G111,G99,G88,G77,G66,G54,G43,G32,G21,G200)</f>
        <v>16205.25</v>
      </c>
      <c r="H212" s="292">
        <f t="shared" ref="H212:I212" si="47">SUM(H189,H178,H167,H156,H144,H133,H122,H111,H99,H88,H77,H66,H54,H43,H32,H21,H200)</f>
        <v>3601.71</v>
      </c>
      <c r="I212" s="295">
        <f t="shared" si="47"/>
        <v>5000</v>
      </c>
      <c r="J212" s="296">
        <f>SUM(J189,J178,J167,J156,J144,J133,J122,J111,J99,J88,J77,J66,J54,J43,J32,J21,J200)</f>
        <v>15489.36</v>
      </c>
      <c r="K212" s="292">
        <f t="shared" ref="K212:L212" si="48">SUM(K189,K178,K167,K156,K144,K133,K122,K111,K99,K88,K77,K66,K54,K43,K32,K21,K200)</f>
        <v>4654.62</v>
      </c>
      <c r="L212" s="292">
        <f t="shared" si="48"/>
        <v>5000</v>
      </c>
      <c r="M212" s="107">
        <f t="shared" si="41"/>
        <v>89327.44</v>
      </c>
      <c r="N212" s="253"/>
      <c r="O212" s="253"/>
      <c r="P212" s="253"/>
      <c r="Q212" s="253"/>
      <c r="R212" s="253"/>
      <c r="S212" s="297"/>
      <c r="T212" s="288"/>
    </row>
    <row r="213" spans="3:20" s="39" customFormat="1" ht="39.75" customHeight="1" x14ac:dyDescent="0.2">
      <c r="C213" s="102" t="s">
        <v>197</v>
      </c>
      <c r="D213" s="292">
        <f t="shared" si="42"/>
        <v>236725.12</v>
      </c>
      <c r="E213" s="292">
        <f t="shared" si="42"/>
        <v>225850.22</v>
      </c>
      <c r="F213" s="293">
        <f t="shared" si="42"/>
        <v>0</v>
      </c>
      <c r="G213" s="294">
        <f>SUM(G190,G179,G168,G157,G145,G134,G123,G112,G100,G89,G78,G67,G55,G44,G33,G22,G201)</f>
        <v>56948.25</v>
      </c>
      <c r="H213" s="292">
        <f t="shared" ref="H213:I213" si="49">SUM(H190,H179,H168,H157,H145,H134,H123,H112,H100,H89,H78,H67,H55,H44,H33,H22,H201)</f>
        <v>228535.06</v>
      </c>
      <c r="I213" s="295">
        <f t="shared" si="49"/>
        <v>0</v>
      </c>
      <c r="J213" s="296">
        <f>SUM(J190,J179,J168,J157,J145,J134,J123,J112,J100,J89,J78,J67,J55,J44,J33,J22,J201)</f>
        <v>0</v>
      </c>
      <c r="K213" s="292">
        <f t="shared" ref="K213:L213" si="50">SUM(K190,K179,K168,K157,K145,K134,K123,K112,K100,K89,K78,K67,K55,K44,K33,K22,K201)</f>
        <v>232159.2</v>
      </c>
      <c r="L213" s="292">
        <f t="shared" si="50"/>
        <v>0</v>
      </c>
      <c r="M213" s="107">
        <f t="shared" si="41"/>
        <v>980217.84999999986</v>
      </c>
      <c r="N213" s="253"/>
      <c r="O213" s="253"/>
      <c r="P213" s="253"/>
      <c r="Q213" s="253"/>
      <c r="R213" s="253"/>
      <c r="S213" s="297"/>
      <c r="T213" s="288"/>
    </row>
    <row r="214" spans="3:20" s="39" customFormat="1" ht="23.25" customHeight="1" x14ac:dyDescent="0.2">
      <c r="C214" s="102" t="s">
        <v>198</v>
      </c>
      <c r="D214" s="298">
        <f>SUM(D191,D180,D169,D158,D146,D135,D124,D113,D101,D90,D79,D68,D56,D45,D34,D23)</f>
        <v>42508.03</v>
      </c>
      <c r="E214" s="298">
        <f t="shared" ref="E214:L214" si="51">SUM(E191,E180,E169,E158,E146,E135,E124,E113,E101,E90,E79,E68,E56,E45,E34,E23)</f>
        <v>11995.01</v>
      </c>
      <c r="F214" s="293">
        <f t="shared" si="51"/>
        <v>30000</v>
      </c>
      <c r="G214" s="299">
        <f>SUM(G191,G180,G169,G158,G146,G135,G124,G113,G101,G90,G79,G68,G56,G45,G34,G23)</f>
        <v>14367.560000000001</v>
      </c>
      <c r="H214" s="298">
        <f t="shared" si="51"/>
        <v>4314.1400000000003</v>
      </c>
      <c r="I214" s="300">
        <f t="shared" si="51"/>
        <v>17900</v>
      </c>
      <c r="J214" s="301">
        <f>SUM(J191,J180,J169,J158,J146,J135,J124,J113,J101,J90,J79,J68,J56,J45,J34,J23)</f>
        <v>153511.45000000004</v>
      </c>
      <c r="K214" s="298">
        <f t="shared" si="51"/>
        <v>0</v>
      </c>
      <c r="L214" s="298">
        <f t="shared" si="51"/>
        <v>26000</v>
      </c>
      <c r="M214" s="107">
        <f t="shared" si="41"/>
        <v>300596.19000000006</v>
      </c>
      <c r="N214" s="253"/>
      <c r="O214" s="253"/>
      <c r="P214" s="253"/>
      <c r="Q214" s="253"/>
      <c r="R214" s="253"/>
      <c r="S214" s="297"/>
      <c r="T214" s="288"/>
    </row>
    <row r="215" spans="3:20" s="39" customFormat="1" ht="22.5" customHeight="1" x14ac:dyDescent="0.2">
      <c r="C215" s="302" t="s">
        <v>216</v>
      </c>
      <c r="D215" s="303">
        <f t="shared" ref="D215:L215" si="52">SUM(D208:D214)</f>
        <v>912595.44499999995</v>
      </c>
      <c r="E215" s="303">
        <f>SUM(E208:E214)</f>
        <v>406439.10000000003</v>
      </c>
      <c r="F215" s="293">
        <f t="shared" si="52"/>
        <v>405355</v>
      </c>
      <c r="G215" s="304">
        <f>SUM(G208:G214)</f>
        <v>344994.84</v>
      </c>
      <c r="H215" s="303">
        <f t="shared" si="52"/>
        <v>264980.32</v>
      </c>
      <c r="I215" s="295">
        <f t="shared" si="52"/>
        <v>267839</v>
      </c>
      <c r="J215" s="305">
        <f t="shared" si="52"/>
        <v>293131.60000000003</v>
      </c>
      <c r="K215" s="303">
        <f t="shared" si="52"/>
        <v>542000</v>
      </c>
      <c r="L215" s="303">
        <f t="shared" si="52"/>
        <v>374693</v>
      </c>
      <c r="M215" s="107">
        <f t="shared" si="41"/>
        <v>3812028.3050000002</v>
      </c>
      <c r="N215" s="253"/>
      <c r="O215" s="253"/>
      <c r="P215" s="253"/>
      <c r="Q215" s="253"/>
      <c r="R215" s="253"/>
      <c r="S215" s="297"/>
      <c r="T215" s="288"/>
    </row>
    <row r="216" spans="3:20" s="39" customFormat="1" ht="26.25" customHeight="1" thickBot="1" x14ac:dyDescent="0.25">
      <c r="C216" s="306" t="s">
        <v>217</v>
      </c>
      <c r="D216" s="307">
        <f>D202</f>
        <v>57038.509999999995</v>
      </c>
      <c r="E216" s="307">
        <f t="shared" ref="E216:L216" si="53">E202</f>
        <v>28450.74</v>
      </c>
      <c r="F216" s="308">
        <f t="shared" si="53"/>
        <v>28374.85</v>
      </c>
      <c r="G216" s="309">
        <f t="shared" si="53"/>
        <v>19854.73</v>
      </c>
      <c r="H216" s="307">
        <f t="shared" si="53"/>
        <v>18548.62</v>
      </c>
      <c r="I216" s="310">
        <f t="shared" si="53"/>
        <v>18748.73</v>
      </c>
      <c r="J216" s="311">
        <f t="shared" si="53"/>
        <v>20519.212</v>
      </c>
      <c r="K216" s="307">
        <f t="shared" si="53"/>
        <v>37940</v>
      </c>
      <c r="L216" s="307">
        <f t="shared" si="53"/>
        <v>26228.51</v>
      </c>
      <c r="M216" s="107">
        <f>SUM(D216:L216)</f>
        <v>255703.90200000003</v>
      </c>
      <c r="N216" s="18"/>
      <c r="O216" s="18"/>
      <c r="P216" s="18"/>
      <c r="Q216" s="18"/>
      <c r="R216" s="312"/>
      <c r="S216" s="278"/>
      <c r="T216" s="288"/>
    </row>
    <row r="217" spans="3:20" s="39" customFormat="1" ht="23.25" customHeight="1" thickBot="1" x14ac:dyDescent="0.25">
      <c r="C217" s="92" t="s">
        <v>218</v>
      </c>
      <c r="D217" s="93">
        <f>SUM(D215:D216)</f>
        <v>969633.95499999996</v>
      </c>
      <c r="E217" s="93">
        <f t="shared" ref="E217:F217" si="54">SUM(E215:E216)</f>
        <v>434889.84</v>
      </c>
      <c r="F217" s="159">
        <f t="shared" si="54"/>
        <v>433729.85</v>
      </c>
      <c r="G217" s="220">
        <f>SUM(G215:G216)</f>
        <v>364849.57</v>
      </c>
      <c r="H217" s="188">
        <f t="shared" ref="H217:I217" si="55">SUM(H215:H216)</f>
        <v>283528.94</v>
      </c>
      <c r="I217" s="221">
        <f t="shared" si="55"/>
        <v>286587.73</v>
      </c>
      <c r="J217" s="176">
        <f>SUM(J215:J216)</f>
        <v>313650.81200000003</v>
      </c>
      <c r="K217" s="93">
        <f t="shared" ref="K217:L217" si="56">SUM(K215:K216)</f>
        <v>579940</v>
      </c>
      <c r="L217" s="93">
        <f t="shared" si="56"/>
        <v>400921.51</v>
      </c>
      <c r="M217" s="219">
        <f>SUM(M215:M216)</f>
        <v>4067732.2070000004</v>
      </c>
      <c r="N217" s="18"/>
      <c r="O217" s="18"/>
      <c r="P217" s="18"/>
      <c r="Q217" s="18"/>
      <c r="R217" s="312"/>
      <c r="S217" s="278"/>
      <c r="T217" s="288"/>
    </row>
    <row r="218" spans="3:20" ht="15.75" customHeight="1" x14ac:dyDescent="0.2">
      <c r="C218" s="277"/>
      <c r="D218" s="278"/>
      <c r="E218" s="278"/>
      <c r="F218" s="278"/>
      <c r="G218" s="278"/>
      <c r="H218" s="278"/>
      <c r="I218" s="278"/>
      <c r="J218" s="278"/>
      <c r="K218" s="278"/>
      <c r="L218" s="278"/>
      <c r="M218" s="277"/>
      <c r="N218" s="277"/>
      <c r="O218" s="277"/>
      <c r="P218" s="277"/>
      <c r="Q218" s="277"/>
      <c r="R218" s="40"/>
      <c r="S218" s="277"/>
      <c r="T218" s="288"/>
    </row>
    <row r="219" spans="3:20" ht="15.75" customHeight="1" x14ac:dyDescent="0.2">
      <c r="C219" s="277"/>
      <c r="D219" s="278"/>
      <c r="E219" s="278"/>
      <c r="F219" s="278"/>
      <c r="G219" s="278"/>
      <c r="H219" s="278"/>
      <c r="I219" s="278"/>
      <c r="J219" s="278"/>
      <c r="K219" s="278"/>
      <c r="L219" s="278"/>
      <c r="M219" s="277"/>
      <c r="N219" s="323"/>
      <c r="O219" s="323"/>
      <c r="P219" s="277"/>
      <c r="Q219" s="277"/>
      <c r="R219" s="40"/>
      <c r="S219" s="277"/>
      <c r="T219" s="288"/>
    </row>
    <row r="220" spans="3:20" ht="15.75" customHeight="1" thickBot="1" x14ac:dyDescent="0.25">
      <c r="C220" s="277"/>
      <c r="D220" s="278"/>
      <c r="E220" s="278"/>
      <c r="F220" s="278"/>
      <c r="G220" s="278"/>
      <c r="H220" s="278"/>
      <c r="I220" s="278"/>
      <c r="J220" s="278"/>
      <c r="K220" s="278"/>
      <c r="L220" s="278"/>
      <c r="M220" s="277"/>
      <c r="N220" s="323"/>
      <c r="O220" s="323"/>
      <c r="P220" s="277"/>
      <c r="Q220" s="277"/>
      <c r="R220" s="288"/>
      <c r="S220" s="277"/>
      <c r="T220" s="288"/>
    </row>
    <row r="221" spans="3:20" ht="40.5" customHeight="1" thickBot="1" x14ac:dyDescent="0.25">
      <c r="C221" s="389" t="s">
        <v>219</v>
      </c>
      <c r="D221" s="390"/>
      <c r="E221" s="390"/>
      <c r="F221" s="390"/>
      <c r="G221" s="390"/>
      <c r="H221" s="390"/>
      <c r="I221" s="390"/>
      <c r="J221" s="390"/>
      <c r="K221" s="390"/>
      <c r="L221" s="390"/>
      <c r="M221" s="391"/>
      <c r="N221" s="323"/>
      <c r="O221" s="323"/>
      <c r="P221" s="277"/>
      <c r="Q221" s="277"/>
      <c r="R221" s="41"/>
      <c r="S221" s="277"/>
      <c r="T221" s="288"/>
    </row>
    <row r="222" spans="3:20" ht="21.75" customHeight="1" x14ac:dyDescent="0.2">
      <c r="C222" s="110"/>
      <c r="D222" s="106" t="s">
        <v>213</v>
      </c>
      <c r="E222" s="106" t="s">
        <v>214</v>
      </c>
      <c r="F222" s="170" t="s">
        <v>215</v>
      </c>
      <c r="G222" s="183" t="s">
        <v>213</v>
      </c>
      <c r="H222" s="106" t="s">
        <v>214</v>
      </c>
      <c r="I222" s="184" t="s">
        <v>215</v>
      </c>
      <c r="J222" s="174" t="s">
        <v>213</v>
      </c>
      <c r="K222" s="106" t="s">
        <v>214</v>
      </c>
      <c r="L222" s="106" t="s">
        <v>215</v>
      </c>
      <c r="M222" s="392" t="s">
        <v>165</v>
      </c>
      <c r="N222" s="323"/>
      <c r="O222" s="323"/>
      <c r="P222" s="277"/>
      <c r="Q222" s="277"/>
      <c r="R222" s="41"/>
      <c r="S222" s="277"/>
      <c r="T222" s="288"/>
    </row>
    <row r="223" spans="3:20" ht="21.75" customHeight="1" x14ac:dyDescent="0.2">
      <c r="C223" s="110"/>
      <c r="D223" s="105" t="s">
        <v>15</v>
      </c>
      <c r="E223" s="105" t="s">
        <v>16</v>
      </c>
      <c r="F223" s="171" t="s">
        <v>17</v>
      </c>
      <c r="G223" s="185" t="s">
        <v>15</v>
      </c>
      <c r="H223" s="105" t="s">
        <v>16</v>
      </c>
      <c r="I223" s="186" t="s">
        <v>17</v>
      </c>
      <c r="J223" s="175" t="s">
        <v>15</v>
      </c>
      <c r="K223" s="105" t="s">
        <v>16</v>
      </c>
      <c r="L223" s="105" t="s">
        <v>17</v>
      </c>
      <c r="M223" s="393"/>
      <c r="N223" s="313"/>
      <c r="O223" s="323"/>
      <c r="P223" s="277"/>
      <c r="Q223" s="277"/>
      <c r="R223" s="41"/>
      <c r="S223" s="277"/>
      <c r="T223" s="288"/>
    </row>
    <row r="224" spans="3:20" ht="21.75" customHeight="1" x14ac:dyDescent="0.2">
      <c r="C224" s="102" t="s">
        <v>192</v>
      </c>
      <c r="D224" s="292">
        <v>77637.10000000002</v>
      </c>
      <c r="E224" s="292">
        <v>84000</v>
      </c>
      <c r="F224" s="293">
        <v>88900</v>
      </c>
      <c r="G224" s="294">
        <v>12910.55</v>
      </c>
      <c r="H224" s="292">
        <v>30000</v>
      </c>
      <c r="I224" s="295">
        <v>51040</v>
      </c>
      <c r="J224" s="296">
        <v>20500</v>
      </c>
      <c r="K224" s="292">
        <v>156600</v>
      </c>
      <c r="L224" s="292">
        <v>78400</v>
      </c>
      <c r="M224" s="107">
        <f>SUM(D224:L224)</f>
        <v>599987.65</v>
      </c>
      <c r="N224" s="313"/>
      <c r="O224" s="323"/>
      <c r="P224" s="277"/>
      <c r="Q224" s="277"/>
      <c r="R224" s="41"/>
      <c r="S224" s="277"/>
      <c r="T224" s="277"/>
    </row>
    <row r="225" spans="3:20" ht="21.75" customHeight="1" x14ac:dyDescent="0.2">
      <c r="C225" s="102" t="s">
        <v>193</v>
      </c>
      <c r="D225" s="292">
        <v>0</v>
      </c>
      <c r="E225" s="292">
        <v>0</v>
      </c>
      <c r="F225" s="293">
        <v>0</v>
      </c>
      <c r="G225" s="294">
        <v>0</v>
      </c>
      <c r="H225" s="292">
        <v>0</v>
      </c>
      <c r="I225" s="295">
        <v>0</v>
      </c>
      <c r="J225" s="296">
        <v>0</v>
      </c>
      <c r="K225" s="292">
        <v>0</v>
      </c>
      <c r="L225" s="292">
        <v>0</v>
      </c>
      <c r="M225" s="107">
        <f t="shared" ref="M225:M230" si="57">SUM(D225:L225)</f>
        <v>0</v>
      </c>
      <c r="N225" s="323"/>
      <c r="O225" s="323"/>
      <c r="P225" s="277"/>
      <c r="Q225" s="277"/>
      <c r="R225" s="41"/>
      <c r="S225" s="277"/>
      <c r="T225" s="277"/>
    </row>
    <row r="226" spans="3:20" s="37" customFormat="1" ht="21.75" customHeight="1" x14ac:dyDescent="0.2">
      <c r="C226" s="102" t="s">
        <v>194</v>
      </c>
      <c r="D226" s="292">
        <v>0</v>
      </c>
      <c r="E226" s="292">
        <v>0</v>
      </c>
      <c r="F226" s="293">
        <v>0</v>
      </c>
      <c r="G226" s="294">
        <v>1000</v>
      </c>
      <c r="H226" s="292">
        <v>0</v>
      </c>
      <c r="I226" s="295">
        <v>0</v>
      </c>
      <c r="J226" s="296">
        <v>0</v>
      </c>
      <c r="K226" s="292">
        <v>0</v>
      </c>
      <c r="L226" s="292">
        <v>0</v>
      </c>
      <c r="M226" s="107">
        <f t="shared" si="57"/>
        <v>1000</v>
      </c>
      <c r="N226" s="288"/>
      <c r="O226" s="323"/>
      <c r="P226" s="277"/>
      <c r="Q226" s="277"/>
      <c r="R226" s="41"/>
      <c r="S226" s="277"/>
      <c r="T226" s="278"/>
    </row>
    <row r="227" spans="3:20" s="37" customFormat="1" ht="21.75" customHeight="1" x14ac:dyDescent="0.2">
      <c r="C227" s="104" t="s">
        <v>195</v>
      </c>
      <c r="D227" s="292">
        <v>599174.32250000001</v>
      </c>
      <c r="E227" s="292">
        <v>82650</v>
      </c>
      <c r="F227" s="293">
        <v>280500</v>
      </c>
      <c r="G227" s="294">
        <v>242773.62558685447</v>
      </c>
      <c r="H227" s="292">
        <v>30000</v>
      </c>
      <c r="I227" s="295">
        <v>195000</v>
      </c>
      <c r="J227" s="296">
        <v>105200</v>
      </c>
      <c r="K227" s="292">
        <v>138500</v>
      </c>
      <c r="L227" s="292">
        <v>274500</v>
      </c>
      <c r="M227" s="107">
        <f t="shared" si="57"/>
        <v>1948297.9480868545</v>
      </c>
      <c r="N227" s="277"/>
      <c r="O227" s="323"/>
      <c r="P227" s="277"/>
      <c r="Q227" s="277"/>
      <c r="R227" s="277"/>
      <c r="S227" s="277"/>
      <c r="T227" s="278"/>
    </row>
    <row r="228" spans="3:20" s="37" customFormat="1" ht="21.75" customHeight="1" x14ac:dyDescent="0.2">
      <c r="C228" s="102" t="s">
        <v>196</v>
      </c>
      <c r="D228" s="292">
        <v>32742.089999999997</v>
      </c>
      <c r="E228" s="292">
        <v>900</v>
      </c>
      <c r="F228" s="293">
        <v>6000</v>
      </c>
      <c r="G228" s="294">
        <v>16205.249999999996</v>
      </c>
      <c r="H228" s="292">
        <v>7000</v>
      </c>
      <c r="I228" s="295">
        <v>5000</v>
      </c>
      <c r="J228" s="296">
        <v>15489.36</v>
      </c>
      <c r="K228" s="292">
        <v>4650</v>
      </c>
      <c r="L228" s="292">
        <v>5000</v>
      </c>
      <c r="M228" s="107">
        <f t="shared" si="57"/>
        <v>92986.7</v>
      </c>
      <c r="N228" s="277"/>
      <c r="O228" s="40"/>
      <c r="P228" s="288"/>
      <c r="Q228" s="288"/>
      <c r="R228" s="277"/>
      <c r="S228" s="277"/>
      <c r="T228" s="278"/>
    </row>
    <row r="229" spans="3:20" s="37" customFormat="1" ht="31.5" customHeight="1" x14ac:dyDescent="0.2">
      <c r="C229" s="102" t="s">
        <v>197</v>
      </c>
      <c r="D229" s="292">
        <v>237632.77</v>
      </c>
      <c r="E229" s="292">
        <v>227450</v>
      </c>
      <c r="F229" s="293">
        <v>0</v>
      </c>
      <c r="G229" s="294">
        <v>61998.104413145564</v>
      </c>
      <c r="H229" s="292">
        <v>183000</v>
      </c>
      <c r="I229" s="295">
        <v>0</v>
      </c>
      <c r="J229" s="296">
        <v>0</v>
      </c>
      <c r="K229" s="292">
        <v>242250</v>
      </c>
      <c r="L229" s="292">
        <v>0</v>
      </c>
      <c r="M229" s="107">
        <f t="shared" si="57"/>
        <v>952330.87441314559</v>
      </c>
      <c r="N229" s="277"/>
      <c r="O229" s="277"/>
      <c r="P229" s="277"/>
      <c r="Q229" s="277"/>
      <c r="R229" s="277"/>
      <c r="S229" s="40"/>
      <c r="T229" s="278"/>
    </row>
    <row r="230" spans="3:20" ht="21.75" customHeight="1" x14ac:dyDescent="0.2">
      <c r="C230" s="102" t="s">
        <v>198</v>
      </c>
      <c r="D230" s="298">
        <v>48230</v>
      </c>
      <c r="E230" s="298">
        <v>11000</v>
      </c>
      <c r="F230" s="293">
        <v>30000</v>
      </c>
      <c r="G230" s="299">
        <v>15598</v>
      </c>
      <c r="H230" s="298">
        <v>15000</v>
      </c>
      <c r="I230" s="300">
        <v>17900</v>
      </c>
      <c r="J230" s="301">
        <v>151942.24186915887</v>
      </c>
      <c r="K230" s="298">
        <v>0</v>
      </c>
      <c r="L230" s="298">
        <v>26000</v>
      </c>
      <c r="M230" s="107">
        <f t="shared" si="57"/>
        <v>315670.24186915887</v>
      </c>
      <c r="N230" s="277"/>
      <c r="O230" s="277"/>
      <c r="P230" s="277"/>
      <c r="Q230" s="277"/>
      <c r="R230" s="277"/>
      <c r="S230" s="277"/>
      <c r="T230" s="277"/>
    </row>
    <row r="231" spans="3:20" ht="21.75" customHeight="1" x14ac:dyDescent="0.2">
      <c r="C231" s="302" t="s">
        <v>216</v>
      </c>
      <c r="D231" s="303">
        <f>SUM(D224:D230)</f>
        <v>995416.28249999997</v>
      </c>
      <c r="E231" s="303">
        <f>SUM(E224:E230)</f>
        <v>406000</v>
      </c>
      <c r="F231" s="293">
        <f t="shared" ref="F231:L231" si="58">SUM(F224:F230)</f>
        <v>405400</v>
      </c>
      <c r="G231" s="304">
        <f>SUM(G224:G230)</f>
        <v>350485.53</v>
      </c>
      <c r="H231" s="303">
        <f t="shared" si="58"/>
        <v>265000</v>
      </c>
      <c r="I231" s="295">
        <f t="shared" si="58"/>
        <v>268940</v>
      </c>
      <c r="J231" s="305">
        <f t="shared" si="58"/>
        <v>293131.60186915885</v>
      </c>
      <c r="K231" s="303">
        <f t="shared" si="58"/>
        <v>542000</v>
      </c>
      <c r="L231" s="303">
        <f t="shared" si="58"/>
        <v>383900</v>
      </c>
      <c r="M231" s="107">
        <f>SUM(D231:L231)</f>
        <v>3910273.4143691589</v>
      </c>
      <c r="N231" s="277"/>
      <c r="O231" s="277"/>
      <c r="P231" s="277"/>
      <c r="Q231" s="277"/>
      <c r="R231" s="288"/>
      <c r="S231" s="277"/>
      <c r="T231" s="277"/>
    </row>
    <row r="232" spans="3:20" ht="21.75" customHeight="1" thickBot="1" x14ac:dyDescent="0.25">
      <c r="C232" s="306" t="s">
        <v>217</v>
      </c>
      <c r="D232" s="319">
        <v>69679.14</v>
      </c>
      <c r="E232" s="319">
        <f t="shared" ref="E232:L232" si="59">E231*0.07</f>
        <v>28420.000000000004</v>
      </c>
      <c r="F232" s="319">
        <f t="shared" si="59"/>
        <v>28378.000000000004</v>
      </c>
      <c r="G232" s="320">
        <v>24533.99</v>
      </c>
      <c r="H232" s="321">
        <f t="shared" si="59"/>
        <v>18550</v>
      </c>
      <c r="I232" s="322">
        <f t="shared" si="59"/>
        <v>18825.800000000003</v>
      </c>
      <c r="J232" s="319">
        <v>20519.21</v>
      </c>
      <c r="K232" s="319">
        <f t="shared" si="59"/>
        <v>37940</v>
      </c>
      <c r="L232" s="319">
        <f t="shared" si="59"/>
        <v>26873.000000000004</v>
      </c>
      <c r="M232" s="107">
        <f>M231*0.07</f>
        <v>273719.13900584116</v>
      </c>
      <c r="N232" s="277"/>
      <c r="O232" s="277"/>
      <c r="P232" s="277"/>
      <c r="Q232" s="277"/>
      <c r="R232" s="277"/>
      <c r="S232" s="277"/>
      <c r="T232" s="277"/>
    </row>
    <row r="233" spans="3:20" ht="21.75" customHeight="1" thickBot="1" x14ac:dyDescent="0.25">
      <c r="C233" s="92" t="s">
        <v>218</v>
      </c>
      <c r="D233" s="93">
        <f>SUM(D231:D232)</f>
        <v>1065095.4224999999</v>
      </c>
      <c r="E233" s="93">
        <f t="shared" ref="E233:F233" si="60">SUM(E231:E232)</f>
        <v>434420</v>
      </c>
      <c r="F233" s="159">
        <f t="shared" si="60"/>
        <v>433778</v>
      </c>
      <c r="G233" s="187">
        <f>SUM(G231:G232)</f>
        <v>375019.52000000002</v>
      </c>
      <c r="H233" s="188">
        <f t="shared" ref="H233:I233" si="61">SUM(H231:H232)</f>
        <v>283550</v>
      </c>
      <c r="I233" s="189">
        <f t="shared" si="61"/>
        <v>287765.8</v>
      </c>
      <c r="J233" s="176">
        <f>SUM(J231:J232)</f>
        <v>313650.81186915888</v>
      </c>
      <c r="K233" s="93">
        <f t="shared" ref="K233:L233" si="62">SUM(K231:K232)</f>
        <v>579940</v>
      </c>
      <c r="L233" s="93">
        <f t="shared" si="62"/>
        <v>410773</v>
      </c>
      <c r="M233" s="219">
        <f>SUM(M231:M232)</f>
        <v>4183992.5533750001</v>
      </c>
      <c r="N233" s="277"/>
      <c r="O233" s="277"/>
      <c r="P233" s="277"/>
      <c r="Q233" s="277"/>
      <c r="R233" s="277"/>
      <c r="S233" s="288"/>
      <c r="T233" s="277"/>
    </row>
    <row r="234" spans="3:20" ht="21.75" customHeight="1" x14ac:dyDescent="0.2">
      <c r="C234" s="277"/>
      <c r="D234" s="278"/>
      <c r="E234" s="278"/>
      <c r="F234" s="278"/>
      <c r="G234" s="278"/>
      <c r="H234" s="278"/>
      <c r="I234" s="278"/>
      <c r="J234" s="278"/>
      <c r="K234" s="278"/>
      <c r="L234" s="278"/>
      <c r="M234" s="277"/>
      <c r="N234" s="277"/>
      <c r="O234" s="277"/>
      <c r="P234" s="277"/>
      <c r="Q234" s="277"/>
      <c r="R234" s="277"/>
      <c r="S234" s="277"/>
      <c r="T234" s="277"/>
    </row>
    <row r="235" spans="3:20" ht="72.599999999999994" customHeight="1" x14ac:dyDescent="0.2">
      <c r="C235" s="277"/>
      <c r="D235" s="278"/>
      <c r="E235" s="278"/>
      <c r="F235" s="278"/>
      <c r="G235" s="224"/>
      <c r="H235" s="278"/>
      <c r="I235" s="278"/>
      <c r="J235" s="278"/>
      <c r="K235" s="278"/>
      <c r="L235" s="278"/>
      <c r="M235" s="277"/>
      <c r="N235" s="277"/>
      <c r="O235" s="277"/>
      <c r="P235" s="277"/>
      <c r="Q235" s="277"/>
      <c r="R235" s="277"/>
      <c r="S235" s="277"/>
      <c r="T235" s="277"/>
    </row>
    <row r="236" spans="3:20" ht="28.5" customHeight="1" x14ac:dyDescent="0.2">
      <c r="C236" s="277"/>
      <c r="D236" s="278"/>
      <c r="E236" s="278"/>
      <c r="F236" s="278"/>
      <c r="G236" s="278"/>
      <c r="H236" s="278"/>
      <c r="I236" s="278"/>
      <c r="J236" s="278"/>
      <c r="K236" s="278"/>
      <c r="L236" s="278"/>
      <c r="M236" s="314"/>
      <c r="N236" s="277"/>
      <c r="O236" s="277"/>
      <c r="P236" s="277"/>
      <c r="Q236" s="277"/>
      <c r="R236" s="277"/>
      <c r="S236" s="277"/>
      <c r="T236" s="277"/>
    </row>
    <row r="237" spans="3:20" ht="28.5" customHeight="1" x14ac:dyDescent="0.2">
      <c r="C237" s="277"/>
      <c r="D237" s="278"/>
      <c r="E237" s="278"/>
      <c r="F237" s="278"/>
      <c r="G237" s="278"/>
      <c r="H237" s="278"/>
      <c r="I237" s="278"/>
      <c r="J237" s="278"/>
      <c r="K237" s="278"/>
      <c r="L237" s="278"/>
      <c r="M237" s="277"/>
      <c r="N237" s="277"/>
      <c r="O237" s="277"/>
      <c r="P237" s="277"/>
      <c r="Q237" s="277"/>
      <c r="R237" s="277"/>
      <c r="S237" s="277"/>
      <c r="T237" s="277"/>
    </row>
    <row r="238" spans="3:20" ht="28.5" customHeight="1" x14ac:dyDescent="0.2">
      <c r="C238" s="277"/>
      <c r="D238" s="278"/>
      <c r="E238" s="278"/>
      <c r="F238" s="278"/>
      <c r="G238" s="278"/>
      <c r="H238" s="278"/>
      <c r="I238" s="278"/>
      <c r="J238" s="278"/>
      <c r="K238" s="278"/>
      <c r="L238" s="278"/>
      <c r="M238" s="277"/>
      <c r="N238" s="277"/>
      <c r="O238" s="277"/>
      <c r="P238" s="277"/>
      <c r="Q238" s="277"/>
      <c r="R238" s="277"/>
      <c r="S238" s="277"/>
      <c r="T238" s="277"/>
    </row>
    <row r="239" spans="3:20" ht="23.25" customHeight="1" x14ac:dyDescent="0.2">
      <c r="C239" s="277"/>
      <c r="D239" s="278"/>
      <c r="E239" s="278"/>
      <c r="F239" s="278"/>
      <c r="G239" s="278"/>
      <c r="H239" s="278"/>
      <c r="I239" s="278"/>
      <c r="J239" s="278"/>
      <c r="K239" s="278"/>
      <c r="L239" s="278"/>
      <c r="M239" s="277"/>
      <c r="N239" s="277"/>
      <c r="O239" s="277"/>
      <c r="P239" s="277"/>
      <c r="Q239" s="277"/>
      <c r="R239" s="277"/>
      <c r="S239" s="277"/>
      <c r="T239" s="40"/>
    </row>
    <row r="240" spans="3:20" ht="43.5" customHeight="1" x14ac:dyDescent="0.2">
      <c r="C240" s="277"/>
      <c r="D240" s="278"/>
      <c r="E240" s="278"/>
      <c r="F240" s="278"/>
      <c r="G240" s="278"/>
      <c r="H240" s="278"/>
      <c r="I240" s="278"/>
      <c r="J240" s="278"/>
      <c r="K240" s="278"/>
      <c r="L240" s="278"/>
      <c r="M240" s="277"/>
      <c r="N240" s="277"/>
      <c r="O240" s="277"/>
      <c r="P240" s="277"/>
      <c r="Q240" s="277"/>
      <c r="R240" s="277"/>
      <c r="S240" s="277"/>
      <c r="T240" s="40"/>
    </row>
    <row r="241" spans="3:20" ht="55.5" customHeight="1" x14ac:dyDescent="0.2">
      <c r="C241" s="277"/>
      <c r="D241" s="278"/>
      <c r="E241" s="278"/>
      <c r="F241" s="278"/>
      <c r="G241" s="278"/>
      <c r="H241" s="278"/>
      <c r="I241" s="278"/>
      <c r="J241" s="278"/>
      <c r="K241" s="278"/>
      <c r="L241" s="278"/>
      <c r="M241" s="277"/>
      <c r="N241" s="277"/>
      <c r="O241" s="277"/>
      <c r="P241" s="277"/>
      <c r="Q241" s="277"/>
      <c r="R241" s="277"/>
      <c r="S241" s="277"/>
      <c r="T241" s="277"/>
    </row>
    <row r="242" spans="3:20" ht="42.75" customHeight="1" x14ac:dyDescent="0.2">
      <c r="C242" s="277"/>
      <c r="D242" s="278"/>
      <c r="E242" s="278"/>
      <c r="F242" s="278"/>
      <c r="G242" s="278"/>
      <c r="H242" s="278"/>
      <c r="I242" s="278"/>
      <c r="J242" s="278"/>
      <c r="K242" s="278"/>
      <c r="L242" s="278"/>
      <c r="M242" s="277"/>
      <c r="N242" s="277"/>
      <c r="O242" s="277"/>
      <c r="P242" s="277"/>
      <c r="Q242" s="277"/>
      <c r="R242" s="277"/>
      <c r="S242" s="277"/>
      <c r="T242" s="40"/>
    </row>
    <row r="243" spans="3:20" ht="21.75" customHeight="1" x14ac:dyDescent="0.2">
      <c r="C243" s="277"/>
      <c r="D243" s="278"/>
      <c r="E243" s="278"/>
      <c r="F243" s="278"/>
      <c r="G243" s="278"/>
      <c r="H243" s="278"/>
      <c r="I243" s="278"/>
      <c r="J243" s="278"/>
      <c r="K243" s="278"/>
      <c r="L243" s="278"/>
      <c r="M243" s="277"/>
      <c r="N243" s="277"/>
      <c r="O243" s="277"/>
      <c r="P243" s="277"/>
      <c r="Q243" s="277"/>
      <c r="R243" s="277"/>
      <c r="S243" s="277"/>
      <c r="T243" s="40"/>
    </row>
    <row r="244" spans="3:20" ht="21.75" customHeight="1" x14ac:dyDescent="0.2">
      <c r="C244" s="277"/>
      <c r="D244" s="278"/>
      <c r="E244" s="278"/>
      <c r="F244" s="278"/>
      <c r="G244" s="278"/>
      <c r="H244" s="278"/>
      <c r="I244" s="278"/>
      <c r="J244" s="278"/>
      <c r="K244" s="278"/>
      <c r="L244" s="278"/>
      <c r="M244" s="277"/>
      <c r="N244" s="277"/>
      <c r="O244" s="277"/>
      <c r="P244" s="277"/>
      <c r="Q244" s="277"/>
      <c r="R244" s="277"/>
      <c r="S244" s="277"/>
      <c r="T244" s="40"/>
    </row>
    <row r="245" spans="3:20" s="39" customFormat="1" ht="23.25" customHeight="1" x14ac:dyDescent="0.2">
      <c r="C245" s="277"/>
      <c r="D245" s="278"/>
      <c r="E245" s="278"/>
      <c r="F245" s="278"/>
      <c r="G245" s="278"/>
      <c r="H245" s="278"/>
      <c r="I245" s="278"/>
      <c r="J245" s="278"/>
      <c r="K245" s="278"/>
      <c r="L245" s="278"/>
      <c r="M245" s="277"/>
      <c r="N245" s="277"/>
      <c r="O245" s="277"/>
      <c r="P245" s="277"/>
      <c r="Q245" s="277"/>
      <c r="R245" s="277"/>
      <c r="S245" s="277"/>
      <c r="T245" s="288"/>
    </row>
    <row r="246" spans="3:20" ht="23.25" customHeight="1" x14ac:dyDescent="0.2">
      <c r="C246" s="277"/>
      <c r="D246" s="278"/>
      <c r="E246" s="278"/>
      <c r="F246" s="278"/>
      <c r="G246" s="278"/>
      <c r="H246" s="278"/>
      <c r="I246" s="278"/>
      <c r="J246" s="278"/>
      <c r="K246" s="278"/>
      <c r="L246" s="278"/>
      <c r="M246" s="277"/>
      <c r="N246" s="277"/>
      <c r="O246" s="277"/>
      <c r="P246" s="277"/>
      <c r="Q246" s="277"/>
      <c r="R246" s="277"/>
      <c r="S246" s="277"/>
      <c r="T246" s="288"/>
    </row>
    <row r="247" spans="3:20" ht="21.75" customHeight="1" x14ac:dyDescent="0.2">
      <c r="C247" s="277"/>
      <c r="D247" s="278"/>
      <c r="E247" s="278"/>
      <c r="F247" s="278"/>
      <c r="G247" s="278"/>
      <c r="H247" s="278"/>
      <c r="I247" s="278"/>
      <c r="J247" s="278"/>
      <c r="K247" s="278"/>
      <c r="L247" s="278"/>
      <c r="M247" s="277"/>
      <c r="N247" s="277"/>
      <c r="O247" s="277"/>
      <c r="P247" s="277"/>
      <c r="Q247" s="277"/>
      <c r="R247" s="277"/>
      <c r="S247" s="277"/>
      <c r="T247" s="288"/>
    </row>
    <row r="248" spans="3:20" ht="16.5" customHeight="1" x14ac:dyDescent="0.2">
      <c r="C248" s="277"/>
      <c r="D248" s="278"/>
      <c r="E248" s="278"/>
      <c r="F248" s="278"/>
      <c r="G248" s="278"/>
      <c r="H248" s="278"/>
      <c r="I248" s="278"/>
      <c r="J248" s="278"/>
      <c r="K248" s="278"/>
      <c r="L248" s="278"/>
      <c r="M248" s="277"/>
      <c r="N248" s="277"/>
      <c r="O248" s="277"/>
      <c r="P248" s="277"/>
      <c r="Q248" s="277"/>
      <c r="R248" s="277"/>
      <c r="S248" s="277"/>
      <c r="T248" s="288"/>
    </row>
    <row r="249" spans="3:20" ht="29.25" customHeight="1" x14ac:dyDescent="0.2">
      <c r="C249" s="277"/>
      <c r="D249" s="278"/>
      <c r="E249" s="278"/>
      <c r="F249" s="278"/>
      <c r="G249" s="278"/>
      <c r="H249" s="278"/>
      <c r="I249" s="278"/>
      <c r="J249" s="278"/>
      <c r="K249" s="278"/>
      <c r="L249" s="278"/>
      <c r="M249" s="277"/>
      <c r="N249" s="277"/>
      <c r="O249" s="277"/>
      <c r="P249" s="277"/>
      <c r="Q249" s="277"/>
      <c r="R249" s="277"/>
      <c r="S249" s="277"/>
      <c r="T249" s="288"/>
    </row>
    <row r="250" spans="3:20" ht="24.75" customHeight="1" x14ac:dyDescent="0.2">
      <c r="C250" s="277"/>
      <c r="D250" s="278"/>
      <c r="E250" s="278"/>
      <c r="F250" s="278"/>
      <c r="G250" s="278"/>
      <c r="H250" s="278"/>
      <c r="I250" s="278"/>
      <c r="J250" s="278"/>
      <c r="K250" s="278"/>
      <c r="L250" s="278"/>
      <c r="M250" s="277"/>
      <c r="N250" s="277"/>
      <c r="O250" s="277"/>
      <c r="P250" s="277"/>
      <c r="Q250" s="277"/>
      <c r="R250" s="277"/>
      <c r="S250" s="277"/>
      <c r="T250" s="288"/>
    </row>
    <row r="251" spans="3:20" ht="33" customHeight="1" x14ac:dyDescent="0.2">
      <c r="C251" s="277"/>
      <c r="D251" s="278"/>
      <c r="E251" s="278"/>
      <c r="F251" s="278"/>
      <c r="G251" s="278"/>
      <c r="H251" s="278"/>
      <c r="I251" s="278"/>
      <c r="J251" s="278"/>
      <c r="K251" s="278"/>
      <c r="L251" s="278"/>
      <c r="M251" s="277"/>
      <c r="N251" s="277"/>
      <c r="O251" s="277"/>
      <c r="P251" s="277"/>
      <c r="Q251" s="277"/>
      <c r="R251" s="277"/>
      <c r="S251" s="277"/>
      <c r="T251" s="288"/>
    </row>
    <row r="253" spans="3:20" ht="15" customHeight="1" x14ac:dyDescent="0.2">
      <c r="C253" s="277"/>
      <c r="D253" s="278"/>
      <c r="E253" s="278"/>
      <c r="F253" s="278"/>
      <c r="G253" s="278"/>
      <c r="H253" s="278"/>
      <c r="I253" s="278"/>
      <c r="J253" s="278"/>
      <c r="K253" s="278"/>
      <c r="L253" s="278"/>
      <c r="M253" s="277"/>
      <c r="N253" s="277"/>
      <c r="O253" s="277"/>
      <c r="P253" s="277"/>
      <c r="Q253" s="277"/>
      <c r="R253" s="277"/>
      <c r="S253" s="277"/>
      <c r="T253" s="288"/>
    </row>
    <row r="254" spans="3:20" ht="25.5" customHeight="1" x14ac:dyDescent="0.2">
      <c r="C254" s="277"/>
      <c r="D254" s="278"/>
      <c r="E254" s="278"/>
      <c r="F254" s="278"/>
      <c r="G254" s="278"/>
      <c r="H254" s="278"/>
      <c r="I254" s="278"/>
      <c r="J254" s="278"/>
      <c r="K254" s="278"/>
      <c r="L254" s="278"/>
      <c r="M254" s="277"/>
      <c r="N254" s="277"/>
      <c r="O254" s="277"/>
      <c r="P254" s="277"/>
      <c r="Q254" s="277"/>
      <c r="R254" s="277"/>
      <c r="S254" s="277"/>
      <c r="T254" s="288"/>
    </row>
  </sheetData>
  <sheetProtection insertColumns="0" insertRows="0" deleteRows="0"/>
  <mergeCells count="33">
    <mergeCell ref="C221:M221"/>
    <mergeCell ref="M222:M223"/>
    <mergeCell ref="J11:L11"/>
    <mergeCell ref="M11:M13"/>
    <mergeCell ref="C93:M93"/>
    <mergeCell ref="B104:M104"/>
    <mergeCell ref="C60:M60"/>
    <mergeCell ref="C71:M71"/>
    <mergeCell ref="C82:M82"/>
    <mergeCell ref="M206:M207"/>
    <mergeCell ref="C172:M172"/>
    <mergeCell ref="C183:M183"/>
    <mergeCell ref="C161:M161"/>
    <mergeCell ref="C105:M105"/>
    <mergeCell ref="C116:M116"/>
    <mergeCell ref="C127:M127"/>
    <mergeCell ref="C2:F2"/>
    <mergeCell ref="B14:M14"/>
    <mergeCell ref="C15:M15"/>
    <mergeCell ref="B59:M59"/>
    <mergeCell ref="C37:M37"/>
    <mergeCell ref="C47:M47"/>
    <mergeCell ref="C5:M5"/>
    <mergeCell ref="C6:M8"/>
    <mergeCell ref="C10:M10"/>
    <mergeCell ref="D11:F11"/>
    <mergeCell ref="G11:I11"/>
    <mergeCell ref="B26:M26"/>
    <mergeCell ref="C205:M205"/>
    <mergeCell ref="C138:M138"/>
    <mergeCell ref="B149:M149"/>
    <mergeCell ref="C150:M150"/>
    <mergeCell ref="C194:M194"/>
  </mergeCells>
  <conditionalFormatting sqref="M24">
    <cfRule type="cellIs" dxfId="12" priority="24" operator="notEqual">
      <formula>$M$16</formula>
    </cfRule>
  </conditionalFormatting>
  <conditionalFormatting sqref="M35">
    <cfRule type="cellIs" dxfId="11" priority="23" operator="notEqual">
      <formula>$M$27</formula>
    </cfRule>
  </conditionalFormatting>
  <conditionalFormatting sqref="M46">
    <cfRule type="cellIs" dxfId="10" priority="22" operator="notEqual">
      <formula>$M$38</formula>
    </cfRule>
  </conditionalFormatting>
  <conditionalFormatting sqref="M57">
    <cfRule type="cellIs" dxfId="9" priority="21" operator="notEqual">
      <formula>$M$49</formula>
    </cfRule>
  </conditionalFormatting>
  <conditionalFormatting sqref="M69">
    <cfRule type="cellIs" dxfId="8" priority="20" operator="notEqual">
      <formula>$M$61</formula>
    </cfRule>
  </conditionalFormatting>
  <conditionalFormatting sqref="M192 M181 M170 M159 M147 M136 M125 M114 M102 M91 M80">
    <cfRule type="cellIs" dxfId="7" priority="6" operator="notEqual">
      <formula>$M$61</formula>
    </cfRule>
  </conditionalFormatting>
  <conditionalFormatting sqref="M203">
    <cfRule type="cellIs" dxfId="6" priority="1" operator="notEqual">
      <formula>$M$195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C230"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C229"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C227"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C228"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C226"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C225"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C224" xr:uid="{00000000-0002-0000-0100-000006000000}"/>
    <dataValidation allowBlank="1" showInputMessage="1" showErrorMessage="1" prompt="Output totals must match the original total from Table 1, and will show as red if not. " sqref="M24" xr:uid="{00000000-0002-0000-0100-000007000000}"/>
  </dataValidations>
  <pageMargins left="0.7" right="0.7" top="0.75" bottom="0.75" header="0.3" footer="0.3"/>
  <pageSetup scale="74" orientation="landscape" r:id="rId1"/>
  <rowBreaks count="1" manualBreakCount="1">
    <brk id="7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election activeCell="B14" sqref="B14"/>
    </sheetView>
  </sheetViews>
  <sheetFormatPr defaultColWidth="8.875" defaultRowHeight="15" x14ac:dyDescent="0.2"/>
  <cols>
    <col min="2" max="2" width="73.3125" customWidth="1"/>
  </cols>
  <sheetData>
    <row r="1" spans="2:6" ht="15.75" thickBot="1" x14ac:dyDescent="0.25"/>
    <row r="2" spans="2:6" ht="15.75" thickBot="1" x14ac:dyDescent="0.25">
      <c r="B2" s="98" t="s">
        <v>220</v>
      </c>
      <c r="C2" s="1"/>
      <c r="D2" s="1"/>
      <c r="E2" s="1"/>
      <c r="F2" s="1"/>
    </row>
    <row r="3" spans="2:6" x14ac:dyDescent="0.2">
      <c r="B3" s="99"/>
    </row>
    <row r="4" spans="2:6" ht="30.75" customHeight="1" x14ac:dyDescent="0.2">
      <c r="B4" s="100" t="s">
        <v>221</v>
      </c>
    </row>
    <row r="5" spans="2:6" ht="30.75" customHeight="1" x14ac:dyDescent="0.2">
      <c r="B5" s="100"/>
    </row>
    <row r="6" spans="2:6" ht="41.25" x14ac:dyDescent="0.2">
      <c r="B6" s="100" t="s">
        <v>222</v>
      </c>
    </row>
    <row r="7" spans="2:6" x14ac:dyDescent="0.2">
      <c r="B7" s="100"/>
    </row>
    <row r="8" spans="2:6" ht="54.75" x14ac:dyDescent="0.2">
      <c r="B8" s="100" t="s">
        <v>223</v>
      </c>
    </row>
    <row r="9" spans="2:6" x14ac:dyDescent="0.2">
      <c r="B9" s="100"/>
    </row>
    <row r="10" spans="2:6" ht="54.75" x14ac:dyDescent="0.2">
      <c r="B10" s="100" t="s">
        <v>224</v>
      </c>
    </row>
    <row r="11" spans="2:6" x14ac:dyDescent="0.2">
      <c r="B11" s="100"/>
    </row>
    <row r="12" spans="2:6" ht="27.75" x14ac:dyDescent="0.2">
      <c r="B12" s="100" t="s">
        <v>225</v>
      </c>
    </row>
    <row r="13" spans="2:6" x14ac:dyDescent="0.2">
      <c r="B13" s="100"/>
    </row>
    <row r="14" spans="2:6" ht="54.75" x14ac:dyDescent="0.2">
      <c r="B14" s="100" t="s">
        <v>226</v>
      </c>
    </row>
    <row r="15" spans="2:6" x14ac:dyDescent="0.2">
      <c r="B15" s="100"/>
    </row>
    <row r="16" spans="2:6" ht="42" thickBot="1" x14ac:dyDescent="0.25">
      <c r="B16" s="101" t="s">
        <v>227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75" defaultRowHeight="15" x14ac:dyDescent="0.2"/>
  <cols>
    <col min="2" max="2" width="61.87890625" customWidth="1"/>
    <col min="4" max="4" width="17.890625" customWidth="1"/>
  </cols>
  <sheetData>
    <row r="1" spans="2:4" ht="15.75" thickBot="1" x14ac:dyDescent="0.25"/>
    <row r="2" spans="2:4" x14ac:dyDescent="0.2">
      <c r="B2" s="396" t="s">
        <v>228</v>
      </c>
      <c r="C2" s="397"/>
      <c r="D2" s="398"/>
    </row>
    <row r="3" spans="2:4" ht="15.75" thickBot="1" x14ac:dyDescent="0.25">
      <c r="B3" s="399"/>
      <c r="C3" s="400"/>
      <c r="D3" s="401"/>
    </row>
    <row r="4" spans="2:4" ht="15.75" thickBot="1" x14ac:dyDescent="0.25"/>
    <row r="5" spans="2:4" x14ac:dyDescent="0.2">
      <c r="B5" s="407" t="s">
        <v>229</v>
      </c>
      <c r="C5" s="408"/>
      <c r="D5" s="409"/>
    </row>
    <row r="6" spans="2:4" ht="15.75" thickBot="1" x14ac:dyDescent="0.25">
      <c r="B6" s="404"/>
      <c r="C6" s="405"/>
      <c r="D6" s="406"/>
    </row>
    <row r="7" spans="2:4" x14ac:dyDescent="0.2">
      <c r="B7" s="63" t="s">
        <v>230</v>
      </c>
      <c r="C7" s="402">
        <f>SUM('1) Budget Table'!D23:F23,'1) Budget Table'!D32:F32,'1) Budget Table'!D42:F42,'1) Budget Table'!D52:F52)</f>
        <v>1313635.6947499998</v>
      </c>
      <c r="D7" s="403"/>
    </row>
    <row r="8" spans="2:4" x14ac:dyDescent="0.2">
      <c r="B8" s="63" t="s">
        <v>231</v>
      </c>
      <c r="C8" s="410">
        <f>SUM(D10:D14)</f>
        <v>0</v>
      </c>
      <c r="D8" s="411"/>
    </row>
    <row r="9" spans="2:4" x14ac:dyDescent="0.2">
      <c r="B9" s="64" t="s">
        <v>232</v>
      </c>
      <c r="C9" s="65" t="s">
        <v>233</v>
      </c>
      <c r="D9" s="66" t="s">
        <v>234</v>
      </c>
    </row>
    <row r="10" spans="2:4" ht="35.1" customHeight="1" x14ac:dyDescent="0.2">
      <c r="B10" s="81"/>
      <c r="C10" s="68"/>
      <c r="D10" s="69">
        <f>$C$7*C10</f>
        <v>0</v>
      </c>
    </row>
    <row r="11" spans="2:4" ht="35.1" customHeight="1" x14ac:dyDescent="0.2">
      <c r="B11" s="81"/>
      <c r="C11" s="68"/>
      <c r="D11" s="69">
        <f>C7*C11</f>
        <v>0</v>
      </c>
    </row>
    <row r="12" spans="2:4" ht="35.1" customHeight="1" x14ac:dyDescent="0.2">
      <c r="B12" s="82"/>
      <c r="C12" s="68"/>
      <c r="D12" s="69">
        <f>C7*C12</f>
        <v>0</v>
      </c>
    </row>
    <row r="13" spans="2:4" ht="35.1" customHeight="1" x14ac:dyDescent="0.2">
      <c r="B13" s="82"/>
      <c r="C13" s="68"/>
      <c r="D13" s="69">
        <f>C7*C13</f>
        <v>0</v>
      </c>
    </row>
    <row r="14" spans="2:4" ht="35.1" customHeight="1" thickBot="1" x14ac:dyDescent="0.25">
      <c r="B14" s="83"/>
      <c r="C14" s="68"/>
      <c r="D14" s="73">
        <f>C7*C14</f>
        <v>0</v>
      </c>
    </row>
    <row r="15" spans="2:4" ht="15.75" thickBot="1" x14ac:dyDescent="0.25"/>
    <row r="16" spans="2:4" x14ac:dyDescent="0.2">
      <c r="B16" s="407" t="s">
        <v>235</v>
      </c>
      <c r="C16" s="408"/>
      <c r="D16" s="409"/>
    </row>
    <row r="17" spans="2:4" ht="15.75" thickBot="1" x14ac:dyDescent="0.25">
      <c r="B17" s="412"/>
      <c r="C17" s="413"/>
      <c r="D17" s="414"/>
    </row>
    <row r="18" spans="2:4" x14ac:dyDescent="0.2">
      <c r="B18" s="63" t="s">
        <v>230</v>
      </c>
      <c r="C18" s="402" t="e">
        <f>SUM('1) Budget Table'!D61:F61,'1) Budget Table'!#REF!,'1) Budget Table'!#REF!,'1) Budget Table'!D71:F71)</f>
        <v>#REF!</v>
      </c>
      <c r="D18" s="403"/>
    </row>
    <row r="19" spans="2:4" x14ac:dyDescent="0.2">
      <c r="B19" s="63" t="s">
        <v>231</v>
      </c>
      <c r="C19" s="410" t="e">
        <f>SUM(D21:D25)</f>
        <v>#REF!</v>
      </c>
      <c r="D19" s="411"/>
    </row>
    <row r="20" spans="2:4" x14ac:dyDescent="0.2">
      <c r="B20" s="64" t="s">
        <v>232</v>
      </c>
      <c r="C20" s="65" t="s">
        <v>233</v>
      </c>
      <c r="D20" s="66" t="s">
        <v>234</v>
      </c>
    </row>
    <row r="21" spans="2:4" ht="35.1" customHeight="1" x14ac:dyDescent="0.2">
      <c r="B21" s="67"/>
      <c r="C21" s="68"/>
      <c r="D21" s="69" t="e">
        <f>$C$18*C21</f>
        <v>#REF!</v>
      </c>
    </row>
    <row r="22" spans="2:4" ht="35.1" customHeight="1" x14ac:dyDescent="0.2">
      <c r="B22" s="70"/>
      <c r="C22" s="68"/>
      <c r="D22" s="69" t="e">
        <f>$C$18*C22</f>
        <v>#REF!</v>
      </c>
    </row>
    <row r="23" spans="2:4" ht="35.1" customHeight="1" x14ac:dyDescent="0.2">
      <c r="B23" s="71"/>
      <c r="C23" s="68"/>
      <c r="D23" s="69" t="e">
        <f>$C$18*C23</f>
        <v>#REF!</v>
      </c>
    </row>
    <row r="24" spans="2:4" ht="35.1" customHeight="1" x14ac:dyDescent="0.2">
      <c r="B24" s="71"/>
      <c r="C24" s="68"/>
      <c r="D24" s="69" t="e">
        <f>$C$18*C24</f>
        <v>#REF!</v>
      </c>
    </row>
    <row r="25" spans="2:4" ht="35.1" customHeight="1" thickBot="1" x14ac:dyDescent="0.25">
      <c r="B25" s="72"/>
      <c r="C25" s="68"/>
      <c r="D25" s="69" t="e">
        <f>$C$18*C25</f>
        <v>#REF!</v>
      </c>
    </row>
    <row r="26" spans="2:4" ht="15.75" thickBot="1" x14ac:dyDescent="0.25"/>
    <row r="27" spans="2:4" x14ac:dyDescent="0.2">
      <c r="B27" s="407" t="s">
        <v>236</v>
      </c>
      <c r="C27" s="408"/>
      <c r="D27" s="409"/>
    </row>
    <row r="28" spans="2:4" ht="15.75" thickBot="1" x14ac:dyDescent="0.25">
      <c r="B28" s="404"/>
      <c r="C28" s="405"/>
      <c r="D28" s="406"/>
    </row>
    <row r="29" spans="2:4" x14ac:dyDescent="0.2">
      <c r="B29" s="63" t="s">
        <v>230</v>
      </c>
      <c r="C29" s="402">
        <f>SUM('1) Budget Table'!D83:F83,'1) Budget Table'!D93:F93,'1) Budget Table'!D103:F103,'1) Budget Table'!D113:F113)</f>
        <v>0</v>
      </c>
      <c r="D29" s="403"/>
    </row>
    <row r="30" spans="2:4" x14ac:dyDescent="0.2">
      <c r="B30" s="63" t="s">
        <v>231</v>
      </c>
      <c r="C30" s="410">
        <f>SUM(D32:D36)</f>
        <v>0</v>
      </c>
      <c r="D30" s="411"/>
    </row>
    <row r="31" spans="2:4" x14ac:dyDescent="0.2">
      <c r="B31" s="64" t="s">
        <v>232</v>
      </c>
      <c r="C31" s="65" t="s">
        <v>233</v>
      </c>
      <c r="D31" s="66" t="s">
        <v>234</v>
      </c>
    </row>
    <row r="32" spans="2:4" ht="35.1" customHeight="1" x14ac:dyDescent="0.2">
      <c r="B32" s="67"/>
      <c r="C32" s="68"/>
      <c r="D32" s="69">
        <f>$C$29*C32</f>
        <v>0</v>
      </c>
    </row>
    <row r="33" spans="2:4" ht="35.1" customHeight="1" x14ac:dyDescent="0.2">
      <c r="B33" s="70"/>
      <c r="C33" s="68"/>
      <c r="D33" s="69">
        <f>$C$29*C33</f>
        <v>0</v>
      </c>
    </row>
    <row r="34" spans="2:4" ht="35.1" customHeight="1" x14ac:dyDescent="0.2">
      <c r="B34" s="71"/>
      <c r="C34" s="68"/>
      <c r="D34" s="69">
        <f>$C$29*C34</f>
        <v>0</v>
      </c>
    </row>
    <row r="35" spans="2:4" ht="35.1" customHeight="1" x14ac:dyDescent="0.2">
      <c r="B35" s="71"/>
      <c r="C35" s="68"/>
      <c r="D35" s="69">
        <f>$C$29*C35</f>
        <v>0</v>
      </c>
    </row>
    <row r="36" spans="2:4" ht="35.1" customHeight="1" thickBot="1" x14ac:dyDescent="0.25">
      <c r="B36" s="72"/>
      <c r="C36" s="68"/>
      <c r="D36" s="69">
        <f>$C$29*C36</f>
        <v>0</v>
      </c>
    </row>
    <row r="37" spans="2:4" ht="15.75" thickBot="1" x14ac:dyDescent="0.25"/>
    <row r="38" spans="2:4" x14ac:dyDescent="0.2">
      <c r="B38" s="407" t="s">
        <v>237</v>
      </c>
      <c r="C38" s="408"/>
      <c r="D38" s="409"/>
    </row>
    <row r="39" spans="2:4" ht="15.75" thickBot="1" x14ac:dyDescent="0.25">
      <c r="B39" s="404"/>
      <c r="C39" s="405"/>
      <c r="D39" s="406"/>
    </row>
    <row r="40" spans="2:4" x14ac:dyDescent="0.2">
      <c r="B40" s="63" t="s">
        <v>230</v>
      </c>
      <c r="C40" s="402">
        <f>SUM('1) Budget Table'!D125:F125,'1) Budget Table'!D135:F135,'1) Budget Table'!D145:F145,'1) Budget Table'!D155:F155)</f>
        <v>0</v>
      </c>
      <c r="D40" s="403"/>
    </row>
    <row r="41" spans="2:4" x14ac:dyDescent="0.2">
      <c r="B41" s="63" t="s">
        <v>231</v>
      </c>
      <c r="C41" s="410">
        <f>SUM(D43:D47)</f>
        <v>0</v>
      </c>
      <c r="D41" s="411"/>
    </row>
    <row r="42" spans="2:4" x14ac:dyDescent="0.2">
      <c r="B42" s="64" t="s">
        <v>232</v>
      </c>
      <c r="C42" s="65" t="s">
        <v>233</v>
      </c>
      <c r="D42" s="66" t="s">
        <v>234</v>
      </c>
    </row>
    <row r="43" spans="2:4" ht="35.1" customHeight="1" x14ac:dyDescent="0.2">
      <c r="B43" s="67"/>
      <c r="C43" s="68"/>
      <c r="D43" s="69">
        <f>$C$40*C43</f>
        <v>0</v>
      </c>
    </row>
    <row r="44" spans="2:4" ht="35.1" customHeight="1" x14ac:dyDescent="0.2">
      <c r="B44" s="70"/>
      <c r="C44" s="68"/>
      <c r="D44" s="69">
        <f>$C$40*C44</f>
        <v>0</v>
      </c>
    </row>
    <row r="45" spans="2:4" ht="35.1" customHeight="1" x14ac:dyDescent="0.2">
      <c r="B45" s="71"/>
      <c r="C45" s="68"/>
      <c r="D45" s="69">
        <f>$C$40*C45</f>
        <v>0</v>
      </c>
    </row>
    <row r="46" spans="2:4" ht="35.1" customHeight="1" x14ac:dyDescent="0.2">
      <c r="B46" s="71"/>
      <c r="C46" s="68"/>
      <c r="D46" s="69">
        <f>$C$40*C46</f>
        <v>0</v>
      </c>
    </row>
    <row r="47" spans="2:4" ht="35.1" customHeight="1" thickBot="1" x14ac:dyDescent="0.25">
      <c r="B47" s="72"/>
      <c r="C47" s="68"/>
      <c r="D47" s="7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5"/>
  <sheetViews>
    <sheetView showGridLines="0" zoomScale="80" zoomScaleNormal="80" workbookViewId="0">
      <selection activeCell="C7" sqref="C7:E7"/>
    </sheetView>
  </sheetViews>
  <sheetFormatPr defaultColWidth="8.875" defaultRowHeight="15" x14ac:dyDescent="0.2"/>
  <cols>
    <col min="1" max="1" width="12.375" customWidth="1"/>
    <col min="2" max="2" width="20.4453125" customWidth="1"/>
    <col min="3" max="5" width="25.421875" customWidth="1"/>
    <col min="6" max="6" width="24.48046875" customWidth="1"/>
    <col min="7" max="7" width="18.4296875" customWidth="1"/>
    <col min="8" max="8" width="21.5234375" customWidth="1"/>
    <col min="9" max="10" width="15.87109375" bestFit="1" customWidth="1"/>
    <col min="11" max="11" width="11.1640625" bestFit="1" customWidth="1"/>
  </cols>
  <sheetData>
    <row r="1" spans="2:6" ht="15.75" thickBot="1" x14ac:dyDescent="0.25"/>
    <row r="2" spans="2:6" s="56" customFormat="1" x14ac:dyDescent="0.2">
      <c r="B2" s="418" t="s">
        <v>238</v>
      </c>
      <c r="C2" s="419"/>
      <c r="D2" s="419"/>
      <c r="E2" s="419"/>
      <c r="F2" s="420"/>
    </row>
    <row r="3" spans="2:6" s="56" customFormat="1" ht="15.75" thickBot="1" x14ac:dyDescent="0.25">
      <c r="B3" s="421"/>
      <c r="C3" s="422"/>
      <c r="D3" s="422"/>
      <c r="E3" s="422"/>
      <c r="F3" s="423"/>
    </row>
    <row r="4" spans="2:6" s="56" customFormat="1" ht="15.75" thickBot="1" x14ac:dyDescent="0.25">
      <c r="B4" s="315"/>
      <c r="C4" s="315"/>
      <c r="D4" s="315"/>
      <c r="E4" s="315"/>
      <c r="F4" s="315"/>
    </row>
    <row r="5" spans="2:6" s="56" customFormat="1" ht="15.75" thickBot="1" x14ac:dyDescent="0.25">
      <c r="B5" s="369" t="s">
        <v>165</v>
      </c>
      <c r="C5" s="370"/>
      <c r="D5" s="370"/>
      <c r="E5" s="370"/>
      <c r="F5" s="371"/>
    </row>
    <row r="6" spans="2:6" s="56" customFormat="1" x14ac:dyDescent="0.2">
      <c r="B6" s="110"/>
      <c r="C6" s="191" t="str">
        <f>'1) Budget Table'!D171</f>
        <v>Bosnia and Herzegovina</v>
      </c>
      <c r="D6" s="191" t="str">
        <f>'1) Budget Table'!G171</f>
        <v>Montenegro</v>
      </c>
      <c r="E6" s="191" t="str">
        <f>'1) Budget Table'!J171</f>
        <v>Serbia</v>
      </c>
      <c r="F6" s="392" t="s">
        <v>165</v>
      </c>
    </row>
    <row r="7" spans="2:6" s="56" customFormat="1" x14ac:dyDescent="0.2">
      <c r="B7" s="110"/>
      <c r="C7" s="327" t="s">
        <v>239</v>
      </c>
      <c r="D7" s="327" t="s">
        <v>239</v>
      </c>
      <c r="E7" s="327" t="s">
        <v>239</v>
      </c>
      <c r="F7" s="393"/>
    </row>
    <row r="8" spans="2:6" s="56" customFormat="1" ht="30" x14ac:dyDescent="0.2">
      <c r="B8" s="102" t="s">
        <v>192</v>
      </c>
      <c r="C8" s="292">
        <f>SUM('2) By Category'!D208:F208)</f>
        <v>252126.315</v>
      </c>
      <c r="D8" s="292">
        <f>SUM('2) By Category'!G208:I208)</f>
        <v>86361.790000000008</v>
      </c>
      <c r="E8" s="292">
        <f>SUM('2) By Category'!J208:L208)</f>
        <v>253923.46</v>
      </c>
      <c r="F8" s="107">
        <f t="shared" ref="F8:F15" si="0">SUM(C8:E8)</f>
        <v>592411.56499999994</v>
      </c>
    </row>
    <row r="9" spans="2:6" s="56" customFormat="1" ht="45" x14ac:dyDescent="0.2">
      <c r="B9" s="102" t="s">
        <v>193</v>
      </c>
      <c r="C9" s="292">
        <f>SUM('2) By Category'!D209:F209)</f>
        <v>0</v>
      </c>
      <c r="D9" s="292">
        <f>SUM('2) By Category'!G209:I209)</f>
        <v>755.3</v>
      </c>
      <c r="E9" s="292">
        <f>SUM('2) By Category'!J209:L209)</f>
        <v>0</v>
      </c>
      <c r="F9" s="108">
        <f t="shared" si="0"/>
        <v>755.3</v>
      </c>
    </row>
    <row r="10" spans="2:6" s="56" customFormat="1" ht="59.25" x14ac:dyDescent="0.2">
      <c r="B10" s="102" t="s">
        <v>194</v>
      </c>
      <c r="C10" s="292">
        <f>SUM('2) By Category'!D210:F210)</f>
        <v>0</v>
      </c>
      <c r="D10" s="292">
        <f>SUM('2) By Category'!G210:I210)</f>
        <v>1177.97</v>
      </c>
      <c r="E10" s="292">
        <f>SUM('2) By Category'!J210:L210)</f>
        <v>0</v>
      </c>
      <c r="F10" s="108">
        <f t="shared" si="0"/>
        <v>1177.97</v>
      </c>
    </row>
    <row r="11" spans="2:6" s="56" customFormat="1" ht="30" x14ac:dyDescent="0.2">
      <c r="B11" s="104" t="s">
        <v>195</v>
      </c>
      <c r="C11" s="292">
        <f>SUM('2) By Category'!D211:F211)</f>
        <v>885808.35</v>
      </c>
      <c r="D11" s="292">
        <f>SUM('2) By Category'!G211:I211)</f>
        <v>442647.13</v>
      </c>
      <c r="E11" s="292">
        <f>SUM('2) By Category'!J211:L211)</f>
        <v>519086.51</v>
      </c>
      <c r="F11" s="108">
        <f t="shared" si="0"/>
        <v>1847541.99</v>
      </c>
    </row>
    <row r="12" spans="2:6" s="56" customFormat="1" x14ac:dyDescent="0.2">
      <c r="B12" s="102" t="s">
        <v>196</v>
      </c>
      <c r="C12" s="292">
        <f>SUM('2) By Category'!D212:F212)</f>
        <v>39376.5</v>
      </c>
      <c r="D12" s="292">
        <f>SUM('2) By Category'!G212:I212)</f>
        <v>24806.959999999999</v>
      </c>
      <c r="E12" s="292">
        <f>SUM('2) By Category'!J212:L212)</f>
        <v>25143.98</v>
      </c>
      <c r="F12" s="108">
        <f t="shared" si="0"/>
        <v>89327.44</v>
      </c>
    </row>
    <row r="13" spans="2:6" s="56" customFormat="1" ht="45" x14ac:dyDescent="0.2">
      <c r="B13" s="102" t="s">
        <v>197</v>
      </c>
      <c r="C13" s="292">
        <f>SUM('2) By Category'!D213:F213)</f>
        <v>462575.33999999997</v>
      </c>
      <c r="D13" s="292">
        <f>SUM('2) By Category'!G213:I213)</f>
        <v>285483.31</v>
      </c>
      <c r="E13" s="292">
        <f>SUM('2) By Category'!J213:L213)</f>
        <v>232159.2</v>
      </c>
      <c r="F13" s="108">
        <f t="shared" si="0"/>
        <v>980217.84999999986</v>
      </c>
    </row>
    <row r="14" spans="2:6" s="56" customFormat="1" ht="30.75" thickBot="1" x14ac:dyDescent="0.25">
      <c r="B14" s="103" t="s">
        <v>198</v>
      </c>
      <c r="C14" s="307">
        <f>SUM('2) By Category'!D214:F214)</f>
        <v>84503.040000000008</v>
      </c>
      <c r="D14" s="307">
        <f>SUM('2) By Category'!G214:I214)</f>
        <v>36581.699999999997</v>
      </c>
      <c r="E14" s="307">
        <f>SUM('2) By Category'!J214:L214)</f>
        <v>179511.45000000004</v>
      </c>
      <c r="F14" s="109">
        <f t="shared" si="0"/>
        <v>300596.19000000006</v>
      </c>
    </row>
    <row r="15" spans="2:6" s="56" customFormat="1" ht="30" customHeight="1" x14ac:dyDescent="0.2">
      <c r="B15" s="316" t="s">
        <v>240</v>
      </c>
      <c r="C15" s="112">
        <f>SUM(C8:C14)</f>
        <v>1724389.5449999999</v>
      </c>
      <c r="D15" s="112">
        <f>SUM(D8:D14)</f>
        <v>877814.15999999992</v>
      </c>
      <c r="E15" s="112">
        <f>SUM(E8:E14)</f>
        <v>1209824.5999999999</v>
      </c>
      <c r="F15" s="113">
        <f t="shared" si="0"/>
        <v>3812028.3049999997</v>
      </c>
    </row>
    <row r="16" spans="2:6" s="111" customFormat="1" ht="19.5" customHeight="1" x14ac:dyDescent="0.2">
      <c r="B16" s="302" t="s">
        <v>217</v>
      </c>
      <c r="C16" s="114">
        <f>C15*0.07</f>
        <v>120707.26815</v>
      </c>
      <c r="D16" s="114">
        <f t="shared" ref="D16:F16" si="1">D15*0.07</f>
        <v>61446.991199999997</v>
      </c>
      <c r="E16" s="114">
        <f t="shared" si="1"/>
        <v>84687.721999999994</v>
      </c>
      <c r="F16" s="192">
        <f t="shared" si="1"/>
        <v>266841.98135000002</v>
      </c>
    </row>
    <row r="17" spans="2:7" s="111" customFormat="1" ht="25.5" customHeight="1" thickBot="1" x14ac:dyDescent="0.25">
      <c r="B17" s="115" t="s">
        <v>9</v>
      </c>
      <c r="C17" s="116">
        <f>C15+C16</f>
        <v>1845096.8131499998</v>
      </c>
      <c r="D17" s="116">
        <f t="shared" ref="D17:F17" si="2">D15+D16</f>
        <v>939261.15119999996</v>
      </c>
      <c r="E17" s="116">
        <f t="shared" si="2"/>
        <v>1294512.3219999999</v>
      </c>
      <c r="F17" s="193">
        <f t="shared" si="2"/>
        <v>4078870.2863499997</v>
      </c>
      <c r="G17" s="315"/>
    </row>
    <row r="18" spans="2:7" s="56" customFormat="1" ht="15.75" thickBot="1" x14ac:dyDescent="0.25">
      <c r="B18" s="315"/>
      <c r="C18" s="315"/>
      <c r="D18" s="315"/>
      <c r="E18" s="315"/>
      <c r="F18" s="315"/>
      <c r="G18" s="315"/>
    </row>
    <row r="19" spans="2:7" s="56" customFormat="1" ht="15.75" customHeight="1" x14ac:dyDescent="0.2">
      <c r="B19" s="415" t="s">
        <v>171</v>
      </c>
      <c r="C19" s="416"/>
      <c r="D19" s="416"/>
      <c r="E19" s="416"/>
      <c r="F19" s="417"/>
      <c r="G19" s="317"/>
    </row>
    <row r="20" spans="2:7" x14ac:dyDescent="0.2">
      <c r="B20" s="15"/>
      <c r="C20" s="327" t="str">
        <f>'1) Budget Table'!D171</f>
        <v>Bosnia and Herzegovina</v>
      </c>
      <c r="D20" s="327" t="str">
        <f>'1) Budget Table'!G171</f>
        <v>Montenegro</v>
      </c>
      <c r="E20" s="327" t="str">
        <f>'1) Budget Table'!J171</f>
        <v>Serbia</v>
      </c>
      <c r="F20" s="130" t="s">
        <v>218</v>
      </c>
      <c r="G20" s="16" t="s">
        <v>172</v>
      </c>
    </row>
    <row r="21" spans="2:7" x14ac:dyDescent="0.2">
      <c r="B21" s="15"/>
      <c r="C21" s="327" t="s">
        <v>239</v>
      </c>
      <c r="D21" s="327" t="s">
        <v>239</v>
      </c>
      <c r="E21" s="327" t="s">
        <v>239</v>
      </c>
      <c r="F21" s="130"/>
      <c r="G21" s="16"/>
    </row>
    <row r="22" spans="2:7" ht="23.25" customHeight="1" x14ac:dyDescent="0.2">
      <c r="B22" s="14" t="s">
        <v>173</v>
      </c>
      <c r="C22" s="128">
        <f>'1) Budget Table'!D181+'1) Budget Table'!E181+'1) Budget Table'!F181</f>
        <v>1353305.3955925</v>
      </c>
      <c r="D22" s="128">
        <f>'1) Budget Table'!G181+'1) Budget Table'!H181+'1) Budget Table'!I181</f>
        <v>662434.74230000004</v>
      </c>
      <c r="E22" s="128">
        <f>'1) Budget Table'!J181+'1) Budget Table'!K181+'1) Budget Table'!L181</f>
        <v>913054.66839999997</v>
      </c>
      <c r="F22" s="131">
        <f>'1) Budget Table'!M181</f>
        <v>2928794.8062924999</v>
      </c>
      <c r="G22" s="127">
        <f>'1) Budget Table'!N181</f>
        <v>0.7</v>
      </c>
    </row>
    <row r="23" spans="2:7" ht="24.75" customHeight="1" x14ac:dyDescent="0.2">
      <c r="B23" s="14" t="s">
        <v>174</v>
      </c>
      <c r="C23" s="128">
        <f>'1) Budget Table'!D182+'1) Budget Table'!E182+'1) Budget Table'!F182</f>
        <v>579988.02668249991</v>
      </c>
      <c r="D23" s="128">
        <f>'1) Budget Table'!G182+'1) Budget Table'!H182+'1) Budget Table'!I182</f>
        <v>283900.58014999999</v>
      </c>
      <c r="E23" s="128">
        <f>'1) Budget Table'!J182+'1) Budget Table'!K182+'1) Budget Table'!L182</f>
        <v>391309.14360000007</v>
      </c>
      <c r="F23" s="131">
        <f>'1) Budget Table'!M182</f>
        <v>1255197.7504324997</v>
      </c>
      <c r="G23" s="7">
        <f>'1) Budget Table'!N182</f>
        <v>0.3</v>
      </c>
    </row>
    <row r="24" spans="2:7" ht="24.75" customHeight="1" x14ac:dyDescent="0.2">
      <c r="B24" s="14" t="s">
        <v>241</v>
      </c>
      <c r="C24" s="128">
        <f>'1) Budget Table'!D183</f>
        <v>0</v>
      </c>
      <c r="D24" s="128">
        <f>'1) Budget Table'!E183</f>
        <v>0</v>
      </c>
      <c r="E24" s="128">
        <f>'1) Budget Table'!F183</f>
        <v>0</v>
      </c>
      <c r="F24" s="131">
        <f>'1) Budget Table'!M183</f>
        <v>0</v>
      </c>
      <c r="G24" s="7">
        <f>'1) Budget Table'!N183</f>
        <v>0</v>
      </c>
    </row>
    <row r="25" spans="2:7" ht="15.75" thickBot="1" x14ac:dyDescent="0.25">
      <c r="B25" s="8" t="s">
        <v>218</v>
      </c>
      <c r="C25" s="129">
        <f>SUM(C22:C24)</f>
        <v>1933293.4222749998</v>
      </c>
      <c r="D25" s="129">
        <f t="shared" ref="D25:E25" si="3">SUM(D22:D24)</f>
        <v>946335.32245000009</v>
      </c>
      <c r="E25" s="129">
        <f t="shared" si="3"/>
        <v>1304363.8119999999</v>
      </c>
      <c r="F25" s="132">
        <f>'1) Budget Table'!M184</f>
        <v>4183992.5567249996</v>
      </c>
      <c r="G25" s="133"/>
    </row>
  </sheetData>
  <sheetProtection sheet="1" objects="1" scenarios="1" formatCells="0" formatColumns="0" formatRows="0"/>
  <mergeCells count="4">
    <mergeCell ref="B19:F19"/>
    <mergeCell ref="B5:F5"/>
    <mergeCell ref="F6:F7"/>
    <mergeCell ref="B2:F3"/>
  </mergeCells>
  <dataValidations disablePrompts="1"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54" operator="notEqual" id="{9FB9F449-C4BB-4C52-B0C3-287653B4F981}">
            <xm:f>'1) Budget Table'!$M$175</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75" defaultRowHeight="15" x14ac:dyDescent="0.2"/>
  <sheetData>
    <row r="1" spans="1:1" x14ac:dyDescent="0.2">
      <c r="A1" s="97">
        <v>0</v>
      </c>
    </row>
    <row r="2" spans="1:1" x14ac:dyDescent="0.2">
      <c r="A2" s="97">
        <v>0.2</v>
      </c>
    </row>
    <row r="3" spans="1:1" x14ac:dyDescent="0.2">
      <c r="A3" s="97">
        <v>0.4</v>
      </c>
    </row>
    <row r="4" spans="1:1" x14ac:dyDescent="0.2">
      <c r="A4" s="97">
        <v>0.6</v>
      </c>
    </row>
    <row r="5" spans="1:1" x14ac:dyDescent="0.2">
      <c r="A5" s="97">
        <v>0.8</v>
      </c>
    </row>
    <row r="6" spans="1:1" x14ac:dyDescent="0.2">
      <c r="A6" s="9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75" defaultRowHeight="15" x14ac:dyDescent="0.2"/>
  <sheetData>
    <row r="1" spans="1:2" x14ac:dyDescent="0.2">
      <c r="A1" s="57" t="s">
        <v>242</v>
      </c>
      <c r="B1" s="58" t="s">
        <v>243</v>
      </c>
    </row>
    <row r="2" spans="1:2" x14ac:dyDescent="0.2">
      <c r="A2" s="59" t="s">
        <v>244</v>
      </c>
      <c r="B2" s="60" t="s">
        <v>245</v>
      </c>
    </row>
    <row r="3" spans="1:2" x14ac:dyDescent="0.2">
      <c r="A3" s="59" t="s">
        <v>246</v>
      </c>
      <c r="B3" s="60" t="s">
        <v>247</v>
      </c>
    </row>
    <row r="4" spans="1:2" x14ac:dyDescent="0.2">
      <c r="A4" s="59" t="s">
        <v>248</v>
      </c>
      <c r="B4" s="60" t="s">
        <v>249</v>
      </c>
    </row>
    <row r="5" spans="1:2" x14ac:dyDescent="0.2">
      <c r="A5" s="59" t="s">
        <v>250</v>
      </c>
      <c r="B5" s="60" t="s">
        <v>251</v>
      </c>
    </row>
    <row r="6" spans="1:2" x14ac:dyDescent="0.2">
      <c r="A6" s="59" t="s">
        <v>252</v>
      </c>
      <c r="B6" s="60" t="s">
        <v>253</v>
      </c>
    </row>
    <row r="7" spans="1:2" x14ac:dyDescent="0.2">
      <c r="A7" s="59" t="s">
        <v>254</v>
      </c>
      <c r="B7" s="60" t="s">
        <v>255</v>
      </c>
    </row>
    <row r="8" spans="1:2" x14ac:dyDescent="0.2">
      <c r="A8" s="59" t="s">
        <v>256</v>
      </c>
      <c r="B8" s="60" t="s">
        <v>257</v>
      </c>
    </row>
    <row r="9" spans="1:2" x14ac:dyDescent="0.2">
      <c r="A9" s="59" t="s">
        <v>258</v>
      </c>
      <c r="B9" s="60" t="s">
        <v>259</v>
      </c>
    </row>
    <row r="10" spans="1:2" x14ac:dyDescent="0.2">
      <c r="A10" s="59" t="s">
        <v>260</v>
      </c>
      <c r="B10" s="60" t="s">
        <v>261</v>
      </c>
    </row>
    <row r="11" spans="1:2" x14ac:dyDescent="0.2">
      <c r="A11" s="59" t="s">
        <v>262</v>
      </c>
      <c r="B11" s="60" t="s">
        <v>263</v>
      </c>
    </row>
    <row r="12" spans="1:2" x14ac:dyDescent="0.2">
      <c r="A12" s="59" t="s">
        <v>264</v>
      </c>
      <c r="B12" s="60" t="s">
        <v>265</v>
      </c>
    </row>
    <row r="13" spans="1:2" x14ac:dyDescent="0.2">
      <c r="A13" s="59" t="s">
        <v>266</v>
      </c>
      <c r="B13" s="60" t="s">
        <v>267</v>
      </c>
    </row>
    <row r="14" spans="1:2" x14ac:dyDescent="0.2">
      <c r="A14" s="59" t="s">
        <v>268</v>
      </c>
      <c r="B14" s="60" t="s">
        <v>269</v>
      </c>
    </row>
    <row r="15" spans="1:2" x14ac:dyDescent="0.2">
      <c r="A15" s="59" t="s">
        <v>270</v>
      </c>
      <c r="B15" s="60" t="s">
        <v>271</v>
      </c>
    </row>
    <row r="16" spans="1:2" x14ac:dyDescent="0.2">
      <c r="A16" s="59" t="s">
        <v>272</v>
      </c>
      <c r="B16" s="60" t="s">
        <v>273</v>
      </c>
    </row>
    <row r="17" spans="1:2" x14ac:dyDescent="0.2">
      <c r="A17" s="59" t="s">
        <v>274</v>
      </c>
      <c r="B17" s="60" t="s">
        <v>275</v>
      </c>
    </row>
    <row r="18" spans="1:2" x14ac:dyDescent="0.2">
      <c r="A18" s="59" t="s">
        <v>276</v>
      </c>
      <c r="B18" s="60" t="s">
        <v>277</v>
      </c>
    </row>
    <row r="19" spans="1:2" x14ac:dyDescent="0.2">
      <c r="A19" s="59" t="s">
        <v>278</v>
      </c>
      <c r="B19" s="60" t="s">
        <v>279</v>
      </c>
    </row>
    <row r="20" spans="1:2" x14ac:dyDescent="0.2">
      <c r="A20" s="59" t="s">
        <v>280</v>
      </c>
      <c r="B20" s="60" t="s">
        <v>281</v>
      </c>
    </row>
    <row r="21" spans="1:2" x14ac:dyDescent="0.2">
      <c r="A21" s="59" t="s">
        <v>282</v>
      </c>
      <c r="B21" s="60" t="s">
        <v>283</v>
      </c>
    </row>
    <row r="22" spans="1:2" x14ac:dyDescent="0.2">
      <c r="A22" s="59" t="s">
        <v>284</v>
      </c>
      <c r="B22" s="60" t="s">
        <v>285</v>
      </c>
    </row>
    <row r="23" spans="1:2" x14ac:dyDescent="0.2">
      <c r="A23" s="59" t="s">
        <v>286</v>
      </c>
      <c r="B23" s="60" t="s">
        <v>287</v>
      </c>
    </row>
    <row r="24" spans="1:2" x14ac:dyDescent="0.2">
      <c r="A24" s="59" t="s">
        <v>288</v>
      </c>
      <c r="B24" s="60" t="s">
        <v>289</v>
      </c>
    </row>
    <row r="25" spans="1:2" x14ac:dyDescent="0.2">
      <c r="A25" s="59" t="s">
        <v>290</v>
      </c>
      <c r="B25" s="60" t="s">
        <v>291</v>
      </c>
    </row>
    <row r="26" spans="1:2" x14ac:dyDescent="0.2">
      <c r="A26" s="59" t="s">
        <v>292</v>
      </c>
      <c r="B26" s="60" t="s">
        <v>293</v>
      </c>
    </row>
    <row r="27" spans="1:2" x14ac:dyDescent="0.2">
      <c r="A27" s="59" t="s">
        <v>294</v>
      </c>
      <c r="B27" s="60" t="s">
        <v>295</v>
      </c>
    </row>
    <row r="28" spans="1:2" x14ac:dyDescent="0.2">
      <c r="A28" s="59" t="s">
        <v>296</v>
      </c>
      <c r="B28" s="60" t="s">
        <v>297</v>
      </c>
    </row>
    <row r="29" spans="1:2" x14ac:dyDescent="0.2">
      <c r="A29" s="59" t="s">
        <v>298</v>
      </c>
      <c r="B29" s="60" t="s">
        <v>299</v>
      </c>
    </row>
    <row r="30" spans="1:2" x14ac:dyDescent="0.2">
      <c r="A30" s="59" t="s">
        <v>300</v>
      </c>
      <c r="B30" s="60" t="s">
        <v>301</v>
      </c>
    </row>
    <row r="31" spans="1:2" x14ac:dyDescent="0.2">
      <c r="A31" s="59" t="s">
        <v>302</v>
      </c>
      <c r="B31" s="60" t="s">
        <v>303</v>
      </c>
    </row>
    <row r="32" spans="1:2" x14ac:dyDescent="0.2">
      <c r="A32" s="59" t="s">
        <v>304</v>
      </c>
      <c r="B32" s="60" t="s">
        <v>305</v>
      </c>
    </row>
    <row r="33" spans="1:2" x14ac:dyDescent="0.2">
      <c r="A33" s="59" t="s">
        <v>306</v>
      </c>
      <c r="B33" s="60" t="s">
        <v>307</v>
      </c>
    </row>
    <row r="34" spans="1:2" x14ac:dyDescent="0.2">
      <c r="A34" s="59" t="s">
        <v>308</v>
      </c>
      <c r="B34" s="60" t="s">
        <v>309</v>
      </c>
    </row>
    <row r="35" spans="1:2" x14ac:dyDescent="0.2">
      <c r="A35" s="59" t="s">
        <v>310</v>
      </c>
      <c r="B35" s="60" t="s">
        <v>311</v>
      </c>
    </row>
    <row r="36" spans="1:2" x14ac:dyDescent="0.2">
      <c r="A36" s="59" t="s">
        <v>312</v>
      </c>
      <c r="B36" s="60" t="s">
        <v>313</v>
      </c>
    </row>
    <row r="37" spans="1:2" x14ac:dyDescent="0.2">
      <c r="A37" s="59" t="s">
        <v>314</v>
      </c>
      <c r="B37" s="60" t="s">
        <v>315</v>
      </c>
    </row>
    <row r="38" spans="1:2" x14ac:dyDescent="0.2">
      <c r="A38" s="59" t="s">
        <v>316</v>
      </c>
      <c r="B38" s="60" t="s">
        <v>317</v>
      </c>
    </row>
    <row r="39" spans="1:2" x14ac:dyDescent="0.2">
      <c r="A39" s="59" t="s">
        <v>318</v>
      </c>
      <c r="B39" s="60" t="s">
        <v>319</v>
      </c>
    </row>
    <row r="40" spans="1:2" x14ac:dyDescent="0.2">
      <c r="A40" s="59" t="s">
        <v>320</v>
      </c>
      <c r="B40" s="60" t="s">
        <v>321</v>
      </c>
    </row>
    <row r="41" spans="1:2" x14ac:dyDescent="0.2">
      <c r="A41" s="59" t="s">
        <v>322</v>
      </c>
      <c r="B41" s="60" t="s">
        <v>323</v>
      </c>
    </row>
    <row r="42" spans="1:2" x14ac:dyDescent="0.2">
      <c r="A42" s="59" t="s">
        <v>324</v>
      </c>
      <c r="B42" s="60" t="s">
        <v>325</v>
      </c>
    </row>
    <row r="43" spans="1:2" x14ac:dyDescent="0.2">
      <c r="A43" s="59" t="s">
        <v>326</v>
      </c>
      <c r="B43" s="60" t="s">
        <v>327</v>
      </c>
    </row>
    <row r="44" spans="1:2" x14ac:dyDescent="0.2">
      <c r="A44" s="59" t="s">
        <v>328</v>
      </c>
      <c r="B44" s="60" t="s">
        <v>329</v>
      </c>
    </row>
    <row r="45" spans="1:2" x14ac:dyDescent="0.2">
      <c r="A45" s="59" t="s">
        <v>330</v>
      </c>
      <c r="B45" s="60" t="s">
        <v>331</v>
      </c>
    </row>
    <row r="46" spans="1:2" x14ac:dyDescent="0.2">
      <c r="A46" s="59" t="s">
        <v>332</v>
      </c>
      <c r="B46" s="60" t="s">
        <v>333</v>
      </c>
    </row>
    <row r="47" spans="1:2" x14ac:dyDescent="0.2">
      <c r="A47" s="59" t="s">
        <v>334</v>
      </c>
      <c r="B47" s="60" t="s">
        <v>335</v>
      </c>
    </row>
    <row r="48" spans="1:2" x14ac:dyDescent="0.2">
      <c r="A48" s="59" t="s">
        <v>336</v>
      </c>
      <c r="B48" s="60" t="s">
        <v>337</v>
      </c>
    </row>
    <row r="49" spans="1:2" x14ac:dyDescent="0.2">
      <c r="A49" s="59" t="s">
        <v>338</v>
      </c>
      <c r="B49" s="60" t="s">
        <v>339</v>
      </c>
    </row>
    <row r="50" spans="1:2" x14ac:dyDescent="0.2">
      <c r="A50" s="59" t="s">
        <v>340</v>
      </c>
      <c r="B50" s="60" t="s">
        <v>341</v>
      </c>
    </row>
    <row r="51" spans="1:2" x14ac:dyDescent="0.2">
      <c r="A51" s="59" t="s">
        <v>342</v>
      </c>
      <c r="B51" s="60" t="s">
        <v>343</v>
      </c>
    </row>
    <row r="52" spans="1:2" x14ac:dyDescent="0.2">
      <c r="A52" s="59" t="s">
        <v>344</v>
      </c>
      <c r="B52" s="60" t="s">
        <v>345</v>
      </c>
    </row>
    <row r="53" spans="1:2" x14ac:dyDescent="0.2">
      <c r="A53" s="59" t="s">
        <v>346</v>
      </c>
      <c r="B53" s="60" t="s">
        <v>347</v>
      </c>
    </row>
    <row r="54" spans="1:2" x14ac:dyDescent="0.2">
      <c r="A54" s="59" t="s">
        <v>348</v>
      </c>
      <c r="B54" s="60" t="s">
        <v>349</v>
      </c>
    </row>
    <row r="55" spans="1:2" x14ac:dyDescent="0.2">
      <c r="A55" s="59" t="s">
        <v>350</v>
      </c>
      <c r="B55" s="60" t="s">
        <v>351</v>
      </c>
    </row>
    <row r="56" spans="1:2" x14ac:dyDescent="0.2">
      <c r="A56" s="59" t="s">
        <v>352</v>
      </c>
      <c r="B56" s="60" t="s">
        <v>353</v>
      </c>
    </row>
    <row r="57" spans="1:2" x14ac:dyDescent="0.2">
      <c r="A57" s="59" t="s">
        <v>354</v>
      </c>
      <c r="B57" s="60" t="s">
        <v>355</v>
      </c>
    </row>
    <row r="58" spans="1:2" x14ac:dyDescent="0.2">
      <c r="A58" s="59" t="s">
        <v>356</v>
      </c>
      <c r="B58" s="60" t="s">
        <v>357</v>
      </c>
    </row>
    <row r="59" spans="1:2" x14ac:dyDescent="0.2">
      <c r="A59" s="59" t="s">
        <v>358</v>
      </c>
      <c r="B59" s="60" t="s">
        <v>359</v>
      </c>
    </row>
    <row r="60" spans="1:2" x14ac:dyDescent="0.2">
      <c r="A60" s="59" t="s">
        <v>360</v>
      </c>
      <c r="B60" s="60" t="s">
        <v>361</v>
      </c>
    </row>
    <row r="61" spans="1:2" x14ac:dyDescent="0.2">
      <c r="A61" s="59" t="s">
        <v>362</v>
      </c>
      <c r="B61" s="60" t="s">
        <v>363</v>
      </c>
    </row>
    <row r="62" spans="1:2" x14ac:dyDescent="0.2">
      <c r="A62" s="59" t="s">
        <v>364</v>
      </c>
      <c r="B62" s="60" t="s">
        <v>365</v>
      </c>
    </row>
    <row r="63" spans="1:2" x14ac:dyDescent="0.2">
      <c r="A63" s="59" t="s">
        <v>366</v>
      </c>
      <c r="B63" s="60" t="s">
        <v>367</v>
      </c>
    </row>
    <row r="64" spans="1:2" x14ac:dyDescent="0.2">
      <c r="A64" s="59" t="s">
        <v>368</v>
      </c>
      <c r="B64" s="60" t="s">
        <v>369</v>
      </c>
    </row>
    <row r="65" spans="1:2" x14ac:dyDescent="0.2">
      <c r="A65" s="59" t="s">
        <v>370</v>
      </c>
      <c r="B65" s="60" t="s">
        <v>371</v>
      </c>
    </row>
    <row r="66" spans="1:2" x14ac:dyDescent="0.2">
      <c r="A66" s="59" t="s">
        <v>372</v>
      </c>
      <c r="B66" s="60" t="s">
        <v>373</v>
      </c>
    </row>
    <row r="67" spans="1:2" x14ac:dyDescent="0.2">
      <c r="A67" s="59" t="s">
        <v>374</v>
      </c>
      <c r="B67" s="60" t="s">
        <v>375</v>
      </c>
    </row>
    <row r="68" spans="1:2" x14ac:dyDescent="0.2">
      <c r="A68" s="59" t="s">
        <v>376</v>
      </c>
      <c r="B68" s="60" t="s">
        <v>377</v>
      </c>
    </row>
    <row r="69" spans="1:2" x14ac:dyDescent="0.2">
      <c r="A69" s="59" t="s">
        <v>378</v>
      </c>
      <c r="B69" s="60" t="s">
        <v>379</v>
      </c>
    </row>
    <row r="70" spans="1:2" x14ac:dyDescent="0.2">
      <c r="A70" s="59" t="s">
        <v>380</v>
      </c>
      <c r="B70" s="60" t="s">
        <v>381</v>
      </c>
    </row>
    <row r="71" spans="1:2" x14ac:dyDescent="0.2">
      <c r="A71" s="59" t="s">
        <v>382</v>
      </c>
      <c r="B71" s="60" t="s">
        <v>383</v>
      </c>
    </row>
    <row r="72" spans="1:2" x14ac:dyDescent="0.2">
      <c r="A72" s="59" t="s">
        <v>384</v>
      </c>
      <c r="B72" s="60" t="s">
        <v>385</v>
      </c>
    </row>
    <row r="73" spans="1:2" x14ac:dyDescent="0.2">
      <c r="A73" s="59" t="s">
        <v>386</v>
      </c>
      <c r="B73" s="60" t="s">
        <v>387</v>
      </c>
    </row>
    <row r="74" spans="1:2" x14ac:dyDescent="0.2">
      <c r="A74" s="59" t="s">
        <v>388</v>
      </c>
      <c r="B74" s="60" t="s">
        <v>389</v>
      </c>
    </row>
    <row r="75" spans="1:2" x14ac:dyDescent="0.2">
      <c r="A75" s="59" t="s">
        <v>390</v>
      </c>
      <c r="B75" s="61" t="s">
        <v>391</v>
      </c>
    </row>
    <row r="76" spans="1:2" x14ac:dyDescent="0.2">
      <c r="A76" s="59" t="s">
        <v>392</v>
      </c>
      <c r="B76" s="61" t="s">
        <v>393</v>
      </c>
    </row>
    <row r="77" spans="1:2" x14ac:dyDescent="0.2">
      <c r="A77" s="59" t="s">
        <v>394</v>
      </c>
      <c r="B77" s="61" t="s">
        <v>395</v>
      </c>
    </row>
    <row r="78" spans="1:2" x14ac:dyDescent="0.2">
      <c r="A78" s="59" t="s">
        <v>396</v>
      </c>
      <c r="B78" s="61" t="s">
        <v>397</v>
      </c>
    </row>
    <row r="79" spans="1:2" x14ac:dyDescent="0.2">
      <c r="A79" s="59" t="s">
        <v>398</v>
      </c>
      <c r="B79" s="61" t="s">
        <v>399</v>
      </c>
    </row>
    <row r="80" spans="1:2" x14ac:dyDescent="0.2">
      <c r="A80" s="59" t="s">
        <v>400</v>
      </c>
      <c r="B80" s="61" t="s">
        <v>401</v>
      </c>
    </row>
    <row r="81" spans="1:2" x14ac:dyDescent="0.2">
      <c r="A81" s="59" t="s">
        <v>402</v>
      </c>
      <c r="B81" s="61" t="s">
        <v>403</v>
      </c>
    </row>
    <row r="82" spans="1:2" x14ac:dyDescent="0.2">
      <c r="A82" s="59" t="s">
        <v>404</v>
      </c>
      <c r="B82" s="61" t="s">
        <v>405</v>
      </c>
    </row>
    <row r="83" spans="1:2" x14ac:dyDescent="0.2">
      <c r="A83" s="59" t="s">
        <v>406</v>
      </c>
      <c r="B83" s="61" t="s">
        <v>407</v>
      </c>
    </row>
    <row r="84" spans="1:2" x14ac:dyDescent="0.2">
      <c r="A84" s="59" t="s">
        <v>408</v>
      </c>
      <c r="B84" s="61" t="s">
        <v>409</v>
      </c>
    </row>
    <row r="85" spans="1:2" x14ac:dyDescent="0.2">
      <c r="A85" s="59" t="s">
        <v>410</v>
      </c>
      <c r="B85" s="61" t="s">
        <v>411</v>
      </c>
    </row>
    <row r="86" spans="1:2" x14ac:dyDescent="0.2">
      <c r="A86" s="59" t="s">
        <v>412</v>
      </c>
      <c r="B86" s="61" t="s">
        <v>413</v>
      </c>
    </row>
    <row r="87" spans="1:2" x14ac:dyDescent="0.2">
      <c r="A87" s="59" t="s">
        <v>414</v>
      </c>
      <c r="B87" s="61" t="s">
        <v>415</v>
      </c>
    </row>
    <row r="88" spans="1:2" x14ac:dyDescent="0.2">
      <c r="A88" s="59" t="s">
        <v>416</v>
      </c>
      <c r="B88" s="61" t="s">
        <v>417</v>
      </c>
    </row>
    <row r="89" spans="1:2" x14ac:dyDescent="0.2">
      <c r="A89" s="59" t="s">
        <v>418</v>
      </c>
      <c r="B89" s="61" t="s">
        <v>419</v>
      </c>
    </row>
    <row r="90" spans="1:2" x14ac:dyDescent="0.2">
      <c r="A90" s="59" t="s">
        <v>420</v>
      </c>
      <c r="B90" s="61" t="s">
        <v>421</v>
      </c>
    </row>
    <row r="91" spans="1:2" x14ac:dyDescent="0.2">
      <c r="A91" s="59" t="s">
        <v>422</v>
      </c>
      <c r="B91" s="61" t="s">
        <v>423</v>
      </c>
    </row>
    <row r="92" spans="1:2" x14ac:dyDescent="0.2">
      <c r="A92" s="59" t="s">
        <v>424</v>
      </c>
      <c r="B92" s="61" t="s">
        <v>425</v>
      </c>
    </row>
    <row r="93" spans="1:2" x14ac:dyDescent="0.2">
      <c r="A93" s="59" t="s">
        <v>426</v>
      </c>
      <c r="B93" s="61" t="s">
        <v>427</v>
      </c>
    </row>
    <row r="94" spans="1:2" x14ac:dyDescent="0.2">
      <c r="A94" s="59" t="s">
        <v>428</v>
      </c>
      <c r="B94" s="61" t="s">
        <v>429</v>
      </c>
    </row>
    <row r="95" spans="1:2" x14ac:dyDescent="0.2">
      <c r="A95" s="59" t="s">
        <v>430</v>
      </c>
      <c r="B95" s="61" t="s">
        <v>431</v>
      </c>
    </row>
    <row r="96" spans="1:2" x14ac:dyDescent="0.2">
      <c r="A96" s="59" t="s">
        <v>432</v>
      </c>
      <c r="B96" s="61" t="s">
        <v>433</v>
      </c>
    </row>
    <row r="97" spans="1:2" x14ac:dyDescent="0.2">
      <c r="A97" s="59" t="s">
        <v>434</v>
      </c>
      <c r="B97" s="61" t="s">
        <v>435</v>
      </c>
    </row>
    <row r="98" spans="1:2" x14ac:dyDescent="0.2">
      <c r="A98" s="59" t="s">
        <v>436</v>
      </c>
      <c r="B98" s="61" t="s">
        <v>437</v>
      </c>
    </row>
    <row r="99" spans="1:2" x14ac:dyDescent="0.2">
      <c r="A99" s="59" t="s">
        <v>438</v>
      </c>
      <c r="B99" s="61" t="s">
        <v>439</v>
      </c>
    </row>
    <row r="100" spans="1:2" x14ac:dyDescent="0.2">
      <c r="A100" s="59" t="s">
        <v>440</v>
      </c>
      <c r="B100" s="61" t="s">
        <v>441</v>
      </c>
    </row>
    <row r="101" spans="1:2" x14ac:dyDescent="0.2">
      <c r="A101" s="59" t="s">
        <v>442</v>
      </c>
      <c r="B101" s="61" t="s">
        <v>443</v>
      </c>
    </row>
    <row r="102" spans="1:2" x14ac:dyDescent="0.2">
      <c r="A102" s="59" t="s">
        <v>444</v>
      </c>
      <c r="B102" s="61" t="s">
        <v>445</v>
      </c>
    </row>
    <row r="103" spans="1:2" x14ac:dyDescent="0.2">
      <c r="A103" s="59" t="s">
        <v>446</v>
      </c>
      <c r="B103" s="61" t="s">
        <v>447</v>
      </c>
    </row>
    <row r="104" spans="1:2" x14ac:dyDescent="0.2">
      <c r="A104" s="59" t="s">
        <v>448</v>
      </c>
      <c r="B104" s="61" t="s">
        <v>449</v>
      </c>
    </row>
    <row r="105" spans="1:2" x14ac:dyDescent="0.2">
      <c r="A105" s="59" t="s">
        <v>450</v>
      </c>
      <c r="B105" s="61" t="s">
        <v>451</v>
      </c>
    </row>
    <row r="106" spans="1:2" x14ac:dyDescent="0.2">
      <c r="A106" s="59" t="s">
        <v>452</v>
      </c>
      <c r="B106" s="61" t="s">
        <v>453</v>
      </c>
    </row>
    <row r="107" spans="1:2" x14ac:dyDescent="0.2">
      <c r="A107" s="59" t="s">
        <v>454</v>
      </c>
      <c r="B107" s="61" t="s">
        <v>455</v>
      </c>
    </row>
    <row r="108" spans="1:2" x14ac:dyDescent="0.2">
      <c r="A108" s="59" t="s">
        <v>456</v>
      </c>
      <c r="B108" s="61" t="s">
        <v>457</v>
      </c>
    </row>
    <row r="109" spans="1:2" x14ac:dyDescent="0.2">
      <c r="A109" s="59" t="s">
        <v>458</v>
      </c>
      <c r="B109" s="61" t="s">
        <v>459</v>
      </c>
    </row>
    <row r="110" spans="1:2" x14ac:dyDescent="0.2">
      <c r="A110" s="59" t="s">
        <v>460</v>
      </c>
      <c r="B110" s="61" t="s">
        <v>461</v>
      </c>
    </row>
    <row r="111" spans="1:2" x14ac:dyDescent="0.2">
      <c r="A111" s="59" t="s">
        <v>462</v>
      </c>
      <c r="B111" s="61" t="s">
        <v>463</v>
      </c>
    </row>
    <row r="112" spans="1:2" x14ac:dyDescent="0.2">
      <c r="A112" s="59" t="s">
        <v>464</v>
      </c>
      <c r="B112" s="61" t="s">
        <v>465</v>
      </c>
    </row>
    <row r="113" spans="1:2" x14ac:dyDescent="0.2">
      <c r="A113" s="59" t="s">
        <v>466</v>
      </c>
      <c r="B113" s="61" t="s">
        <v>467</v>
      </c>
    </row>
    <row r="114" spans="1:2" x14ac:dyDescent="0.2">
      <c r="A114" s="59" t="s">
        <v>468</v>
      </c>
      <c r="B114" s="61" t="s">
        <v>469</v>
      </c>
    </row>
    <row r="115" spans="1:2" x14ac:dyDescent="0.2">
      <c r="A115" s="59" t="s">
        <v>470</v>
      </c>
      <c r="B115" s="61" t="s">
        <v>471</v>
      </c>
    </row>
    <row r="116" spans="1:2" x14ac:dyDescent="0.2">
      <c r="A116" s="59" t="s">
        <v>472</v>
      </c>
      <c r="B116" s="61" t="s">
        <v>473</v>
      </c>
    </row>
    <row r="117" spans="1:2" x14ac:dyDescent="0.2">
      <c r="A117" s="59" t="s">
        <v>474</v>
      </c>
      <c r="B117" s="61" t="s">
        <v>475</v>
      </c>
    </row>
    <row r="118" spans="1:2" x14ac:dyDescent="0.2">
      <c r="A118" s="59" t="s">
        <v>476</v>
      </c>
      <c r="B118" s="61" t="s">
        <v>477</v>
      </c>
    </row>
    <row r="119" spans="1:2" x14ac:dyDescent="0.2">
      <c r="A119" s="59" t="s">
        <v>478</v>
      </c>
      <c r="B119" s="61" t="s">
        <v>479</v>
      </c>
    </row>
    <row r="120" spans="1:2" x14ac:dyDescent="0.2">
      <c r="A120" s="59" t="s">
        <v>480</v>
      </c>
      <c r="B120" s="61" t="s">
        <v>481</v>
      </c>
    </row>
    <row r="121" spans="1:2" x14ac:dyDescent="0.2">
      <c r="A121" s="59" t="s">
        <v>482</v>
      </c>
      <c r="B121" s="61" t="s">
        <v>483</v>
      </c>
    </row>
    <row r="122" spans="1:2" x14ac:dyDescent="0.2">
      <c r="A122" s="59" t="s">
        <v>484</v>
      </c>
      <c r="B122" s="61" t="s">
        <v>485</v>
      </c>
    </row>
    <row r="123" spans="1:2" x14ac:dyDescent="0.2">
      <c r="A123" s="59" t="s">
        <v>486</v>
      </c>
      <c r="B123" s="61" t="s">
        <v>487</v>
      </c>
    </row>
    <row r="124" spans="1:2" x14ac:dyDescent="0.2">
      <c r="A124" s="59" t="s">
        <v>488</v>
      </c>
      <c r="B124" s="61" t="s">
        <v>489</v>
      </c>
    </row>
    <row r="125" spans="1:2" x14ac:dyDescent="0.2">
      <c r="A125" s="59" t="s">
        <v>490</v>
      </c>
      <c r="B125" s="61" t="s">
        <v>491</v>
      </c>
    </row>
    <row r="126" spans="1:2" x14ac:dyDescent="0.2">
      <c r="A126" s="59" t="s">
        <v>492</v>
      </c>
      <c r="B126" s="61" t="s">
        <v>493</v>
      </c>
    </row>
    <row r="127" spans="1:2" x14ac:dyDescent="0.2">
      <c r="A127" s="59" t="s">
        <v>494</v>
      </c>
      <c r="B127" s="61" t="s">
        <v>495</v>
      </c>
    </row>
    <row r="128" spans="1:2" x14ac:dyDescent="0.2">
      <c r="A128" s="59" t="s">
        <v>496</v>
      </c>
      <c r="B128" s="61" t="s">
        <v>497</v>
      </c>
    </row>
    <row r="129" spans="1:2" x14ac:dyDescent="0.2">
      <c r="A129" s="59" t="s">
        <v>498</v>
      </c>
      <c r="B129" s="61" t="s">
        <v>499</v>
      </c>
    </row>
    <row r="130" spans="1:2" x14ac:dyDescent="0.2">
      <c r="A130" s="59" t="s">
        <v>500</v>
      </c>
      <c r="B130" s="61" t="s">
        <v>501</v>
      </c>
    </row>
    <row r="131" spans="1:2" x14ac:dyDescent="0.2">
      <c r="A131" s="59" t="s">
        <v>502</v>
      </c>
      <c r="B131" s="61" t="s">
        <v>503</v>
      </c>
    </row>
    <row r="132" spans="1:2" x14ac:dyDescent="0.2">
      <c r="A132" s="59" t="s">
        <v>504</v>
      </c>
      <c r="B132" s="61" t="s">
        <v>505</v>
      </c>
    </row>
    <row r="133" spans="1:2" x14ac:dyDescent="0.2">
      <c r="A133" s="59" t="s">
        <v>506</v>
      </c>
      <c r="B133" s="61" t="s">
        <v>507</v>
      </c>
    </row>
    <row r="134" spans="1:2" x14ac:dyDescent="0.2">
      <c r="A134" s="59" t="s">
        <v>508</v>
      </c>
      <c r="B134" s="61" t="s">
        <v>509</v>
      </c>
    </row>
    <row r="135" spans="1:2" x14ac:dyDescent="0.2">
      <c r="A135" s="59" t="s">
        <v>510</v>
      </c>
      <c r="B135" s="61" t="s">
        <v>511</v>
      </c>
    </row>
    <row r="136" spans="1:2" x14ac:dyDescent="0.2">
      <c r="A136" s="59" t="s">
        <v>512</v>
      </c>
      <c r="B136" s="61" t="s">
        <v>513</v>
      </c>
    </row>
    <row r="137" spans="1:2" x14ac:dyDescent="0.2">
      <c r="A137" s="59" t="s">
        <v>514</v>
      </c>
      <c r="B137" s="61" t="s">
        <v>515</v>
      </c>
    </row>
    <row r="138" spans="1:2" x14ac:dyDescent="0.2">
      <c r="A138" s="59" t="s">
        <v>516</v>
      </c>
      <c r="B138" s="61" t="s">
        <v>517</v>
      </c>
    </row>
    <row r="139" spans="1:2" x14ac:dyDescent="0.2">
      <c r="A139" s="59" t="s">
        <v>518</v>
      </c>
      <c r="B139" s="61" t="s">
        <v>519</v>
      </c>
    </row>
    <row r="140" spans="1:2" x14ac:dyDescent="0.2">
      <c r="A140" s="59" t="s">
        <v>520</v>
      </c>
      <c r="B140" s="61" t="s">
        <v>521</v>
      </c>
    </row>
    <row r="141" spans="1:2" x14ac:dyDescent="0.2">
      <c r="A141" s="59" t="s">
        <v>522</v>
      </c>
      <c r="B141" s="61" t="s">
        <v>523</v>
      </c>
    </row>
    <row r="142" spans="1:2" x14ac:dyDescent="0.2">
      <c r="A142" s="59" t="s">
        <v>524</v>
      </c>
      <c r="B142" s="61" t="s">
        <v>525</v>
      </c>
    </row>
    <row r="143" spans="1:2" x14ac:dyDescent="0.2">
      <c r="A143" s="59" t="s">
        <v>526</v>
      </c>
      <c r="B143" s="61" t="s">
        <v>527</v>
      </c>
    </row>
    <row r="144" spans="1:2" x14ac:dyDescent="0.2">
      <c r="A144" s="59" t="s">
        <v>528</v>
      </c>
      <c r="B144" s="62" t="s">
        <v>529</v>
      </c>
    </row>
    <row r="145" spans="1:2" x14ac:dyDescent="0.2">
      <c r="A145" s="59" t="s">
        <v>530</v>
      </c>
      <c r="B145" s="61" t="s">
        <v>531</v>
      </c>
    </row>
    <row r="146" spans="1:2" x14ac:dyDescent="0.2">
      <c r="A146" s="59" t="s">
        <v>532</v>
      </c>
      <c r="B146" s="61" t="s">
        <v>533</v>
      </c>
    </row>
    <row r="147" spans="1:2" x14ac:dyDescent="0.2">
      <c r="A147" s="59" t="s">
        <v>534</v>
      </c>
      <c r="B147" s="61" t="s">
        <v>535</v>
      </c>
    </row>
    <row r="148" spans="1:2" x14ac:dyDescent="0.2">
      <c r="A148" s="59" t="s">
        <v>536</v>
      </c>
      <c r="B148" s="61" t="s">
        <v>537</v>
      </c>
    </row>
    <row r="149" spans="1:2" x14ac:dyDescent="0.2">
      <c r="A149" s="59" t="s">
        <v>538</v>
      </c>
      <c r="B149" s="61" t="s">
        <v>539</v>
      </c>
    </row>
    <row r="150" spans="1:2" x14ac:dyDescent="0.2">
      <c r="A150" s="59" t="s">
        <v>540</v>
      </c>
      <c r="B150" s="61" t="s">
        <v>541</v>
      </c>
    </row>
    <row r="151" spans="1:2" x14ac:dyDescent="0.2">
      <c r="A151" s="59" t="s">
        <v>542</v>
      </c>
      <c r="B151" s="61" t="s">
        <v>543</v>
      </c>
    </row>
    <row r="152" spans="1:2" x14ac:dyDescent="0.2">
      <c r="A152" s="59" t="s">
        <v>544</v>
      </c>
      <c r="B152" s="61" t="s">
        <v>545</v>
      </c>
    </row>
    <row r="153" spans="1:2" x14ac:dyDescent="0.2">
      <c r="A153" s="59" t="s">
        <v>546</v>
      </c>
      <c r="B153" s="61" t="s">
        <v>547</v>
      </c>
    </row>
    <row r="154" spans="1:2" x14ac:dyDescent="0.2">
      <c r="A154" s="59" t="s">
        <v>548</v>
      </c>
      <c r="B154" s="61" t="s">
        <v>549</v>
      </c>
    </row>
    <row r="155" spans="1:2" x14ac:dyDescent="0.2">
      <c r="A155" s="59" t="s">
        <v>550</v>
      </c>
      <c r="B155" s="61" t="s">
        <v>551</v>
      </c>
    </row>
    <row r="156" spans="1:2" x14ac:dyDescent="0.2">
      <c r="A156" s="59" t="s">
        <v>552</v>
      </c>
      <c r="B156" s="61" t="s">
        <v>553</v>
      </c>
    </row>
    <row r="157" spans="1:2" x14ac:dyDescent="0.2">
      <c r="A157" s="59" t="s">
        <v>554</v>
      </c>
      <c r="B157" s="61" t="s">
        <v>555</v>
      </c>
    </row>
    <row r="158" spans="1:2" x14ac:dyDescent="0.2">
      <c r="A158" s="59" t="s">
        <v>556</v>
      </c>
      <c r="B158" s="61" t="s">
        <v>557</v>
      </c>
    </row>
    <row r="159" spans="1:2" x14ac:dyDescent="0.2">
      <c r="A159" s="59" t="s">
        <v>558</v>
      </c>
      <c r="B159" s="61" t="s">
        <v>559</v>
      </c>
    </row>
    <row r="160" spans="1:2" x14ac:dyDescent="0.2">
      <c r="A160" s="59" t="s">
        <v>560</v>
      </c>
      <c r="B160" s="61" t="s">
        <v>561</v>
      </c>
    </row>
    <row r="161" spans="1:2" x14ac:dyDescent="0.2">
      <c r="A161" s="59" t="s">
        <v>562</v>
      </c>
      <c r="B161" s="61" t="s">
        <v>563</v>
      </c>
    </row>
    <row r="162" spans="1:2" x14ac:dyDescent="0.2">
      <c r="A162" s="59" t="s">
        <v>564</v>
      </c>
      <c r="B162" s="61" t="s">
        <v>565</v>
      </c>
    </row>
    <row r="163" spans="1:2" x14ac:dyDescent="0.2">
      <c r="A163" s="59" t="s">
        <v>566</v>
      </c>
      <c r="B163" s="61" t="s">
        <v>567</v>
      </c>
    </row>
    <row r="164" spans="1:2" x14ac:dyDescent="0.2">
      <c r="A164" s="59" t="s">
        <v>568</v>
      </c>
      <c r="B164" s="61" t="s">
        <v>569</v>
      </c>
    </row>
    <row r="165" spans="1:2" x14ac:dyDescent="0.2">
      <c r="A165" s="59" t="s">
        <v>570</v>
      </c>
      <c r="B165" s="61" t="s">
        <v>571</v>
      </c>
    </row>
    <row r="166" spans="1:2" x14ac:dyDescent="0.2">
      <c r="A166" s="59" t="s">
        <v>572</v>
      </c>
      <c r="B166" s="61" t="s">
        <v>573</v>
      </c>
    </row>
    <row r="167" spans="1:2" x14ac:dyDescent="0.2">
      <c r="A167" s="59" t="s">
        <v>574</v>
      </c>
      <c r="B167" s="61" t="s">
        <v>575</v>
      </c>
    </row>
    <row r="168" spans="1:2" x14ac:dyDescent="0.2">
      <c r="A168" s="59" t="s">
        <v>576</v>
      </c>
      <c r="B168" s="61" t="s">
        <v>577</v>
      </c>
    </row>
    <row r="169" spans="1:2" x14ac:dyDescent="0.2">
      <c r="A169" s="59" t="s">
        <v>578</v>
      </c>
      <c r="B169" s="61" t="s">
        <v>579</v>
      </c>
    </row>
    <row r="170" spans="1:2" x14ac:dyDescent="0.2">
      <c r="A170" s="59" t="s">
        <v>580</v>
      </c>
      <c r="B170" s="61" t="s">
        <v>581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704f37d-6bfd-44e3-8465-bb5c3bf91422">
      <UserInfo>
        <DisplayName>Alma Mirvic</DisplayName>
        <AccountId>478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CD719B210AD145B336DB5860C49F72" ma:contentTypeVersion="13" ma:contentTypeDescription="Create a new document." ma:contentTypeScope="" ma:versionID="2b607609c5bb99d18734b7b1f8ca383a">
  <xsd:schema xmlns:xsd="http://www.w3.org/2001/XMLSchema" xmlns:xs="http://www.w3.org/2001/XMLSchema" xmlns:p="http://schemas.microsoft.com/office/2006/metadata/properties" xmlns:ns2="b19a6b39-1efc-45ee-90be-652a02d3aa88" xmlns:ns3="5704f37d-6bfd-44e3-8465-bb5c3bf91422" targetNamespace="http://schemas.microsoft.com/office/2006/metadata/properties" ma:root="true" ma:fieldsID="4df691c5d9c29c6a9a6c3f2d740730af" ns2:_="" ns3:_="">
    <xsd:import namespace="b19a6b39-1efc-45ee-90be-652a02d3aa88"/>
    <xsd:import namespace="5704f37d-6bfd-44e3-8465-bb5c3bf9142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9a6b39-1efc-45ee-90be-652a02d3aa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704f37d-6bfd-44e3-8465-bb5c3bf9142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77D010-7617-4CDB-9B62-4C903E188790}">
  <ds:schemaRefs>
    <ds:schemaRef ds:uri="http://schemas.microsoft.com/sharepoint/v3/contenttype/forms"/>
  </ds:schemaRefs>
</ds:datastoreItem>
</file>

<file path=customXml/itemProps2.xml><?xml version="1.0" encoding="utf-8"?>
<ds:datastoreItem xmlns:ds="http://schemas.openxmlformats.org/officeDocument/2006/customXml" ds:itemID="{EEF4EED7-1F73-4913-AF9F-E308B1E532E3}">
  <ds:schemaRefs>
    <ds:schemaRef ds:uri="http://schemas.microsoft.com/office/2006/metadata/properties"/>
    <ds:schemaRef ds:uri="http://www.w3.org/2000/xmlns/"/>
    <ds:schemaRef ds:uri="5704f37d-6bfd-44e3-8465-bb5c3bf91422"/>
  </ds:schemaRefs>
</ds:datastoreItem>
</file>

<file path=customXml/itemProps3.xml><?xml version="1.0" encoding="utf-8"?>
<ds:datastoreItem xmlns:ds="http://schemas.openxmlformats.org/officeDocument/2006/customXml" ds:itemID="{10CC2376-1F24-49C8-9666-4678A9BA3F9A}">
  <ds:schemaRefs>
    <ds:schemaRef ds:uri="http://schemas.microsoft.com/office/2006/metadata/contentType"/>
    <ds:schemaRef ds:uri="http://schemas.microsoft.com/office/2006/metadata/properties/metaAttributes"/>
    <ds:schemaRef ds:uri="http://www.w3.org/2000/xmlns/"/>
    <ds:schemaRef ds:uri="http://www.w3.org/2001/XMLSchema"/>
    <ds:schemaRef ds:uri="b19a6b39-1efc-45ee-90be-652a02d3aa88"/>
    <ds:schemaRef ds:uri="5704f37d-6bfd-44e3-8465-bb5c3bf91422"/>
  </ds:schemaRefs>
</ds:datastoreItem>
</file>

<file path=docProps/app.xml><?xml version="1.0" encoding="utf-8"?>
<Properties xmlns="http://schemas.openxmlformats.org/officeDocument/2006/extended-properties" xmlns:vt="http://schemas.openxmlformats.org/officeDocument/2006/docPropsVTypes">
  <Application>Excel Android</Application>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Alma Mirvic</cp:lastModifiedBy>
  <cp:revision/>
  <dcterms:created xsi:type="dcterms:W3CDTF">2017-11-15T21:17:43Z</dcterms:created>
  <dcterms:modified xsi:type="dcterms:W3CDTF">2021-06-24T14:18:35Z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0x01010097CD719B210AD145B336DB5860C49F72</vt:lpwstr>
  </property>
</Properties>
</file>