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72.19.240.16\Personal Folders\Yuki.Aida\My Documents\PBF\WPS\"/>
    </mc:Choice>
  </mc:AlternateContent>
  <xr:revisionPtr revIDLastSave="0" documentId="8_{B1E1DFE0-40F2-45F5-89B1-5F874D7E18FA}" xr6:coauthVersionLast="47" xr6:coauthVersionMax="47" xr10:uidLastSave="{00000000-0000-0000-0000-000000000000}"/>
  <bookViews>
    <workbookView xWindow="-120" yWindow="-120" windowWidth="20730" windowHeight="1116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E4" i="1"/>
  <c r="G4" i="1" s="1"/>
  <c r="E9" i="1"/>
  <c r="G9" i="1" s="1"/>
  <c r="E6" i="1"/>
  <c r="C6" i="1"/>
  <c r="C10" i="1" s="1"/>
  <c r="C12" i="1" s="1"/>
  <c r="C3" i="1"/>
  <c r="C5" i="1"/>
  <c r="G5" i="1" s="1"/>
  <c r="G11" i="1"/>
  <c r="G6" i="1"/>
  <c r="G7" i="1"/>
  <c r="G8" i="1"/>
  <c r="G3" i="1"/>
  <c r="F12" i="1"/>
  <c r="F11" i="1"/>
  <c r="F10" i="1"/>
  <c r="F9" i="1"/>
  <c r="F8" i="1"/>
  <c r="F7" i="1"/>
  <c r="F6" i="1"/>
  <c r="F5" i="1"/>
  <c r="F4" i="1"/>
  <c r="F3" i="1"/>
  <c r="E10" i="1"/>
  <c r="E12" i="1" s="1"/>
  <c r="D12" i="1"/>
  <c r="B12" i="1"/>
  <c r="D10" i="1"/>
  <c r="B10" i="1"/>
  <c r="G12" i="1" l="1"/>
  <c r="G13" i="1" s="1"/>
  <c r="B11" i="1"/>
  <c r="G10" i="1"/>
  <c r="D11" i="1"/>
</calcChain>
</file>

<file path=xl/sharedStrings.xml><?xml version="1.0" encoding="utf-8"?>
<sst xmlns="http://schemas.openxmlformats.org/spreadsheetml/2006/main" count="21" uniqueCount="17">
  <si>
    <t>Totals</t>
  </si>
  <si>
    <t>Recipient Organization 1: UN Women</t>
  </si>
  <si>
    <t>Recipient Organization 2: UNDP</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</si>
  <si>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</si>
  <si>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</si>
  <si>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</si>
  <si>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</si>
  <si>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</si>
  <si>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</si>
  <si>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</si>
  <si>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</si>
  <si>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</si>
  <si>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TOTAL</t>
  </si>
  <si>
    <t>CATEGORIES</t>
  </si>
  <si>
    <t>Budget</t>
  </si>
  <si>
    <t>Expenditure</t>
  </si>
  <si>
    <t>% expenditures of the first tranche (USD 3,150,000 )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</si>
</sst>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4" fillId="0" borderId="5" xfId="0" applyFont="1" applyFill="1" applyBorder="1" applyAlignment="1">
      <alignment vertical="center" wrapText="1"/>
    </xf>
    <xf numFmtId="44" fontId="3" fillId="0" borderId="4" xfId="0" applyNumberFormat="1" applyFont="1" applyFill="1" applyBorder="1" applyAlignment="1">
      <alignment wrapText="1"/>
    </xf>
    <xf numFmtId="44" fontId="3" fillId="0" borderId="6" xfId="0" applyNumberFormat="1" applyFont="1" applyFill="1" applyBorder="1" applyAlignment="1">
      <alignment wrapText="1"/>
    </xf>
    <xf numFmtId="0" fontId="4" fillId="0" borderId="5" xfId="0" applyFont="1" applyFill="1" applyBorder="1" applyAlignment="1" applyProtection="1">
      <alignment vertical="center" wrapText="1"/>
      <protection locked="0"/>
    </xf>
    <xf numFmtId="0" fontId="5" fillId="0" borderId="8" xfId="0" applyFont="1" applyFill="1" applyBorder="1" applyAlignment="1">
      <alignment wrapText="1"/>
    </xf>
    <xf numFmtId="44" fontId="5" fillId="0" borderId="9" xfId="0" applyNumberFormat="1" applyFont="1" applyFill="1" applyBorder="1" applyAlignment="1">
      <alignment wrapText="1"/>
    </xf>
    <xf numFmtId="0" fontId="3" fillId="0" borderId="10" xfId="0" applyFont="1" applyFill="1" applyBorder="1" applyAlignment="1">
      <alignment wrapText="1"/>
    </xf>
    <xf numFmtId="44" fontId="3" fillId="0" borderId="12" xfId="0" applyNumberFormat="1" applyFont="1" applyFill="1" applyBorder="1" applyAlignment="1">
      <alignment wrapText="1"/>
    </xf>
    <xf numFmtId="0" fontId="3" fillId="2" borderId="16" xfId="0" applyFont="1" applyFill="1" applyBorder="1" applyAlignment="1">
      <alignment horizontal="center" wrapText="1"/>
    </xf>
    <xf numFmtId="0" fontId="4" fillId="0" borderId="19" xfId="0" applyFont="1" applyFill="1" applyBorder="1" applyAlignment="1">
      <alignment vertical="center" wrapText="1"/>
    </xf>
    <xf numFmtId="0" fontId="3" fillId="2" borderId="20" xfId="0" applyFont="1" applyFill="1" applyBorder="1" applyAlignment="1">
      <alignment horizontal="center" wrapText="1"/>
    </xf>
    <xf numFmtId="44" fontId="5" fillId="0" borderId="14" xfId="0" applyNumberFormat="1" applyFont="1" applyFill="1" applyBorder="1" applyAlignment="1">
      <alignment wrapText="1"/>
    </xf>
    <xf numFmtId="44" fontId="5" fillId="0" borderId="22" xfId="0" applyNumberFormat="1" applyFont="1" applyFill="1" applyBorder="1" applyAlignment="1">
      <alignment wrapText="1"/>
    </xf>
    <xf numFmtId="44" fontId="5" fillId="0" borderId="23" xfId="0" applyNumberFormat="1" applyFont="1" applyFill="1" applyBorder="1" applyAlignment="1">
      <alignment wrapText="1"/>
    </xf>
    <xf numFmtId="44" fontId="3" fillId="0" borderId="21" xfId="0" applyNumberFormat="1" applyFont="1" applyFill="1" applyBorder="1" applyAlignment="1">
      <alignment wrapText="1"/>
    </xf>
    <xf numFmtId="0" fontId="3" fillId="2" borderId="23" xfId="0" applyFont="1" applyFill="1" applyBorder="1" applyAlignment="1">
      <alignment horizontal="center" wrapText="1"/>
    </xf>
    <xf numFmtId="0" fontId="3" fillId="2" borderId="9" xfId="0" applyFont="1" applyFill="1" applyBorder="1" applyAlignment="1">
      <alignment horizontal="center" vertical="center" wrapText="1"/>
    </xf>
    <xf numFmtId="0" fontId="4" fillId="0" borderId="26" xfId="0" applyFont="1" applyFill="1" applyBorder="1" applyAlignment="1">
      <alignment vertical="center" wrapText="1"/>
    </xf>
    <xf numFmtId="44" fontId="3" fillId="0" borderId="27" xfId="0" applyNumberFormat="1" applyFont="1" applyFill="1" applyBorder="1" applyAlignment="1">
      <alignment wrapText="1"/>
    </xf>
    <xf numFmtId="44" fontId="5" fillId="0" borderId="28" xfId="1" applyFont="1" applyFill="1" applyBorder="1" applyAlignment="1" applyProtection="1">
      <alignment wrapText="1"/>
    </xf>
    <xf numFmtId="44" fontId="5" fillId="0" borderId="17" xfId="1" applyFont="1" applyFill="1" applyBorder="1" applyAlignment="1">
      <alignment wrapText="1"/>
    </xf>
    <xf numFmtId="44" fontId="5" fillId="0" borderId="30" xfId="0" applyNumberFormat="1" applyFont="1" applyFill="1" applyBorder="1" applyAlignment="1">
      <alignment wrapText="1"/>
    </xf>
    <xf numFmtId="0" fontId="0" fillId="0" borderId="2" xfId="0" applyBorder="1"/>
    <xf numFmtId="0" fontId="2" fillId="0" borderId="1" xfId="0" applyFont="1" applyBorder="1"/>
    <xf numFmtId="9" fontId="2" fillId="0" borderId="15" xfId="2" applyFont="1" applyBorder="1"/>
    <xf numFmtId="0" fontId="3" fillId="3" borderId="11" xfId="0" applyFont="1" applyFill="1" applyBorder="1" applyAlignment="1">
      <alignment horizontal="center" wrapText="1"/>
    </xf>
    <xf numFmtId="44" fontId="5" fillId="3" borderId="3" xfId="0" applyNumberFormat="1" applyFont="1" applyFill="1" applyBorder="1" applyAlignment="1">
      <alignment wrapText="1"/>
    </xf>
    <xf numFmtId="44" fontId="5" fillId="3" borderId="13" xfId="0" applyNumberFormat="1" applyFont="1" applyFill="1" applyBorder="1" applyAlignment="1">
      <alignment wrapText="1"/>
    </xf>
    <xf numFmtId="44" fontId="5" fillId="3" borderId="29" xfId="1" applyFont="1" applyFill="1" applyBorder="1" applyAlignment="1">
      <alignment wrapText="1"/>
    </xf>
    <xf numFmtId="44" fontId="5" fillId="3" borderId="7" xfId="0" applyNumberFormat="1" applyFont="1" applyFill="1" applyBorder="1" applyAlignment="1">
      <alignment wrapText="1"/>
    </xf>
    <xf numFmtId="44" fontId="3" fillId="3" borderId="11" xfId="0" applyNumberFormat="1" applyFont="1" applyFill="1" applyBorder="1" applyAlignment="1">
      <alignment wrapText="1"/>
    </xf>
    <xf numFmtId="4" fontId="0" fillId="0" borderId="0" xfId="0" applyNumberFormat="1"/>
    <xf numFmtId="44" fontId="0" fillId="0" borderId="0" xfId="0" applyNumberFormat="1"/>
    <xf numFmtId="44" fontId="5" fillId="4" borderId="3" xfId="0" applyNumberFormat="1" applyFont="1" applyFill="1" applyBorder="1" applyAlignment="1">
      <alignment wrapText="1"/>
    </xf>
    <xf numFmtId="44" fontId="5" fillId="4" borderId="13" xfId="0" applyNumberFormat="1" applyFont="1" applyFill="1" applyBorder="1" applyAlignment="1">
      <alignment wrapText="1"/>
    </xf>
    <xf numFmtId="44" fontId="5" fillId="4" borderId="29" xfId="1" applyFont="1" applyFill="1" applyBorder="1" applyAlignment="1">
      <alignment wrapText="1"/>
    </xf>
    <xf numFmtId="44" fontId="5" fillId="4" borderId="7" xfId="0" applyNumberFormat="1" applyFont="1" applyFill="1" applyBorder="1" applyAlignment="1">
      <alignment wrapText="1"/>
    </xf>
    <xf numFmtId="44" fontId="3" fillId="4" borderId="11" xfId="0" applyNumberFormat="1" applyFont="1" applyFill="1" applyBorder="1" applyAlignment="1">
      <alignment wrapText="1"/>
    </xf>
    <xf numFmtId="0" fontId="3" fillId="4" borderId="11"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ki.Aida/AppData/Local/Microsoft/Windows/INetCache/Content.Outlook/5JLHGMZ4/Revised%20Final%20Gendermainstreaming%20in%20SSR_%20PBF%20Budget%203.1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workbookViewId="0">
      <selection activeCell="F13" sqref="F13"/>
    </sheetView>
  </sheetViews>
  <sheetFormatPr defaultRowHeight="15" x14ac:dyDescent="0.25"/>
  <cols>
    <col min="1" max="1" width="27" customWidth="1"/>
    <col min="2" max="2" width="15.42578125" bestFit="1" customWidth="1"/>
    <col min="3" max="3" width="13.7109375" bestFit="1" customWidth="1"/>
    <col min="4" max="4" width="15.42578125" bestFit="1" customWidth="1"/>
    <col min="5" max="5" width="15" customWidth="1"/>
    <col min="6" max="7" width="15.42578125" bestFit="1" customWidth="1"/>
  </cols>
  <sheetData>
    <row r="1" spans="1:7" ht="37.5" customHeight="1" x14ac:dyDescent="0.25">
      <c r="A1" s="9" t="s">
        <v>13</v>
      </c>
      <c r="B1" s="40" t="s">
        <v>1</v>
      </c>
      <c r="C1" s="41"/>
      <c r="D1" s="40" t="s">
        <v>2</v>
      </c>
      <c r="E1" s="41"/>
      <c r="F1" s="42" t="s">
        <v>0</v>
      </c>
      <c r="G1" s="43"/>
    </row>
    <row r="2" spans="1:7" ht="16.5" thickBot="1" x14ac:dyDescent="0.3">
      <c r="A2" s="11"/>
      <c r="B2" s="26" t="s">
        <v>14</v>
      </c>
      <c r="C2" s="26" t="s">
        <v>15</v>
      </c>
      <c r="D2" s="39" t="s">
        <v>14</v>
      </c>
      <c r="E2" s="39" t="s">
        <v>15</v>
      </c>
      <c r="F2" s="16" t="s">
        <v>14</v>
      </c>
      <c r="G2" s="17" t="s">
        <v>15</v>
      </c>
    </row>
    <row r="3" spans="1:7" ht="31.5" x14ac:dyDescent="0.25">
      <c r="A3" s="10" t="s">
        <v>3</v>
      </c>
      <c r="B3" s="27">
        <v>200000</v>
      </c>
      <c r="C3" s="27">
        <f>218292.41-126621.7</f>
        <v>91670.71</v>
      </c>
      <c r="D3" s="34">
        <v>115000</v>
      </c>
      <c r="E3" s="34">
        <v>113659.81</v>
      </c>
      <c r="F3" s="12">
        <f>B3+D3</f>
        <v>315000</v>
      </c>
      <c r="G3" s="2">
        <f>C3+E3</f>
        <v>205330.52000000002</v>
      </c>
    </row>
    <row r="4" spans="1:7" ht="31.5" x14ac:dyDescent="0.25">
      <c r="A4" s="1" t="s">
        <v>4</v>
      </c>
      <c r="B4" s="27">
        <v>15600</v>
      </c>
      <c r="C4" s="27">
        <v>2021</v>
      </c>
      <c r="D4" s="34">
        <v>38935.86</v>
      </c>
      <c r="E4" s="34">
        <f>35398.43+1542.3</f>
        <v>36940.730000000003</v>
      </c>
      <c r="F4" s="12">
        <f>B4+D4</f>
        <v>54535.86</v>
      </c>
      <c r="G4" s="3">
        <f>C4+E4</f>
        <v>38961.730000000003</v>
      </c>
    </row>
    <row r="5" spans="1:7" ht="47.25" x14ac:dyDescent="0.25">
      <c r="A5" s="1" t="s">
        <v>5</v>
      </c>
      <c r="B5" s="27">
        <v>41000</v>
      </c>
      <c r="C5" s="27">
        <f>19760-2021</f>
        <v>17739</v>
      </c>
      <c r="D5" s="34">
        <v>27980.53</v>
      </c>
      <c r="E5" s="34">
        <v>0</v>
      </c>
      <c r="F5" s="12">
        <f>B5+D5</f>
        <v>68980.53</v>
      </c>
      <c r="G5" s="3">
        <f t="shared" ref="G5:G9" si="0">C5+E5</f>
        <v>17739</v>
      </c>
    </row>
    <row r="6" spans="1:7" ht="15.75" x14ac:dyDescent="0.25">
      <c r="A6" s="4" t="s">
        <v>6</v>
      </c>
      <c r="B6" s="27">
        <v>520000</v>
      </c>
      <c r="C6" s="27">
        <f>166848.7+126621.7</f>
        <v>293470.40000000002</v>
      </c>
      <c r="D6" s="34">
        <v>525000</v>
      </c>
      <c r="E6" s="34">
        <f>52862.88+7605</f>
        <v>60467.88</v>
      </c>
      <c r="F6" s="12">
        <f>B6+D6</f>
        <v>1045000</v>
      </c>
      <c r="G6" s="3">
        <f t="shared" si="0"/>
        <v>353938.28</v>
      </c>
    </row>
    <row r="7" spans="1:7" ht="15.75" x14ac:dyDescent="0.25">
      <c r="A7" s="1" t="s">
        <v>7</v>
      </c>
      <c r="B7" s="27">
        <v>198000</v>
      </c>
      <c r="C7" s="27">
        <v>36298</v>
      </c>
      <c r="D7" s="34">
        <v>71278.16</v>
      </c>
      <c r="E7" s="34">
        <v>104444.28</v>
      </c>
      <c r="F7" s="12">
        <f>B7+D7</f>
        <v>269278.16000000003</v>
      </c>
      <c r="G7" s="3">
        <f t="shared" si="0"/>
        <v>140742.28</v>
      </c>
    </row>
    <row r="8" spans="1:7" ht="31.5" x14ac:dyDescent="0.25">
      <c r="A8" s="1" t="s">
        <v>8</v>
      </c>
      <c r="B8" s="27">
        <v>1642222.43</v>
      </c>
      <c r="C8" s="27">
        <v>194007.64</v>
      </c>
      <c r="D8" s="34">
        <v>727590.5</v>
      </c>
      <c r="E8" s="34">
        <f>237000+119479.04</f>
        <v>356479.04</v>
      </c>
      <c r="F8" s="12">
        <f>B8+D8</f>
        <v>2369812.9299999997</v>
      </c>
      <c r="G8" s="3">
        <f t="shared" si="0"/>
        <v>550486.67999999993</v>
      </c>
    </row>
    <row r="9" spans="1:7" ht="32.25" thickBot="1" x14ac:dyDescent="0.3">
      <c r="A9" s="18" t="s">
        <v>9</v>
      </c>
      <c r="B9" s="28">
        <v>0</v>
      </c>
      <c r="C9" s="28">
        <v>0</v>
      </c>
      <c r="D9" s="35">
        <v>83000</v>
      </c>
      <c r="E9" s="35">
        <f>373152.74+65218.28</f>
        <v>438371.02</v>
      </c>
      <c r="F9" s="13">
        <f>B9+D9</f>
        <v>83000</v>
      </c>
      <c r="G9" s="19">
        <f t="shared" si="0"/>
        <v>438371.02</v>
      </c>
    </row>
    <row r="10" spans="1:7" ht="16.5" thickBot="1" x14ac:dyDescent="0.3">
      <c r="A10" s="20" t="s">
        <v>10</v>
      </c>
      <c r="B10" s="29">
        <f t="shared" ref="B10:G10" si="1">SUM(B3:B9)</f>
        <v>2616822.4299999997</v>
      </c>
      <c r="C10" s="29">
        <f>SUM(C3:C9)</f>
        <v>635206.75</v>
      </c>
      <c r="D10" s="36">
        <f t="shared" si="1"/>
        <v>1588785.05</v>
      </c>
      <c r="E10" s="36">
        <f t="shared" si="1"/>
        <v>1110362.76</v>
      </c>
      <c r="F10" s="21">
        <f t="shared" si="1"/>
        <v>4205607.4800000004</v>
      </c>
      <c r="G10" s="22">
        <f t="shared" si="1"/>
        <v>1745569.51</v>
      </c>
    </row>
    <row r="11" spans="1:7" ht="16.5" thickBot="1" x14ac:dyDescent="0.3">
      <c r="A11" s="5" t="s">
        <v>11</v>
      </c>
      <c r="B11" s="30">
        <f>B10*0.07</f>
        <v>183177.57009999998</v>
      </c>
      <c r="C11" s="29">
        <v>128224.29</v>
      </c>
      <c r="D11" s="37">
        <f>D10*0.07</f>
        <v>111214.95350000002</v>
      </c>
      <c r="E11" s="37">
        <v>62245.93</v>
      </c>
      <c r="F11" s="14">
        <f>B11+D11</f>
        <v>294392.52360000001</v>
      </c>
      <c r="G11" s="6">
        <f>C11+E11</f>
        <v>190470.22</v>
      </c>
    </row>
    <row r="12" spans="1:7" ht="16.5" thickBot="1" x14ac:dyDescent="0.3">
      <c r="A12" s="7" t="s">
        <v>12</v>
      </c>
      <c r="B12" s="31">
        <f>SUM(B10:B11)</f>
        <v>2800000.0000999998</v>
      </c>
      <c r="C12" s="31">
        <f>SUM(C10:C11)</f>
        <v>763431.04</v>
      </c>
      <c r="D12" s="38">
        <f>SUM(D10:D11)</f>
        <v>1700000.0035000001</v>
      </c>
      <c r="E12" s="38">
        <f>SUM(E10:E11)</f>
        <v>1172608.69</v>
      </c>
      <c r="F12" s="15">
        <f>B12+D12</f>
        <v>4500000.0035999995</v>
      </c>
      <c r="G12" s="8">
        <f>C12+E12</f>
        <v>1936039.73</v>
      </c>
    </row>
    <row r="13" spans="1:7" ht="15.75" thickBot="1" x14ac:dyDescent="0.3">
      <c r="A13" s="24" t="s">
        <v>16</v>
      </c>
      <c r="B13" s="23"/>
      <c r="C13" s="23"/>
      <c r="D13" s="23"/>
      <c r="E13" s="23"/>
      <c r="F13" s="23"/>
      <c r="G13" s="25">
        <f>G12/3150000</f>
        <v>0.61461578730158728</v>
      </c>
    </row>
    <row r="15" spans="1:7" x14ac:dyDescent="0.25">
      <c r="E15" s="32"/>
    </row>
    <row r="17" spans="5:5" x14ac:dyDescent="0.25">
      <c r="E17" s="33"/>
    </row>
    <row r="19" spans="5:5" x14ac:dyDescent="0.25">
      <c r="E19" s="33"/>
    </row>
  </sheetData>
  <mergeCells count="3">
    <mergeCell ref="B1:C1"/>
    <mergeCell ref="D1:E1"/>
    <mergeCell ref="F1:G1"/>
  </mergeCells>
  <dataValidations count="7">
    <dataValidation allowBlank="1" showInputMessage="1" showErrorMessage="1" prompt="Includes all related staff and temporary staff costs including base salary, post adjustment and all staff entitlements." sqref="A3" xr:uid="{00000000-0002-0000-00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4" xr:uid="{00000000-0002-0000-00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5" xr:uid="{00000000-0002-0000-0000-000002000000}"/>
    <dataValidation allowBlank="1" showInputMessage="1" showErrorMessage="1" prompt="Includes staff and non-staff travel paid for by the organization directly related to a project." sqref="A7" xr:uid="{00000000-0002-0000-0000-000003000000}"/>
    <dataValidation allowBlank="1" showInputMessage="1" showErrorMessage="1" prompt="Services contracted by an organization which follow the normal procurement processes." sqref="A6" xr:uid="{00000000-0002-0000-00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8" xr:uid="{00000000-0002-0000-0000-000005000000}"/>
    <dataValidation allowBlank="1" showInputMessage="1" showErrorMessage="1" prompt=" Includes all general operating costs for running an office. Examples include telecommunication, rents, finance charges and other costs which cannot be mapped to other expense categories." sqref="A9" xr:uid="{00000000-0002-0000-00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BA633FE3-9FBA-407C-805D-A0ED7F23DB92}">
            <xm:f>'\\172.19.240.16\Personal Folders\Users\Yuki.Aida\AppData\Local\Microsoft\Windows\INetCache\Content.Outlook\5JLHGMZ4\[Revised Final Gendermainstreaming in SSR_ PBF Budget 3.17.2020.xlsx]1) Budget Table'!#REF!</xm:f>
            <x14:dxf>
              <font>
                <color rgb="FF9C0006"/>
              </font>
              <fill>
                <patternFill>
                  <bgColor rgb="FFFFC7CE"/>
                </patternFill>
              </fill>
            </x14:dxf>
          </x14:cfRule>
          <xm:sqref>G12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Aida</dc:creator>
  <cp:lastModifiedBy>Yuki Aida</cp:lastModifiedBy>
  <dcterms:created xsi:type="dcterms:W3CDTF">2020-11-11T10:51:41Z</dcterms:created>
  <dcterms:modified xsi:type="dcterms:W3CDTF">2021-11-15T15:15:34Z</dcterms:modified>
</cp:coreProperties>
</file>