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Users\Interpeace GB\OneDrive - Interpeace\Desktop\PBF-YPI\Project doc\PBF doc\"/>
    </mc:Choice>
  </mc:AlternateContent>
  <xr:revisionPtr revIDLastSave="0" documentId="13_ncr:1_{38713EDE-22CD-4F74-A610-B394D4E4AF29}" xr6:coauthVersionLast="46" xr6:coauthVersionMax="46" xr10:uidLastSave="{00000000-0000-0000-0000-000000000000}"/>
  <bookViews>
    <workbookView xWindow="-110" yWindow="-110" windowWidth="19420" windowHeight="10420" xr2:uid="{00000000-000D-0000-FFFF-FFFF00000000}"/>
  </bookViews>
  <sheets>
    <sheet name="Annual Work Plan&amp;Budget"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9" i="6" l="1"/>
  <c r="U30" i="6"/>
  <c r="U28" i="6"/>
  <c r="T28" i="6"/>
  <c r="V28" i="6"/>
  <c r="Y20" i="6"/>
  <c r="U23" i="6"/>
  <c r="U24" i="6"/>
  <c r="U25" i="6"/>
  <c r="T23" i="6"/>
  <c r="T24" i="6"/>
  <c r="T25" i="6"/>
  <c r="U22" i="6"/>
  <c r="T22" i="6"/>
  <c r="U19" i="6"/>
  <c r="T19" i="6"/>
  <c r="U18" i="6"/>
  <c r="T18" i="6"/>
  <c r="U16" i="6"/>
  <c r="T16" i="6"/>
  <c r="U13" i="6"/>
  <c r="T13" i="6"/>
  <c r="U12" i="6"/>
  <c r="T12" i="6"/>
  <c r="U10" i="6"/>
  <c r="U9" i="6"/>
  <c r="T10" i="6"/>
  <c r="T9" i="6"/>
  <c r="V17" i="6" l="1"/>
  <c r="X25" i="6" l="1"/>
  <c r="W25" i="6"/>
  <c r="X23" i="6"/>
  <c r="W23" i="6"/>
  <c r="X22" i="6"/>
  <c r="W22" i="6"/>
  <c r="Y21" i="6"/>
  <c r="V21" i="6"/>
  <c r="V20" i="6" s="1"/>
  <c r="X30" i="6"/>
  <c r="W30" i="6"/>
  <c r="X28" i="6"/>
  <c r="W28" i="6"/>
  <c r="Y26" i="6"/>
  <c r="X19" i="6"/>
  <c r="W19" i="6"/>
  <c r="Y17" i="6"/>
  <c r="X16" i="6"/>
  <c r="W16" i="6"/>
  <c r="Y15" i="6"/>
  <c r="X13" i="6"/>
  <c r="W13" i="6"/>
  <c r="X12" i="6"/>
  <c r="W12" i="6"/>
  <c r="Y11" i="6"/>
  <c r="X10" i="6"/>
  <c r="W10" i="6"/>
  <c r="X9" i="6"/>
  <c r="W9" i="6"/>
  <c r="Y8" i="6"/>
  <c r="T21" i="6" l="1"/>
  <c r="W26" i="6"/>
  <c r="X21" i="6"/>
  <c r="X26" i="6"/>
  <c r="W21" i="6"/>
  <c r="U21" i="6"/>
  <c r="X17" i="6"/>
  <c r="W15" i="6"/>
  <c r="W17" i="6"/>
  <c r="W8" i="6"/>
  <c r="X15" i="6"/>
  <c r="Y14" i="6"/>
  <c r="X11" i="6"/>
  <c r="W11" i="6"/>
  <c r="Y7" i="6"/>
  <c r="X8" i="6"/>
  <c r="W20" i="6" l="1"/>
  <c r="X20" i="6"/>
  <c r="X14" i="6"/>
  <c r="W14" i="6"/>
  <c r="W7" i="6"/>
  <c r="X7" i="6"/>
  <c r="T30" i="6" l="1"/>
  <c r="V26" i="6" l="1"/>
  <c r="U26" i="6"/>
  <c r="U20" i="6" s="1"/>
  <c r="T26" i="6"/>
  <c r="T20" i="6" s="1"/>
  <c r="V15" i="6" l="1"/>
  <c r="V14" i="6" s="1"/>
  <c r="V11" i="6"/>
  <c r="V8" i="6"/>
  <c r="T11" i="6" l="1"/>
  <c r="U11" i="6"/>
  <c r="U17" i="6"/>
  <c r="T8" i="6"/>
  <c r="T15" i="6"/>
  <c r="T17" i="6"/>
  <c r="U8" i="6"/>
  <c r="U15" i="6"/>
  <c r="V7" i="6"/>
  <c r="U14" i="6" l="1"/>
  <c r="T7" i="6"/>
  <c r="U7" i="6"/>
  <c r="T14" i="6"/>
  <c r="V31" i="6" l="1"/>
  <c r="V32" i="6" s="1"/>
  <c r="V33" i="6" l="1"/>
  <c r="Y31" i="6"/>
  <c r="Y32" i="6" s="1"/>
  <c r="Y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tc={BCE4382A-99FA-4406-812B-FBE94F44AA33}</author>
    <author>tc={B9F2BDF9-C725-4353-A82F-42B80396E2C4}</author>
    <author>tc={4A947194-2804-401B-A00D-1BF0CC1DBDDA}</author>
  </authors>
  <commentList>
    <comment ref="E5" authorId="0" shapeId="0" xr:uid="{BCE4382A-99FA-4406-812B-FBE94F44AA33}">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The timeline of activities will be updated on a monthly basis to demonstrate  if project is on track</t>
      </text>
    </comment>
    <comment ref="S5" authorId="1" shapeId="0" xr:uid="{B9F2BDF9-C725-4353-A82F-42B80396E2C4}">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As per UN budget categories:
1. Staff and other personnel
2. Supplies, Commodities, Materials
3. Equipment, Vehicles, and Furniture (including Depreciation)
4. Contractual services (including M and E)
5.Travel (including M and E)
6. Transfers and Grants to Counterparts
7. General Operating and other Direct Costs</t>
      </text>
    </comment>
    <comment ref="W5" authorId="2" shapeId="0" xr:uid="{4A947194-2804-401B-A00D-1BF0CC1DBDDA}">
      <text>
        <t>[Comentário por tópicos]
A sua versão do Excel permite-lhe ler este comentário por tópicos. No entanto, as edições feitas ao comentário serão removidas se o ficheiro for aberto numa versão mais recente do Excel. Saiba mais: https://go.microsoft.com/fwlink/?linkid=870924
Comentário:
    An estimate of financial commitments will be updates on a monthly basis to monitor budget implementation levels</t>
      </text>
    </comment>
  </commentList>
</comments>
</file>

<file path=xl/sharedStrings.xml><?xml version="1.0" encoding="utf-8"?>
<sst xmlns="http://schemas.openxmlformats.org/spreadsheetml/2006/main" count="112" uniqueCount="88">
  <si>
    <t xml:space="preserve">PROJECT WORK PLAN </t>
  </si>
  <si>
    <t xml:space="preserve">Project Title: </t>
  </si>
  <si>
    <t>Results</t>
  </si>
  <si>
    <t>Baseline and targets</t>
  </si>
  <si>
    <t>Activities</t>
  </si>
  <si>
    <t>Budget description</t>
  </si>
  <si>
    <t>TOTAL</t>
  </si>
  <si>
    <t>J</t>
  </si>
  <si>
    <t>F</t>
  </si>
  <si>
    <t>M</t>
  </si>
  <si>
    <t>A</t>
  </si>
  <si>
    <t>S</t>
  </si>
  <si>
    <t>O</t>
  </si>
  <si>
    <t>N</t>
  </si>
  <si>
    <t>D</t>
  </si>
  <si>
    <t>Project management</t>
  </si>
  <si>
    <t>ISC 7%</t>
  </si>
  <si>
    <t>Key deliverables</t>
  </si>
  <si>
    <t>Responsible parties</t>
  </si>
  <si>
    <t>Level of expenditure/commitments in USD</t>
  </si>
  <si>
    <t xml:space="preserve">Total Commitments </t>
  </si>
  <si>
    <t>Budgeted for 2021</t>
  </si>
  <si>
    <t>Total Budgeted for 2021</t>
  </si>
  <si>
    <t xml:space="preserve">Outcome 1:  Relationships between youth leaders and key government institutions/authorities at the national and local level are improved </t>
  </si>
  <si>
    <t>Output 1.1: Young men and young women leaders are connected to representatives of key government institutions, including government institutions in charge of promoting gender equality/women’s empowerment and participation</t>
  </si>
  <si>
    <t>Output 1.2: Participants in the dialogue process develop  a common vision on meaningful youth participation and establish regional plans for their future involvement and inclusion in local/regional and national decision making bodies/bodies</t>
  </si>
  <si>
    <t xml:space="preserve">Outcome 2:  Capacities and self-confidence of young men and women to influence public decision-making at the local, regional and national level are strengthened </t>
  </si>
  <si>
    <t>Output 2.1:  220 young leaders, 50% of whom are women, are supported and connected through mentoring platforms.</t>
  </si>
  <si>
    <t>Output 2.2:  Young leaders’ access to technical and financial support to design and develop local initiatives promoting youth engagement in decision-making is increased</t>
  </si>
  <si>
    <t xml:space="preserve">Outcome 3:  Local/regional and national support for new youth-owned leadership model is increased challenging the common narrative around young men and women leadership </t>
  </si>
  <si>
    <t xml:space="preserve">Output 3.1:  Successful experiences of youth leaders are shared with to key institutions and the wider public. </t>
  </si>
  <si>
    <t xml:space="preserve">Indicator 1.1.1: </t>
  </si>
  <si>
    <t xml:space="preserve">Baseline 1.1.1: 
Target 1.1.1: 
</t>
  </si>
  <si>
    <t xml:space="preserve">A 1.1.1: Mapping of key stakeholders from local, regional and national authorities as well as youth leaders (young men and women) from CSO, grass root associations, political parties and Security and Defense Forces (SDF) with ERD contribution </t>
  </si>
  <si>
    <t>A 1.1.2: 11 regional dialogue spaces/circles in the regions and in Bissau to identify main institutional and societal barriers to youth participation at the regional and national level</t>
  </si>
  <si>
    <t>A 1.2.1: Develop and design 11 common strategy and action plan (roadmaps) on how to make youth participation effective tackling the obstacles and barriers identified</t>
  </si>
  <si>
    <t xml:space="preserve">A 1.2.2: 11 Validation meetings with institutions and participants in the dialogue process to validate and “endorse” the recommendations elaborated at regional level </t>
  </si>
  <si>
    <t xml:space="preserve">Indicator 1.1.2: </t>
  </si>
  <si>
    <t>Baseline 1.1.2: 
Target 1.1.2:</t>
  </si>
  <si>
    <t xml:space="preserve">Indicator 2.1.1: </t>
  </si>
  <si>
    <t>Baseline 2.1.1: 
Target 2.1.1:</t>
  </si>
  <si>
    <t>A 2.1.1: Creation of 11 mentoring platforms that serve as safe spaces for young men and women leaders to exchange experiences, capacities, and competencies on how to participate in and influence upon decision-making processes</t>
  </si>
  <si>
    <t xml:space="preserve">Indicator 1.2.1: </t>
  </si>
  <si>
    <t xml:space="preserve">Baseline 1.2.1: 
Target 1.2.1: </t>
  </si>
  <si>
    <t xml:space="preserve">Indicator 1.2.2: </t>
  </si>
  <si>
    <t xml:space="preserve">Baseline 1.2.2: 
Target 1.2.2: 
</t>
  </si>
  <si>
    <t xml:space="preserve">Indicator 2.2.1:  </t>
  </si>
  <si>
    <t xml:space="preserve">Baseline 2.2.1: 
Target 2.2.1: </t>
  </si>
  <si>
    <t>A 2.2.1: Establishment of a pilot micro-grant mechanism for youth-led initiatives promoting effective youth engagement in decision-making</t>
  </si>
  <si>
    <t xml:space="preserve">Indicator 2.2.2: </t>
  </si>
  <si>
    <t xml:space="preserve">Baseline 2.2.2: 
Target 2.2.2: 
</t>
  </si>
  <si>
    <t xml:space="preserve">A 2.2.2: Establishment and implmentation of a monitoring system of funds granted with ERD </t>
  </si>
  <si>
    <t xml:space="preserve">Indicator 3.1.1: </t>
  </si>
  <si>
    <t>Baseline 3.1.1:
Target 3.1.1:</t>
  </si>
  <si>
    <t>A 3.1.1: Trainings of 24 youth leaders in Bissau on participatory video-making, storytelling and communication techniques for social change</t>
  </si>
  <si>
    <t xml:space="preserve">A 3.1.2: Production and dissemination of 24 videoclips </t>
  </si>
  <si>
    <t xml:space="preserve">Indicator 3.1.2: </t>
  </si>
  <si>
    <t>Baseline 3.1.2:
Target 3.1.2:</t>
  </si>
  <si>
    <t xml:space="preserve">A 3.1.3: Production and dissemination of 11 radio programmes broadcasted nationwide </t>
  </si>
  <si>
    <t xml:space="preserve">Indicator 3.1.3: </t>
  </si>
  <si>
    <t xml:space="preserve">Baseline 3.1.3: 
Target 3.1.3: 
</t>
  </si>
  <si>
    <t xml:space="preserve">A 3.1.4: Realization of 20 radio debates between youth leaders and key people from the older generation </t>
  </si>
  <si>
    <t>Interpeace and Voz di Paz</t>
  </si>
  <si>
    <t xml:space="preserve"> Voz di Paz with  interpeace and ERD support </t>
  </si>
  <si>
    <t xml:space="preserve">Voz di Paz with Interpeace and ERD support </t>
  </si>
  <si>
    <t>Interpeace will lead an internal workshop to define the microgrant mechansim. Implementation will be done with VdP</t>
  </si>
  <si>
    <t xml:space="preserve">ERD guided by VdP with IP technical support </t>
  </si>
  <si>
    <t xml:space="preserve">Voz di Paz AV team with Interpeace  support </t>
  </si>
  <si>
    <t>Voz di Paz AV team</t>
  </si>
  <si>
    <t xml:space="preserve">1 mapping file and its visualization </t>
  </si>
  <si>
    <t xml:space="preserve">1 report and 1 record for each dialogue session </t>
  </si>
  <si>
    <t xml:space="preserve">11 roadmaps document (1 for each session) validated by participants </t>
  </si>
  <si>
    <t xml:space="preserve">1 micro-grant mechanism (TDR and guidelines + documentation of the call and the selection process) </t>
  </si>
  <si>
    <t xml:space="preserve">Database of monitoring of youth granted </t>
  </si>
  <si>
    <t xml:space="preserve">24 videoclipes produced by youth granted </t>
  </si>
  <si>
    <t xml:space="preserve">11 radio programmes </t>
  </si>
  <si>
    <t xml:space="preserve">20 radio debates </t>
  </si>
  <si>
    <t xml:space="preserve">24 youth trained </t>
  </si>
  <si>
    <t xml:space="preserve">1 report for each "constitutional" session. </t>
  </si>
  <si>
    <t xml:space="preserve">Voz di Paz </t>
  </si>
  <si>
    <t xml:space="preserve">Interpeace </t>
  </si>
  <si>
    <t>categories 1 and 6</t>
  </si>
  <si>
    <t>Additional personnel costs</t>
  </si>
  <si>
    <t>Additional Operational Costs</t>
  </si>
  <si>
    <t>Monitoring &amp;Communication budget</t>
  </si>
  <si>
    <t>Budget for independent final evaluation</t>
  </si>
  <si>
    <t>category 1</t>
  </si>
  <si>
    <t>categories 4 and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</si>
</sst>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409]* #,##0.00_ ;_-[$$-409]* \-#,##0.00\ ;_-[$$-409]* &quot;-&quot;??_ ;_-@_ "/>
  </numFmts>
  <fonts count="13" x14ac:knownFonts="1">
    <font>
      <sz val="11"/>
      <color theme="1"/>
      <name val="Calibri"/>
      <family val="2"/>
      <scheme val="minor"/>
    </font>
    <font>
      <b/>
      <sz val="14"/>
      <color indexed="8"/>
      <name val="Calibri"/>
      <family val="2"/>
    </font>
    <font>
      <b/>
      <sz val="10"/>
      <color indexed="8"/>
      <name val="Calibri"/>
      <family val="2"/>
    </font>
    <font>
      <sz val="10"/>
      <color indexed="8"/>
      <name val="Calibri"/>
      <family val="2"/>
    </font>
    <font>
      <sz val="8"/>
      <name val="Calibri"/>
      <family val="2"/>
    </font>
    <font>
      <b/>
      <sz val="10"/>
      <name val="Calibri"/>
      <family val="2"/>
    </font>
    <font>
      <b/>
      <sz val="11"/>
      <name val="Calibri"/>
      <family val="2"/>
    </font>
    <font>
      <sz val="10"/>
      <name val="Calibri"/>
      <family val="2"/>
    </font>
    <font>
      <sz val="10"/>
      <color theme="1"/>
      <name val="Calibri"/>
      <family val="2"/>
      <scheme val="minor"/>
    </font>
    <font>
      <b/>
      <sz val="11"/>
      <color theme="1"/>
      <name val="Calibri"/>
      <family val="2"/>
      <scheme val="minor"/>
    </font>
    <font>
      <b/>
      <sz val="10"/>
      <name val="Calibri"/>
      <family val="2"/>
      <scheme val="minor"/>
    </font>
    <font>
      <sz val="11"/>
      <color theme="1"/>
      <name val="Calibri"/>
      <family val="2"/>
      <scheme val="minor"/>
    </font>
    <font>
      <sz val="9"/>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05">
    <xf numFmtId="0" fontId="0" fillId="0" borderId="0" xfId="0"/>
    <xf numFmtId="0" fontId="3" fillId="0" borderId="0" xfId="0" applyFont="1"/>
    <xf numFmtId="0" fontId="0" fillId="0" borderId="0" xfId="0" applyAlignment="1">
      <alignment vertical="top"/>
    </xf>
    <xf numFmtId="0" fontId="0" fillId="0" borderId="0" xfId="0" applyAlignment="1">
      <alignment horizontal="center" vertical="top"/>
    </xf>
    <xf numFmtId="0" fontId="0" fillId="0" borderId="0" xfId="0" applyBorder="1"/>
    <xf numFmtId="0" fontId="3" fillId="0" borderId="0" xfId="0" applyFont="1" applyBorder="1"/>
    <xf numFmtId="0" fontId="1" fillId="0" borderId="0" xfId="0" applyFont="1" applyBorder="1" applyAlignment="1">
      <alignment vertical="center"/>
    </xf>
    <xf numFmtId="0" fontId="1" fillId="0" borderId="0" xfId="0" applyFont="1" applyBorder="1" applyAlignment="1">
      <alignment horizontal="center" vertical="top"/>
    </xf>
    <xf numFmtId="0" fontId="1" fillId="0" borderId="0" xfId="0" applyFont="1" applyBorder="1" applyAlignment="1">
      <alignment vertical="top"/>
    </xf>
    <xf numFmtId="0" fontId="5" fillId="5" borderId="19" xfId="0" applyFont="1" applyFill="1" applyBorder="1" applyAlignment="1">
      <alignment horizontal="center" wrapText="1"/>
    </xf>
    <xf numFmtId="0" fontId="7" fillId="0" borderId="22" xfId="0" applyFont="1" applyBorder="1" applyAlignment="1">
      <alignment wrapText="1"/>
    </xf>
    <xf numFmtId="0" fontId="5" fillId="5" borderId="21" xfId="0" applyFont="1" applyFill="1" applyBorder="1" applyAlignment="1">
      <alignment horizontal="center" wrapText="1"/>
    </xf>
    <xf numFmtId="0" fontId="5" fillId="5" borderId="15" xfId="0" applyFont="1" applyFill="1" applyBorder="1" applyAlignment="1">
      <alignment horizontal="center" wrapText="1"/>
    </xf>
    <xf numFmtId="0" fontId="7" fillId="0" borderId="2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2" xfId="0" applyFont="1" applyBorder="1" applyAlignment="1">
      <alignment vertical="top" wrapText="1"/>
    </xf>
    <xf numFmtId="0" fontId="7" fillId="0" borderId="22" xfId="0" applyFont="1" applyBorder="1" applyAlignment="1">
      <alignment horizontal="left" vertical="top" wrapText="1"/>
    </xf>
    <xf numFmtId="0" fontId="7" fillId="0" borderId="1" xfId="0" applyFont="1" applyBorder="1" applyAlignment="1">
      <alignment vertical="top" wrapText="1"/>
    </xf>
    <xf numFmtId="0" fontId="8" fillId="0" borderId="1" xfId="0" applyFont="1" applyBorder="1" applyAlignment="1">
      <alignment horizontal="left" vertical="top" wrapText="1"/>
    </xf>
    <xf numFmtId="3" fontId="7" fillId="0" borderId="22" xfId="0" applyNumberFormat="1" applyFont="1" applyBorder="1" applyAlignment="1">
      <alignment vertical="top" wrapText="1"/>
    </xf>
    <xf numFmtId="3" fontId="7" fillId="0" borderId="23" xfId="0" applyNumberFormat="1" applyFont="1" applyBorder="1" applyAlignment="1">
      <alignment vertical="top" wrapText="1"/>
    </xf>
    <xf numFmtId="3" fontId="7" fillId="0" borderId="1" xfId="0" applyNumberFormat="1" applyFont="1" applyBorder="1" applyAlignment="1">
      <alignment vertical="top" wrapText="1"/>
    </xf>
    <xf numFmtId="3" fontId="7" fillId="0" borderId="3" xfId="0" applyNumberFormat="1" applyFont="1" applyBorder="1" applyAlignment="1">
      <alignment vertical="top" wrapText="1"/>
    </xf>
    <xf numFmtId="3" fontId="0" fillId="0" borderId="0" xfId="0" applyNumberFormat="1"/>
    <xf numFmtId="3" fontId="5" fillId="2" borderId="32" xfId="0" applyNumberFormat="1" applyFont="1" applyFill="1" applyBorder="1" applyAlignment="1">
      <alignment vertical="center" wrapText="1"/>
    </xf>
    <xf numFmtId="3" fontId="5" fillId="2" borderId="12" xfId="0" applyNumberFormat="1" applyFont="1" applyFill="1" applyBorder="1" applyAlignment="1">
      <alignment vertical="center" wrapText="1"/>
    </xf>
    <xf numFmtId="3" fontId="2" fillId="3" borderId="4" xfId="0" applyNumberFormat="1" applyFont="1" applyFill="1" applyBorder="1"/>
    <xf numFmtId="3" fontId="0" fillId="0" borderId="0" xfId="0" applyNumberFormat="1" applyAlignment="1">
      <alignment horizontal="center"/>
    </xf>
    <xf numFmtId="3" fontId="9" fillId="0" borderId="26" xfId="0" applyNumberFormat="1" applyFont="1" applyBorder="1" applyAlignment="1">
      <alignment horizontal="center"/>
    </xf>
    <xf numFmtId="3" fontId="9" fillId="0" borderId="13" xfId="0" applyNumberFormat="1" applyFont="1" applyBorder="1" applyAlignment="1">
      <alignment horizontal="center"/>
    </xf>
    <xf numFmtId="3" fontId="0" fillId="3" borderId="27" xfId="0" applyNumberFormat="1" applyFont="1" applyFill="1" applyBorder="1" applyAlignment="1">
      <alignment horizontal="center"/>
    </xf>
    <xf numFmtId="3" fontId="0" fillId="3" borderId="7" xfId="0" applyNumberFormat="1" applyFont="1" applyFill="1" applyBorder="1" applyAlignment="1">
      <alignment horizontal="center"/>
    </xf>
    <xf numFmtId="3" fontId="7" fillId="6" borderId="1" xfId="0" applyNumberFormat="1" applyFont="1" applyFill="1" applyBorder="1" applyAlignment="1">
      <alignment vertical="top" wrapText="1"/>
    </xf>
    <xf numFmtId="3" fontId="7" fillId="6" borderId="3" xfId="0" applyNumberFormat="1" applyFont="1" applyFill="1" applyBorder="1" applyAlignment="1">
      <alignment vertical="top" wrapText="1"/>
    </xf>
    <xf numFmtId="0" fontId="7" fillId="0" borderId="34" xfId="0" applyFont="1" applyFill="1" applyBorder="1" applyAlignment="1">
      <alignment horizontal="center" vertical="center" wrapText="1"/>
    </xf>
    <xf numFmtId="3" fontId="7" fillId="0" borderId="34" xfId="0" applyNumberFormat="1" applyFont="1" applyBorder="1" applyAlignment="1">
      <alignment vertical="top" wrapText="1"/>
    </xf>
    <xf numFmtId="3" fontId="7" fillId="0" borderId="37" xfId="0" applyNumberFormat="1" applyFont="1" applyBorder="1" applyAlignment="1">
      <alignment vertical="top" wrapText="1"/>
    </xf>
    <xf numFmtId="3" fontId="3" fillId="3" borderId="8" xfId="0" applyNumberFormat="1" applyFont="1" applyFill="1" applyBorder="1" applyAlignment="1">
      <alignment vertical="top"/>
    </xf>
    <xf numFmtId="3" fontId="3" fillId="3" borderId="8" xfId="0" applyNumberFormat="1" applyFont="1" applyFill="1" applyBorder="1" applyAlignment="1">
      <alignment vertical="center"/>
    </xf>
    <xf numFmtId="3" fontId="2" fillId="3" borderId="29" xfId="0" applyNumberFormat="1" applyFont="1" applyFill="1" applyBorder="1" applyAlignment="1">
      <alignment vertical="top"/>
    </xf>
    <xf numFmtId="3" fontId="3" fillId="3" borderId="14" xfId="0" applyNumberFormat="1" applyFont="1" applyFill="1" applyBorder="1" applyAlignment="1">
      <alignment vertical="top"/>
    </xf>
    <xf numFmtId="3" fontId="2" fillId="3" borderId="4" xfId="0" applyNumberFormat="1" applyFont="1" applyFill="1" applyBorder="1" applyAlignment="1">
      <alignment vertical="top"/>
    </xf>
    <xf numFmtId="3" fontId="9" fillId="3" borderId="6" xfId="0" applyNumberFormat="1" applyFont="1" applyFill="1" applyBorder="1" applyAlignment="1">
      <alignment vertical="center"/>
    </xf>
    <xf numFmtId="3" fontId="2" fillId="3" borderId="13" xfId="0" applyNumberFormat="1" applyFont="1" applyFill="1" applyBorder="1"/>
    <xf numFmtId="3" fontId="5" fillId="2" borderId="38" xfId="0" applyNumberFormat="1" applyFont="1" applyFill="1" applyBorder="1" applyAlignment="1">
      <alignment vertical="center" wrapText="1"/>
    </xf>
    <xf numFmtId="0" fontId="7" fillId="0" borderId="36" xfId="0" applyFont="1" applyBorder="1" applyAlignment="1">
      <alignment vertical="top" wrapText="1"/>
    </xf>
    <xf numFmtId="3" fontId="7" fillId="0" borderId="36" xfId="0" applyNumberFormat="1" applyFont="1" applyBorder="1" applyAlignment="1">
      <alignment vertical="top" wrapText="1"/>
    </xf>
    <xf numFmtId="3" fontId="7" fillId="0" borderId="39" xfId="0" applyNumberFormat="1" applyFont="1" applyBorder="1" applyAlignment="1">
      <alignment vertical="top" wrapText="1"/>
    </xf>
    <xf numFmtId="0" fontId="7" fillId="0" borderId="36" xfId="0" applyFont="1" applyFill="1" applyBorder="1" applyAlignment="1">
      <alignment horizontal="center" vertical="center" wrapText="1"/>
    </xf>
    <xf numFmtId="3" fontId="9" fillId="3" borderId="4" xfId="0" applyNumberFormat="1" applyFont="1" applyFill="1" applyBorder="1" applyAlignment="1">
      <alignment vertical="center"/>
    </xf>
    <xf numFmtId="0" fontId="7" fillId="0" borderId="36" xfId="0" applyFont="1" applyBorder="1" applyAlignment="1">
      <alignment wrapText="1"/>
    </xf>
    <xf numFmtId="3" fontId="9" fillId="4" borderId="38" xfId="0" applyNumberFormat="1" applyFont="1" applyFill="1" applyBorder="1" applyAlignment="1">
      <alignment vertical="center"/>
    </xf>
    <xf numFmtId="3" fontId="9" fillId="4" borderId="40" xfId="0" applyNumberFormat="1" applyFont="1" applyFill="1" applyBorder="1" applyAlignment="1">
      <alignment vertical="center"/>
    </xf>
    <xf numFmtId="3" fontId="6" fillId="4" borderId="40" xfId="0" applyNumberFormat="1" applyFont="1" applyFill="1" applyBorder="1" applyAlignment="1">
      <alignment vertical="center" wrapText="1"/>
    </xf>
    <xf numFmtId="3" fontId="6" fillId="4" borderId="38" xfId="0" applyNumberFormat="1" applyFont="1" applyFill="1" applyBorder="1" applyAlignment="1">
      <alignment vertical="center" wrapText="1"/>
    </xf>
    <xf numFmtId="3" fontId="6" fillId="4" borderId="41" xfId="0" applyNumberFormat="1" applyFont="1" applyFill="1" applyBorder="1" applyAlignment="1">
      <alignment vertical="center" wrapText="1"/>
    </xf>
    <xf numFmtId="3" fontId="6" fillId="4" borderId="10" xfId="0" applyNumberFormat="1" applyFont="1" applyFill="1" applyBorder="1" applyAlignment="1">
      <alignment vertical="center" wrapText="1"/>
    </xf>
    <xf numFmtId="3" fontId="7" fillId="0" borderId="22" xfId="0" applyNumberFormat="1" applyFont="1" applyFill="1" applyBorder="1" applyAlignment="1">
      <alignment vertical="top" wrapText="1"/>
    </xf>
    <xf numFmtId="0" fontId="7" fillId="0" borderId="22" xfId="0" applyFont="1" applyFill="1" applyBorder="1" applyAlignment="1">
      <alignment vertical="top" wrapText="1"/>
    </xf>
    <xf numFmtId="0" fontId="7" fillId="0" borderId="36" xfId="0" applyFont="1" applyFill="1" applyBorder="1" applyAlignment="1">
      <alignment vertical="top" wrapText="1"/>
    </xf>
    <xf numFmtId="3" fontId="7" fillId="0" borderId="36" xfId="0" applyNumberFormat="1" applyFont="1" applyFill="1" applyBorder="1" applyAlignment="1">
      <alignment vertical="top" wrapText="1"/>
    </xf>
    <xf numFmtId="3" fontId="5" fillId="2" borderId="40" xfId="0" applyNumberFormat="1" applyFont="1" applyFill="1" applyBorder="1" applyAlignment="1">
      <alignment vertical="center" wrapText="1"/>
    </xf>
    <xf numFmtId="0" fontId="1" fillId="0" borderId="0" xfId="0" applyFont="1" applyBorder="1" applyAlignment="1">
      <alignment horizontal="center" vertical="center"/>
    </xf>
    <xf numFmtId="3" fontId="6" fillId="5" borderId="12" xfId="0" applyNumberFormat="1" applyFont="1" applyFill="1" applyBorder="1" applyAlignment="1">
      <alignment horizontal="center" vertical="center" wrapText="1"/>
    </xf>
    <xf numFmtId="3" fontId="6" fillId="5" borderId="10"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10" fillId="0" borderId="2" xfId="0" applyFont="1" applyFill="1" applyBorder="1" applyAlignment="1">
      <alignment horizontal="left" vertical="top" wrapText="1"/>
    </xf>
    <xf numFmtId="0" fontId="5" fillId="0" borderId="22" xfId="0" applyFont="1" applyBorder="1" applyAlignment="1">
      <alignment horizontal="left" vertical="top" wrapText="1"/>
    </xf>
    <xf numFmtId="3" fontId="9" fillId="3" borderId="5"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6" fillId="5" borderId="42" xfId="0" applyNumberFormat="1" applyFont="1" applyFill="1" applyBorder="1" applyAlignment="1">
      <alignment horizontal="center" vertical="center" wrapText="1"/>
    </xf>
    <xf numFmtId="3" fontId="6" fillId="5" borderId="14" xfId="0" applyNumberFormat="1" applyFont="1" applyFill="1" applyBorder="1" applyAlignment="1">
      <alignment horizontal="center" vertical="center" wrapText="1"/>
    </xf>
    <xf numFmtId="0" fontId="10" fillId="0" borderId="35" xfId="0" applyFont="1" applyFill="1" applyBorder="1" applyAlignment="1">
      <alignment horizontal="left" vertical="top" wrapText="1"/>
    </xf>
    <xf numFmtId="0" fontId="5" fillId="0" borderId="36" xfId="0" applyFont="1" applyBorder="1" applyAlignment="1">
      <alignment horizontal="left" vertical="top" wrapText="1"/>
    </xf>
    <xf numFmtId="0" fontId="5" fillId="2" borderId="26"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1" xfId="0" applyFont="1" applyFill="1" applyBorder="1" applyAlignment="1">
      <alignment horizontal="left" vertical="top" wrapText="1"/>
    </xf>
    <xf numFmtId="0" fontId="1" fillId="0" borderId="0" xfId="0" applyFont="1" applyAlignment="1">
      <alignment horizontal="center" vertical="center"/>
    </xf>
    <xf numFmtId="0" fontId="5" fillId="2" borderId="33"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40" xfId="0" applyFont="1" applyFill="1" applyBorder="1" applyAlignment="1">
      <alignment horizontal="left" vertical="top" wrapText="1"/>
    </xf>
    <xf numFmtId="0" fontId="6" fillId="5" borderId="16"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4" xfId="0" applyFont="1" applyFill="1" applyBorder="1" applyAlignment="1">
      <alignment horizontal="center" vertical="top" wrapText="1"/>
    </xf>
    <xf numFmtId="0" fontId="6" fillId="5" borderId="25" xfId="0" applyFont="1" applyFill="1" applyBorder="1" applyAlignment="1">
      <alignment horizontal="center" vertical="top" wrapText="1"/>
    </xf>
    <xf numFmtId="0" fontId="1" fillId="0" borderId="0" xfId="0" applyFont="1" applyBorder="1" applyAlignment="1">
      <alignment horizontal="center" vertical="center"/>
    </xf>
    <xf numFmtId="0" fontId="6" fillId="5" borderId="17"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10" fillId="0" borderId="16"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27"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5" xfId="0" applyFont="1" applyFill="1" applyBorder="1" applyAlignment="1">
      <alignment horizontal="left" vertical="top" wrapText="1"/>
    </xf>
    <xf numFmtId="0" fontId="7" fillId="7" borderId="2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xf numFmtId="164" fontId="12" fillId="3" borderId="43" xfId="1" applyNumberFormat="1" applyFont="1" applyFill="1" applyBorder="1" applyAlignment="1">
      <alignment horizontal="center" vertical="center" wrapText="1"/>
    </xf>
    <xf numFmtId="0" fontId="12" fillId="0" borderId="1" xfId="0" applyFont="1" applyFill="1" applyBorder="1" applyAlignment="1">
      <alignment horizontal="left" vertical="top"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uisa Kieling" id="{5734D93D-2989-4061-8A73-73B46356E328}" userId="Luisa Kieli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 dT="2020-08-10T19:35:36.40" personId="{5734D93D-2989-4061-8A73-73B46356E328}" id="{BCE4382A-99FA-4406-812B-FBE94F44AA33}">
    <text>The timeline of activities will be updated on a monthly basis to demonstrate  if project is on track</text>
  </threadedComment>
  <threadedComment ref="S5" dT="2020-08-10T18:42:55.06" personId="{5734D93D-2989-4061-8A73-73B46356E328}" id="{B9F2BDF9-C725-4353-A82F-42B80396E2C4}">
    <text>As per UN budget categories:
1. Staff and other personnel
2. Supplies, Commodities, Materials
3. Equipment, Vehicles, and Furniture (including Depreciation)
4. Contractual services (including M and E)
5.Travel (including M and E)
6. Transfers and Grants to Counterparts
7. General Operating and other Direct Costs</text>
  </threadedComment>
  <threadedComment ref="W5" dT="2020-08-10T19:36:28.89" personId="{5734D93D-2989-4061-8A73-73B46356E328}" id="{4A947194-2804-401B-A00D-1BF0CC1DBDDA}">
    <text>An estimate of financial commitments will be updates on a monthly basis to monitor budget implementation levels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V33"/>
  <sheetViews>
    <sheetView showGridLines="0" tabSelected="1" topLeftCell="I1" zoomScale="90" zoomScaleNormal="90" workbookViewId="0">
      <pane ySplit="6" topLeftCell="A25" activePane="bottomLeft" state="frozen"/>
      <selection pane="bottomLeft" activeCell="V32" sqref="V32"/>
    </sheetView>
  </sheetViews>
  <sheetFormatPr defaultColWidth="11.453125" defaultRowHeight="14.5" x14ac:dyDescent="0.35"/>
  <cols>
    <col min="1" max="1" width="8" customWidth="1"/>
    <col min="2" max="2" width="27.1796875" customWidth="1"/>
    <col min="3" max="3" width="20.1796875" style="3" customWidth="1"/>
    <col min="4" max="4" width="43.1796875" customWidth="1"/>
    <col min="5" max="5" width="3.1796875" bestFit="1" customWidth="1"/>
    <col min="6" max="12" width="3.1796875" customWidth="1"/>
    <col min="13" max="13" width="3.1796875" bestFit="1" customWidth="1"/>
    <col min="14" max="14" width="3.1796875" customWidth="1"/>
    <col min="15" max="15" width="3.1796875" bestFit="1" customWidth="1"/>
    <col min="16" max="16" width="3.81640625" customWidth="1"/>
    <col min="17" max="17" width="21.81640625" style="2" customWidth="1"/>
    <col min="18" max="18" width="16" style="2" customWidth="1"/>
    <col min="19" max="19" width="18" customWidth="1"/>
    <col min="20" max="20" width="12.54296875" style="23" customWidth="1"/>
    <col min="21" max="21" width="21.90625" style="23" bestFit="1" customWidth="1"/>
    <col min="22" max="22" width="32.453125" style="23" customWidth="1"/>
    <col min="23" max="24" width="18.6328125" style="23" customWidth="1"/>
    <col min="25" max="25" width="32.453125" style="23" customWidth="1"/>
    <col min="26" max="48" width="11.453125" style="4"/>
  </cols>
  <sheetData>
    <row r="2" spans="2:48" ht="18.5" x14ac:dyDescent="0.35">
      <c r="B2" s="77" t="s">
        <v>0</v>
      </c>
      <c r="C2" s="77"/>
      <c r="D2" s="77"/>
      <c r="E2" s="77"/>
      <c r="F2" s="77"/>
      <c r="G2" s="77"/>
      <c r="H2" s="77"/>
      <c r="I2" s="77"/>
      <c r="J2" s="77"/>
      <c r="K2" s="77"/>
      <c r="L2" s="77"/>
      <c r="M2" s="77"/>
      <c r="N2" s="77"/>
      <c r="O2" s="77"/>
      <c r="P2" s="77"/>
      <c r="Q2" s="77"/>
      <c r="R2" s="77"/>
      <c r="S2" s="77"/>
      <c r="T2" s="77"/>
      <c r="U2" s="77"/>
      <c r="V2" s="77"/>
      <c r="W2" s="4"/>
      <c r="X2" s="4"/>
      <c r="Y2" s="4"/>
    </row>
    <row r="3" spans="2:48" ht="18.5" x14ac:dyDescent="0.35">
      <c r="B3" s="87" t="s">
        <v>1</v>
      </c>
      <c r="C3" s="87"/>
      <c r="D3" s="87"/>
      <c r="E3" s="87"/>
      <c r="F3" s="87"/>
      <c r="G3" s="87"/>
      <c r="H3" s="87"/>
      <c r="I3" s="87"/>
      <c r="J3" s="87"/>
      <c r="K3" s="87"/>
      <c r="L3" s="87"/>
      <c r="M3" s="87"/>
      <c r="N3" s="87"/>
      <c r="O3" s="87"/>
      <c r="P3" s="87"/>
      <c r="Q3" s="87"/>
      <c r="R3" s="87"/>
      <c r="S3" s="87"/>
      <c r="T3" s="87"/>
      <c r="U3" s="87"/>
      <c r="V3" s="87"/>
      <c r="W3" s="4"/>
      <c r="X3" s="4"/>
      <c r="Y3" s="4"/>
    </row>
    <row r="4" spans="2:48" ht="19" thickBot="1" x14ac:dyDescent="0.4">
      <c r="B4" s="6"/>
      <c r="C4" s="7"/>
      <c r="D4" s="62"/>
      <c r="E4" s="6"/>
      <c r="F4" s="6"/>
      <c r="G4" s="6"/>
      <c r="H4" s="6"/>
      <c r="I4" s="6"/>
      <c r="J4" s="6"/>
      <c r="K4" s="6"/>
      <c r="L4" s="6"/>
      <c r="M4" s="6"/>
      <c r="N4" s="6"/>
      <c r="O4" s="6"/>
      <c r="P4" s="6"/>
      <c r="Q4" s="8"/>
      <c r="R4" s="8"/>
      <c r="S4" s="6"/>
    </row>
    <row r="5" spans="2:48" x14ac:dyDescent="0.35">
      <c r="B5" s="81" t="s">
        <v>2</v>
      </c>
      <c r="C5" s="83" t="s">
        <v>3</v>
      </c>
      <c r="D5" s="90" t="s">
        <v>4</v>
      </c>
      <c r="E5" s="88">
        <v>2021</v>
      </c>
      <c r="F5" s="88"/>
      <c r="G5" s="88"/>
      <c r="H5" s="88"/>
      <c r="I5" s="88"/>
      <c r="J5" s="88"/>
      <c r="K5" s="88"/>
      <c r="L5" s="88"/>
      <c r="M5" s="88"/>
      <c r="N5" s="88"/>
      <c r="O5" s="88"/>
      <c r="P5" s="89"/>
      <c r="Q5" s="85" t="s">
        <v>18</v>
      </c>
      <c r="R5" s="83" t="s">
        <v>17</v>
      </c>
      <c r="S5" s="83" t="s">
        <v>5</v>
      </c>
      <c r="T5" s="70" t="s">
        <v>21</v>
      </c>
      <c r="U5" s="71"/>
      <c r="V5" s="68" t="s">
        <v>22</v>
      </c>
      <c r="W5" s="70" t="s">
        <v>19</v>
      </c>
      <c r="X5" s="71"/>
      <c r="Y5" s="68" t="s">
        <v>20</v>
      </c>
    </row>
    <row r="6" spans="2:48" ht="15" thickBot="1" x14ac:dyDescent="0.4">
      <c r="B6" s="82"/>
      <c r="C6" s="84"/>
      <c r="D6" s="91"/>
      <c r="E6" s="12" t="s">
        <v>7</v>
      </c>
      <c r="F6" s="12" t="s">
        <v>8</v>
      </c>
      <c r="G6" s="12" t="s">
        <v>9</v>
      </c>
      <c r="H6" s="12" t="s">
        <v>10</v>
      </c>
      <c r="I6" s="12" t="s">
        <v>9</v>
      </c>
      <c r="J6" s="12" t="s">
        <v>7</v>
      </c>
      <c r="K6" s="12" t="s">
        <v>7</v>
      </c>
      <c r="L6" s="12" t="s">
        <v>10</v>
      </c>
      <c r="M6" s="9" t="s">
        <v>11</v>
      </c>
      <c r="N6" s="9" t="s">
        <v>12</v>
      </c>
      <c r="O6" s="9" t="s">
        <v>13</v>
      </c>
      <c r="P6" s="11" t="s">
        <v>14</v>
      </c>
      <c r="Q6" s="86"/>
      <c r="R6" s="84"/>
      <c r="S6" s="84"/>
      <c r="T6" s="63" t="s">
        <v>79</v>
      </c>
      <c r="U6" s="64" t="s">
        <v>80</v>
      </c>
      <c r="V6" s="69"/>
      <c r="W6" s="63" t="s">
        <v>79</v>
      </c>
      <c r="X6" s="64" t="s">
        <v>80</v>
      </c>
      <c r="Y6" s="69"/>
    </row>
    <row r="7" spans="2:48" ht="31.5" customHeight="1" thickBot="1" x14ac:dyDescent="0.4">
      <c r="B7" s="92" t="s">
        <v>23</v>
      </c>
      <c r="C7" s="93"/>
      <c r="D7" s="93"/>
      <c r="E7" s="93"/>
      <c r="F7" s="93"/>
      <c r="G7" s="93"/>
      <c r="H7" s="93"/>
      <c r="I7" s="93"/>
      <c r="J7" s="93"/>
      <c r="K7" s="93"/>
      <c r="L7" s="93"/>
      <c r="M7" s="93"/>
      <c r="N7" s="93"/>
      <c r="O7" s="93"/>
      <c r="P7" s="93"/>
      <c r="Q7" s="93"/>
      <c r="R7" s="93"/>
      <c r="S7" s="93"/>
      <c r="T7" s="53">
        <f>SUBTOTAL(9,T8:T13)</f>
        <v>71054.030303901411</v>
      </c>
      <c r="U7" s="54">
        <f>SUBTOTAL(9,U8:U13)</f>
        <v>34996.761194458901</v>
      </c>
      <c r="V7" s="42">
        <f>SUBTOTAL(9,V8:V13)</f>
        <v>106050.79149836031</v>
      </c>
      <c r="W7" s="53">
        <f>SUBTOTAL(9,W8:W13)</f>
        <v>0</v>
      </c>
      <c r="X7" s="54">
        <f>SUBTOTAL(9,X8:X13)</f>
        <v>0</v>
      </c>
      <c r="Y7" s="42">
        <f>SUBTOTAL(9,Y8:Y13)</f>
        <v>0</v>
      </c>
    </row>
    <row r="8" spans="2:48" s="1" customFormat="1" ht="18" customHeight="1" thickBot="1" x14ac:dyDescent="0.35">
      <c r="B8" s="74" t="s">
        <v>24</v>
      </c>
      <c r="C8" s="75"/>
      <c r="D8" s="75"/>
      <c r="E8" s="75"/>
      <c r="F8" s="75"/>
      <c r="G8" s="75"/>
      <c r="H8" s="75"/>
      <c r="I8" s="75"/>
      <c r="J8" s="75"/>
      <c r="K8" s="75"/>
      <c r="L8" s="75"/>
      <c r="M8" s="75"/>
      <c r="N8" s="75"/>
      <c r="O8" s="75"/>
      <c r="P8" s="75"/>
      <c r="Q8" s="75"/>
      <c r="R8" s="75"/>
      <c r="S8" s="76"/>
      <c r="T8" s="24">
        <f>SUBTOTAL(9,T9:T10)</f>
        <v>39701.381755251183</v>
      </c>
      <c r="U8" s="24">
        <f>SUBTOTAL(9,U9:U10)</f>
        <v>19554.41190930282</v>
      </c>
      <c r="V8" s="26">
        <f>SUBTOTAL(9,V9:V10)</f>
        <v>59255.793664554003</v>
      </c>
      <c r="W8" s="24">
        <f>SUBTOTAL(9,W9:W10)</f>
        <v>0</v>
      </c>
      <c r="X8" s="24">
        <f>SUBTOTAL(9,X9:X10)</f>
        <v>0</v>
      </c>
      <c r="Y8" s="26">
        <f>SUBTOTAL(9,Y9:Y10)</f>
        <v>0</v>
      </c>
      <c r="Z8" s="5"/>
      <c r="AA8" s="5"/>
      <c r="AB8" s="5"/>
      <c r="AC8" s="5"/>
      <c r="AD8" s="5"/>
      <c r="AE8" s="5"/>
      <c r="AF8" s="5"/>
      <c r="AG8" s="5"/>
      <c r="AH8" s="5"/>
      <c r="AI8" s="5"/>
      <c r="AJ8" s="5"/>
      <c r="AK8" s="5"/>
      <c r="AL8" s="5"/>
      <c r="AM8" s="5"/>
      <c r="AN8" s="5"/>
      <c r="AO8" s="5"/>
      <c r="AP8" s="5"/>
      <c r="AQ8" s="5"/>
      <c r="AR8" s="5"/>
      <c r="AS8" s="5"/>
      <c r="AT8" s="5"/>
      <c r="AU8" s="5"/>
      <c r="AV8" s="5"/>
    </row>
    <row r="9" spans="2:48" s="1" customFormat="1" ht="69" customHeight="1" thickBot="1" x14ac:dyDescent="0.35">
      <c r="B9" s="67" t="s">
        <v>31</v>
      </c>
      <c r="C9" s="67" t="s">
        <v>32</v>
      </c>
      <c r="D9" s="16" t="s">
        <v>33</v>
      </c>
      <c r="E9" s="99"/>
      <c r="F9" s="99"/>
      <c r="G9" s="13"/>
      <c r="H9" s="13"/>
      <c r="I9" s="13"/>
      <c r="J9" s="13"/>
      <c r="K9" s="13"/>
      <c r="L9" s="13"/>
      <c r="M9" s="13"/>
      <c r="N9" s="13"/>
      <c r="O9" s="13"/>
      <c r="P9" s="13"/>
      <c r="Q9" s="16" t="s">
        <v>62</v>
      </c>
      <c r="R9" s="15" t="s">
        <v>69</v>
      </c>
      <c r="S9" s="16" t="s">
        <v>81</v>
      </c>
      <c r="T9" s="46">
        <f>0.67*V9</f>
        <v>20970.209331212038</v>
      </c>
      <c r="U9" s="47">
        <f>0.33*V9</f>
        <v>10328.610566119361</v>
      </c>
      <c r="V9" s="26">
        <v>31298.819897331399</v>
      </c>
      <c r="W9" s="46">
        <f>0.7*Y9</f>
        <v>0</v>
      </c>
      <c r="X9" s="47">
        <f>0.3*Y9</f>
        <v>0</v>
      </c>
      <c r="Y9" s="37"/>
      <c r="Z9" s="5"/>
      <c r="AA9" s="5"/>
      <c r="AB9" s="5"/>
      <c r="AC9" s="5"/>
      <c r="AD9" s="5"/>
      <c r="AE9" s="5"/>
      <c r="AF9" s="5"/>
      <c r="AG9" s="5"/>
      <c r="AH9" s="5"/>
      <c r="AI9" s="5"/>
      <c r="AJ9" s="5"/>
      <c r="AK9" s="5"/>
      <c r="AL9" s="5"/>
      <c r="AM9" s="5"/>
      <c r="AN9" s="5"/>
      <c r="AO9" s="5"/>
      <c r="AP9" s="5"/>
      <c r="AQ9" s="5"/>
      <c r="AR9" s="5"/>
      <c r="AS9" s="5"/>
      <c r="AT9" s="5"/>
      <c r="AU9" s="5"/>
      <c r="AV9" s="5"/>
    </row>
    <row r="10" spans="2:48" s="1" customFormat="1" ht="52.5" thickBot="1" x14ac:dyDescent="0.35">
      <c r="B10" s="67" t="s">
        <v>37</v>
      </c>
      <c r="C10" s="67" t="s">
        <v>38</v>
      </c>
      <c r="D10" s="18" t="s">
        <v>34</v>
      </c>
      <c r="E10" s="14"/>
      <c r="F10" s="14"/>
      <c r="G10" s="100"/>
      <c r="H10" s="100"/>
      <c r="I10" s="100"/>
      <c r="J10" s="14"/>
      <c r="K10" s="14"/>
      <c r="L10" s="14"/>
      <c r="M10" s="14"/>
      <c r="N10" s="14"/>
      <c r="O10" s="14"/>
      <c r="P10" s="14"/>
      <c r="Q10" s="16" t="s">
        <v>63</v>
      </c>
      <c r="R10" s="17" t="s">
        <v>70</v>
      </c>
      <c r="S10" s="16" t="s">
        <v>81</v>
      </c>
      <c r="T10" s="46">
        <f>0.67*V10</f>
        <v>18731.172424039145</v>
      </c>
      <c r="U10" s="47">
        <f>0.33*V10</f>
        <v>9225.8013431834588</v>
      </c>
      <c r="V10" s="26">
        <v>27956.9737672226</v>
      </c>
      <c r="W10" s="32">
        <f t="shared" ref="W10" si="0">0.7*Y10</f>
        <v>0</v>
      </c>
      <c r="X10" s="33">
        <f t="shared" ref="X10" si="1">0.3*Y10</f>
        <v>0</v>
      </c>
      <c r="Y10" s="37"/>
      <c r="Z10" s="5"/>
      <c r="AA10" s="5"/>
      <c r="AB10" s="5"/>
      <c r="AC10" s="5"/>
      <c r="AD10" s="5"/>
      <c r="AE10" s="5"/>
      <c r="AF10" s="5"/>
      <c r="AG10" s="5"/>
      <c r="AH10" s="5"/>
      <c r="AI10" s="5"/>
      <c r="AJ10" s="5"/>
      <c r="AK10" s="5"/>
      <c r="AL10" s="5"/>
      <c r="AM10" s="5"/>
      <c r="AN10" s="5"/>
      <c r="AO10" s="5"/>
      <c r="AP10" s="5"/>
      <c r="AQ10" s="5"/>
      <c r="AR10" s="5"/>
      <c r="AS10" s="5"/>
      <c r="AT10" s="5"/>
      <c r="AU10" s="5"/>
      <c r="AV10" s="5"/>
    </row>
    <row r="11" spans="2:48" s="1" customFormat="1" ht="17.25" customHeight="1" thickBot="1" x14ac:dyDescent="0.35">
      <c r="B11" s="78" t="s">
        <v>25</v>
      </c>
      <c r="C11" s="79"/>
      <c r="D11" s="79"/>
      <c r="E11" s="79"/>
      <c r="F11" s="79"/>
      <c r="G11" s="79"/>
      <c r="H11" s="79"/>
      <c r="I11" s="79"/>
      <c r="J11" s="79"/>
      <c r="K11" s="79"/>
      <c r="L11" s="79"/>
      <c r="M11" s="79"/>
      <c r="N11" s="79"/>
      <c r="O11" s="79"/>
      <c r="P11" s="79"/>
      <c r="Q11" s="79"/>
      <c r="R11" s="80"/>
      <c r="S11" s="80"/>
      <c r="T11" s="61">
        <f>SUBTOTAL(9,T12:T13)</f>
        <v>31352.648548650224</v>
      </c>
      <c r="U11" s="44">
        <f>SUBTOTAL(9,U12:U13)</f>
        <v>15442.34928515608</v>
      </c>
      <c r="V11" s="43">
        <f>SUBTOTAL(9,V12:V13)</f>
        <v>46794.997833806301</v>
      </c>
      <c r="W11" s="61">
        <f>SUBTOTAL(9,W12:W13)</f>
        <v>0</v>
      </c>
      <c r="X11" s="44">
        <f>SUBTOTAL(9,X12:X13)</f>
        <v>0</v>
      </c>
      <c r="Y11" s="43">
        <f>SUBTOTAL(9,Y12:Y13)</f>
        <v>0</v>
      </c>
      <c r="Z11" s="5"/>
      <c r="AA11" s="5"/>
      <c r="AB11" s="5"/>
      <c r="AC11" s="5"/>
      <c r="AD11" s="5"/>
      <c r="AE11" s="5"/>
      <c r="AF11" s="5"/>
      <c r="AG11" s="5"/>
      <c r="AH11" s="5"/>
      <c r="AI11" s="5"/>
      <c r="AJ11" s="5"/>
      <c r="AK11" s="5"/>
      <c r="AL11" s="5"/>
      <c r="AM11" s="5"/>
      <c r="AN11" s="5"/>
      <c r="AO11" s="5"/>
      <c r="AP11" s="5"/>
      <c r="AQ11" s="5"/>
      <c r="AR11" s="5"/>
      <c r="AS11" s="5"/>
      <c r="AT11" s="5"/>
      <c r="AU11" s="5"/>
      <c r="AV11" s="5"/>
    </row>
    <row r="12" spans="2:48" s="1" customFormat="1" ht="52.5" thickBot="1" x14ac:dyDescent="0.35">
      <c r="B12" s="67" t="s">
        <v>42</v>
      </c>
      <c r="C12" s="67" t="s">
        <v>43</v>
      </c>
      <c r="D12" s="18" t="s">
        <v>35</v>
      </c>
      <c r="E12" s="13"/>
      <c r="F12" s="13"/>
      <c r="G12" s="99"/>
      <c r="H12" s="99"/>
      <c r="I12" s="99"/>
      <c r="J12" s="13"/>
      <c r="K12" s="13"/>
      <c r="L12" s="13"/>
      <c r="M12" s="13"/>
      <c r="N12" s="13"/>
      <c r="O12" s="13"/>
      <c r="P12" s="13"/>
      <c r="Q12" s="18" t="s">
        <v>64</v>
      </c>
      <c r="R12" s="101" t="s">
        <v>71</v>
      </c>
      <c r="S12" s="16" t="s">
        <v>81</v>
      </c>
      <c r="T12" s="46">
        <f>0.67*V12</f>
        <v>15975.577454545488</v>
      </c>
      <c r="U12" s="47">
        <f>0.33*V12</f>
        <v>7868.5680000000157</v>
      </c>
      <c r="V12" s="43">
        <v>23844.145454545502</v>
      </c>
      <c r="W12" s="46">
        <f>0.7*Y12</f>
        <v>0</v>
      </c>
      <c r="X12" s="47">
        <f>0.3*Y12</f>
        <v>0</v>
      </c>
      <c r="Y12" s="38"/>
      <c r="Z12" s="5"/>
      <c r="AA12" s="5"/>
      <c r="AB12" s="5"/>
      <c r="AC12" s="5"/>
      <c r="AD12" s="5"/>
      <c r="AE12" s="5"/>
      <c r="AF12" s="5"/>
      <c r="AG12" s="5"/>
      <c r="AH12" s="5"/>
      <c r="AI12" s="5"/>
      <c r="AJ12" s="5"/>
      <c r="AK12" s="5"/>
      <c r="AL12" s="5"/>
      <c r="AM12" s="5"/>
      <c r="AN12" s="5"/>
      <c r="AO12" s="5"/>
      <c r="AP12" s="5"/>
      <c r="AQ12" s="5"/>
      <c r="AR12" s="5"/>
      <c r="AS12" s="5"/>
      <c r="AT12" s="5"/>
      <c r="AU12" s="5"/>
      <c r="AV12" s="5"/>
    </row>
    <row r="13" spans="2:48" s="1" customFormat="1" ht="52.5" thickBot="1" x14ac:dyDescent="0.35">
      <c r="B13" s="67" t="s">
        <v>44</v>
      </c>
      <c r="C13" s="67" t="s">
        <v>45</v>
      </c>
      <c r="D13" s="18" t="s">
        <v>36</v>
      </c>
      <c r="E13" s="14"/>
      <c r="F13" s="14"/>
      <c r="G13" s="100"/>
      <c r="H13" s="100"/>
      <c r="I13" s="100"/>
      <c r="J13" s="100"/>
      <c r="K13" s="14"/>
      <c r="L13" s="14"/>
      <c r="M13" s="14"/>
      <c r="N13" s="14"/>
      <c r="O13" s="14"/>
      <c r="P13" s="14"/>
      <c r="Q13" s="18" t="s">
        <v>63</v>
      </c>
      <c r="R13" s="102"/>
      <c r="S13" s="16" t="s">
        <v>81</v>
      </c>
      <c r="T13" s="46">
        <f>0.67*V13</f>
        <v>15377.071094104736</v>
      </c>
      <c r="U13" s="47">
        <f>0.33*V13</f>
        <v>7573.7812851560639</v>
      </c>
      <c r="V13" s="43">
        <v>22950.852379260799</v>
      </c>
      <c r="W13" s="46">
        <f t="shared" ref="W13" si="2">0.7*Y13</f>
        <v>0</v>
      </c>
      <c r="X13" s="47">
        <f t="shared" ref="X13" si="3">0.3*Y13</f>
        <v>0</v>
      </c>
      <c r="Y13" s="38"/>
      <c r="Z13" s="5"/>
      <c r="AA13" s="5"/>
      <c r="AB13" s="5"/>
      <c r="AC13" s="5"/>
      <c r="AD13" s="5"/>
      <c r="AE13" s="5"/>
      <c r="AF13" s="5"/>
      <c r="AG13" s="5"/>
      <c r="AH13" s="5"/>
      <c r="AI13" s="5"/>
      <c r="AJ13" s="5"/>
      <c r="AK13" s="5"/>
      <c r="AL13" s="5"/>
      <c r="AM13" s="5"/>
      <c r="AN13" s="5"/>
      <c r="AO13" s="5"/>
      <c r="AP13" s="5"/>
      <c r="AQ13" s="5"/>
      <c r="AR13" s="5"/>
      <c r="AS13" s="5"/>
      <c r="AT13" s="5"/>
      <c r="AU13" s="5"/>
      <c r="AV13" s="5"/>
    </row>
    <row r="14" spans="2:48" ht="33" customHeight="1" thickBot="1" x14ac:dyDescent="0.4">
      <c r="B14" s="92" t="s">
        <v>26</v>
      </c>
      <c r="C14" s="93"/>
      <c r="D14" s="93"/>
      <c r="E14" s="93"/>
      <c r="F14" s="93"/>
      <c r="G14" s="93"/>
      <c r="H14" s="93"/>
      <c r="I14" s="93"/>
      <c r="J14" s="93"/>
      <c r="K14" s="93"/>
      <c r="L14" s="93"/>
      <c r="M14" s="93"/>
      <c r="N14" s="93"/>
      <c r="O14" s="93"/>
      <c r="P14" s="93"/>
      <c r="Q14" s="93"/>
      <c r="R14" s="93"/>
      <c r="S14" s="93"/>
      <c r="T14" s="55">
        <f>SUBTOTAL(9,T15:T19)</f>
        <v>63404.849125438865</v>
      </c>
      <c r="U14" s="56">
        <f>SUBTOTAL(9,U15:U19)</f>
        <v>31229.254046857946</v>
      </c>
      <c r="V14" s="49">
        <f>SUBTOTAL(9,V15:V19)</f>
        <v>94634.103172296789</v>
      </c>
      <c r="W14" s="55">
        <f>SUBTOTAL(9,W15:W19)</f>
        <v>0</v>
      </c>
      <c r="X14" s="56">
        <f>SUBTOTAL(9,X15:X19)</f>
        <v>0</v>
      </c>
      <c r="Y14" s="49">
        <f>SUBTOTAL(9,Y15:Y19)</f>
        <v>0</v>
      </c>
    </row>
    <row r="15" spans="2:48" ht="33" customHeight="1" thickBot="1" x14ac:dyDescent="0.4">
      <c r="B15" s="96" t="s">
        <v>27</v>
      </c>
      <c r="C15" s="97"/>
      <c r="D15" s="97"/>
      <c r="E15" s="97"/>
      <c r="F15" s="97"/>
      <c r="G15" s="97"/>
      <c r="H15" s="97"/>
      <c r="I15" s="97"/>
      <c r="J15" s="97"/>
      <c r="K15" s="97"/>
      <c r="L15" s="97"/>
      <c r="M15" s="97"/>
      <c r="N15" s="97"/>
      <c r="O15" s="97"/>
      <c r="P15" s="97"/>
      <c r="Q15" s="97"/>
      <c r="R15" s="97"/>
      <c r="S15" s="98"/>
      <c r="T15" s="25">
        <f>SUBTOTAL(9,T16:T16)</f>
        <v>19434.176996866874</v>
      </c>
      <c r="U15" s="25">
        <f>SUBTOTAL(9,U16:U16)</f>
        <v>9572.0573268150274</v>
      </c>
      <c r="V15" s="39">
        <f>SUBTOTAL(9,V16:V16)</f>
        <v>29006.2343236819</v>
      </c>
      <c r="W15" s="25">
        <f>SUBTOTAL(9,W16:W16)</f>
        <v>0</v>
      </c>
      <c r="X15" s="25">
        <f>SUBTOTAL(9,X16:X16)</f>
        <v>0</v>
      </c>
      <c r="Y15" s="39">
        <f>SUBTOTAL(9,Y16:Y16)</f>
        <v>0</v>
      </c>
    </row>
    <row r="16" spans="2:48" ht="65.5" thickBot="1" x14ac:dyDescent="0.4">
      <c r="B16" s="66" t="s">
        <v>39</v>
      </c>
      <c r="C16" s="65" t="s">
        <v>40</v>
      </c>
      <c r="D16" s="18" t="s">
        <v>41</v>
      </c>
      <c r="E16" s="13"/>
      <c r="F16" s="13"/>
      <c r="G16" s="99"/>
      <c r="H16" s="99"/>
      <c r="I16" s="99"/>
      <c r="J16" s="99"/>
      <c r="K16" s="13"/>
      <c r="L16" s="13"/>
      <c r="M16" s="13"/>
      <c r="N16" s="13"/>
      <c r="O16" s="13"/>
      <c r="P16" s="13"/>
      <c r="Q16" s="18" t="s">
        <v>63</v>
      </c>
      <c r="R16" s="58" t="s">
        <v>78</v>
      </c>
      <c r="S16" s="16" t="s">
        <v>81</v>
      </c>
      <c r="T16" s="57">
        <f>0.67*V16</f>
        <v>19434.176996866874</v>
      </c>
      <c r="U16" s="20">
        <f>0.33*V16</f>
        <v>9572.0573268150274</v>
      </c>
      <c r="V16" s="43">
        <v>29006.2343236819</v>
      </c>
      <c r="W16" s="57">
        <f>0.7*Y16</f>
        <v>0</v>
      </c>
      <c r="X16" s="20">
        <f>0.3*Y16</f>
        <v>0</v>
      </c>
      <c r="Y16" s="40"/>
    </row>
    <row r="17" spans="1:25" ht="15" thickBot="1" x14ac:dyDescent="0.4">
      <c r="B17" s="78" t="s">
        <v>28</v>
      </c>
      <c r="C17" s="79"/>
      <c r="D17" s="79"/>
      <c r="E17" s="79"/>
      <c r="F17" s="79"/>
      <c r="G17" s="79"/>
      <c r="H17" s="79"/>
      <c r="I17" s="79"/>
      <c r="J17" s="79"/>
      <c r="K17" s="79"/>
      <c r="L17" s="79"/>
      <c r="M17" s="79"/>
      <c r="N17" s="79"/>
      <c r="O17" s="79"/>
      <c r="P17" s="79"/>
      <c r="Q17" s="79"/>
      <c r="R17" s="79"/>
      <c r="S17" s="79"/>
      <c r="T17" s="24">
        <f>SUBTOTAL(9,T18:T19)</f>
        <v>43970.672128571983</v>
      </c>
      <c r="U17" s="24">
        <f>SUBTOTAL(9,U18:U19)</f>
        <v>21657.196720042921</v>
      </c>
      <c r="V17" s="43">
        <f>SUBTOTAL(9,V18:V19)</f>
        <v>65627.868848614904</v>
      </c>
      <c r="W17" s="24">
        <f>SUBTOTAL(9,W18:W19)</f>
        <v>0</v>
      </c>
      <c r="X17" s="24">
        <f>SUBTOTAL(9,X18:X19)</f>
        <v>0</v>
      </c>
      <c r="Y17" s="41">
        <f>SUBTOTAL(9,Y18:Y19)</f>
        <v>0</v>
      </c>
    </row>
    <row r="18" spans="1:25" ht="78.5" thickBot="1" x14ac:dyDescent="0.4">
      <c r="B18" s="66" t="s">
        <v>46</v>
      </c>
      <c r="C18" s="65" t="s">
        <v>47</v>
      </c>
      <c r="D18" s="18" t="s">
        <v>48</v>
      </c>
      <c r="E18" s="13"/>
      <c r="F18" s="13"/>
      <c r="G18" s="13"/>
      <c r="H18" s="13"/>
      <c r="I18" s="99"/>
      <c r="J18" s="99"/>
      <c r="K18" s="99"/>
      <c r="L18" s="99"/>
      <c r="M18" s="99"/>
      <c r="N18" s="99"/>
      <c r="O18" s="13"/>
      <c r="P18" s="13"/>
      <c r="Q18" s="18" t="s">
        <v>65</v>
      </c>
      <c r="R18" s="15" t="s">
        <v>72</v>
      </c>
      <c r="S18" s="16" t="s">
        <v>81</v>
      </c>
      <c r="T18" s="57">
        <f t="shared" ref="T18:T19" si="4">0.67*V18</f>
        <v>24636.098560755723</v>
      </c>
      <c r="U18" s="20">
        <f t="shared" ref="U18:U19" si="5">0.33*V18</f>
        <v>12134.197798581177</v>
      </c>
      <c r="V18" s="43">
        <v>36770.296359336899</v>
      </c>
      <c r="W18" s="19"/>
      <c r="X18" s="20"/>
      <c r="Y18" s="40"/>
    </row>
    <row r="19" spans="1:25" ht="39.5" thickBot="1" x14ac:dyDescent="0.4">
      <c r="B19" s="66" t="s">
        <v>49</v>
      </c>
      <c r="C19" s="65" t="s">
        <v>50</v>
      </c>
      <c r="D19" s="18" t="s">
        <v>51</v>
      </c>
      <c r="E19" s="14"/>
      <c r="F19" s="14"/>
      <c r="G19" s="14"/>
      <c r="H19" s="14"/>
      <c r="I19" s="100"/>
      <c r="J19" s="100"/>
      <c r="K19" s="100"/>
      <c r="L19" s="100"/>
      <c r="M19" s="100"/>
      <c r="N19" s="100"/>
      <c r="O19" s="100"/>
      <c r="P19" s="100"/>
      <c r="Q19" s="18" t="s">
        <v>66</v>
      </c>
      <c r="R19" s="17" t="s">
        <v>73</v>
      </c>
      <c r="S19" s="16" t="s">
        <v>81</v>
      </c>
      <c r="T19" s="57">
        <f t="shared" si="4"/>
        <v>19334.573567816264</v>
      </c>
      <c r="U19" s="20">
        <f t="shared" si="5"/>
        <v>9522.9989214617417</v>
      </c>
      <c r="V19" s="43">
        <v>28857.572489278002</v>
      </c>
      <c r="W19" s="21">
        <f t="shared" ref="W19" si="6">0.7*Y19</f>
        <v>0</v>
      </c>
      <c r="X19" s="22">
        <f t="shared" ref="X19" si="7">0.3*Y19</f>
        <v>0</v>
      </c>
      <c r="Y19" s="37"/>
    </row>
    <row r="20" spans="1:25" ht="33" customHeight="1" thickBot="1" x14ac:dyDescent="0.4">
      <c r="B20" s="92" t="s">
        <v>29</v>
      </c>
      <c r="C20" s="93"/>
      <c r="D20" s="93"/>
      <c r="E20" s="93"/>
      <c r="F20" s="93"/>
      <c r="G20" s="93"/>
      <c r="H20" s="93"/>
      <c r="I20" s="93"/>
      <c r="J20" s="93"/>
      <c r="K20" s="93"/>
      <c r="L20" s="93"/>
      <c r="M20" s="93"/>
      <c r="N20" s="93"/>
      <c r="O20" s="93"/>
      <c r="P20" s="93"/>
      <c r="Q20" s="93"/>
      <c r="R20" s="93"/>
      <c r="S20" s="93"/>
      <c r="T20" s="55">
        <f>SUBTOTAL(9,T21:T50)</f>
        <v>33082.065477390512</v>
      </c>
      <c r="U20" s="56">
        <f>SUBTOTAL(9,U21:U50)</f>
        <v>22626.151653043089</v>
      </c>
      <c r="V20" s="49">
        <f>SUBTOTAL(9,V21:V25)</f>
        <v>49376.217130433601</v>
      </c>
      <c r="W20" s="55">
        <f>SUBTOTAL(9,W21:W50)</f>
        <v>0</v>
      </c>
      <c r="X20" s="56">
        <f>SUBTOTAL(9,X21:X50)</f>
        <v>0</v>
      </c>
      <c r="Y20" s="49">
        <f>SUBTOTAL(9,Y21:Y25)</f>
        <v>0</v>
      </c>
    </row>
    <row r="21" spans="1:25" ht="33" customHeight="1" thickBot="1" x14ac:dyDescent="0.4">
      <c r="B21" s="96" t="s">
        <v>30</v>
      </c>
      <c r="C21" s="97"/>
      <c r="D21" s="97"/>
      <c r="E21" s="97"/>
      <c r="F21" s="97"/>
      <c r="G21" s="97"/>
      <c r="H21" s="97"/>
      <c r="I21" s="97"/>
      <c r="J21" s="97"/>
      <c r="K21" s="97"/>
      <c r="L21" s="97"/>
      <c r="M21" s="97"/>
      <c r="N21" s="97"/>
      <c r="O21" s="97"/>
      <c r="P21" s="97"/>
      <c r="Q21" s="97"/>
      <c r="R21" s="97"/>
      <c r="S21" s="98"/>
      <c r="T21" s="25">
        <f>SUBTOTAL(9,T22:T25)</f>
        <v>33082.065477390512</v>
      </c>
      <c r="U21" s="25">
        <f>SUBTOTAL(9,U22:U25)</f>
        <v>16294.151653043089</v>
      </c>
      <c r="V21" s="39">
        <f>SUBTOTAL(9,V22:V25)</f>
        <v>49376.217130433601</v>
      </c>
      <c r="W21" s="25">
        <f>SUBTOTAL(9,W22:W25)</f>
        <v>0</v>
      </c>
      <c r="X21" s="25">
        <f>SUBTOTAL(9,X22:X25)</f>
        <v>0</v>
      </c>
      <c r="Y21" s="39">
        <f>SUBTOTAL(9,Y22:Y25)</f>
        <v>0</v>
      </c>
    </row>
    <row r="22" spans="1:25" ht="39.5" thickBot="1" x14ac:dyDescent="0.4">
      <c r="B22" s="94" t="s">
        <v>52</v>
      </c>
      <c r="C22" s="95" t="s">
        <v>53</v>
      </c>
      <c r="D22" s="18" t="s">
        <v>54</v>
      </c>
      <c r="E22" s="13"/>
      <c r="F22" s="13"/>
      <c r="G22" s="13"/>
      <c r="H22" s="13"/>
      <c r="I22" s="13"/>
      <c r="J22" s="13"/>
      <c r="K22" s="13"/>
      <c r="L22" s="13"/>
      <c r="M22" s="13"/>
      <c r="N22" s="13"/>
      <c r="O22" s="99"/>
      <c r="P22" s="99"/>
      <c r="Q22" s="18" t="s">
        <v>67</v>
      </c>
      <c r="R22" s="58" t="s">
        <v>77</v>
      </c>
      <c r="S22" s="16" t="s">
        <v>81</v>
      </c>
      <c r="T22" s="57">
        <f>0.67*V22</f>
        <v>17477.898800747666</v>
      </c>
      <c r="U22" s="20">
        <f>0.33*V22</f>
        <v>8608.5173197712375</v>
      </c>
      <c r="V22" s="39">
        <v>26086.416120518901</v>
      </c>
      <c r="W22" s="57">
        <f>0.7*Y22</f>
        <v>0</v>
      </c>
      <c r="X22" s="20">
        <f>0.3*Y22</f>
        <v>0</v>
      </c>
      <c r="Y22" s="40"/>
    </row>
    <row r="23" spans="1:25" ht="39.5" thickBot="1" x14ac:dyDescent="0.4">
      <c r="B23" s="72"/>
      <c r="C23" s="73"/>
      <c r="D23" s="18" t="s">
        <v>55</v>
      </c>
      <c r="E23" s="48"/>
      <c r="F23" s="48"/>
      <c r="G23" s="48"/>
      <c r="H23" s="48"/>
      <c r="I23" s="48"/>
      <c r="J23" s="48"/>
      <c r="K23" s="48"/>
      <c r="L23" s="48"/>
      <c r="M23" s="48"/>
      <c r="N23" s="48"/>
      <c r="O23" s="48"/>
      <c r="P23" s="48"/>
      <c r="Q23" s="18" t="s">
        <v>68</v>
      </c>
      <c r="R23" s="59" t="s">
        <v>74</v>
      </c>
      <c r="S23" s="16" t="s">
        <v>81</v>
      </c>
      <c r="T23" s="57">
        <f t="shared" ref="T23:T25" si="8">0.67*V23</f>
        <v>0</v>
      </c>
      <c r="U23" s="20">
        <f t="shared" ref="U23:U25" si="9">0.33*V23</f>
        <v>0</v>
      </c>
      <c r="V23" s="39"/>
      <c r="W23" s="60">
        <f t="shared" ref="W23" si="10">0.7*Y23</f>
        <v>0</v>
      </c>
      <c r="X23" s="47">
        <f t="shared" ref="X23" si="11">0.3*Y23</f>
        <v>0</v>
      </c>
      <c r="Y23" s="37"/>
    </row>
    <row r="24" spans="1:25" ht="26.5" thickBot="1" x14ac:dyDescent="0.4">
      <c r="B24" s="66" t="s">
        <v>56</v>
      </c>
      <c r="C24" s="65" t="s">
        <v>57</v>
      </c>
      <c r="D24" s="18" t="s">
        <v>58</v>
      </c>
      <c r="E24" s="14"/>
      <c r="F24" s="14"/>
      <c r="G24" s="14"/>
      <c r="H24" s="14"/>
      <c r="I24" s="14"/>
      <c r="J24" s="14"/>
      <c r="K24" s="100"/>
      <c r="L24" s="100"/>
      <c r="M24" s="100"/>
      <c r="N24" s="100"/>
      <c r="O24" s="100"/>
      <c r="P24" s="100"/>
      <c r="Q24" s="18" t="s">
        <v>68</v>
      </c>
      <c r="R24" s="17" t="s">
        <v>75</v>
      </c>
      <c r="S24" s="16" t="s">
        <v>81</v>
      </c>
      <c r="T24" s="57">
        <f t="shared" si="8"/>
        <v>15604.16667664285</v>
      </c>
      <c r="U24" s="20">
        <f t="shared" si="9"/>
        <v>7685.6343332718516</v>
      </c>
      <c r="V24" s="39">
        <v>23289.8010099147</v>
      </c>
      <c r="W24" s="21"/>
      <c r="X24" s="22"/>
      <c r="Y24" s="37"/>
    </row>
    <row r="25" spans="1:25" ht="39.5" thickBot="1" x14ac:dyDescent="0.4">
      <c r="B25" s="66" t="s">
        <v>59</v>
      </c>
      <c r="C25" s="65" t="s">
        <v>60</v>
      </c>
      <c r="D25" s="18" t="s">
        <v>61</v>
      </c>
      <c r="E25" s="34"/>
      <c r="F25" s="34"/>
      <c r="G25" s="34"/>
      <c r="H25" s="34"/>
      <c r="I25" s="34"/>
      <c r="J25" s="34"/>
      <c r="K25" s="34"/>
      <c r="L25" s="34"/>
      <c r="M25" s="34"/>
      <c r="N25" s="34"/>
      <c r="O25" s="34"/>
      <c r="P25" s="34"/>
      <c r="Q25" s="18" t="s">
        <v>68</v>
      </c>
      <c r="R25" s="17" t="s">
        <v>76</v>
      </c>
      <c r="S25" s="16" t="s">
        <v>81</v>
      </c>
      <c r="T25" s="57">
        <f t="shared" si="8"/>
        <v>0</v>
      </c>
      <c r="U25" s="20">
        <f t="shared" si="9"/>
        <v>0</v>
      </c>
      <c r="V25" s="39"/>
      <c r="W25" s="35">
        <f t="shared" ref="W25" si="12">0.7*Y25</f>
        <v>0</v>
      </c>
      <c r="X25" s="36">
        <f t="shared" ref="X25" si="13">0.3*Y25</f>
        <v>0</v>
      </c>
      <c r="Y25" s="37"/>
    </row>
    <row r="26" spans="1:25" ht="28.5" customHeight="1" thickBot="1" x14ac:dyDescent="0.4">
      <c r="A26" s="4"/>
      <c r="B26" s="92" t="s">
        <v>15</v>
      </c>
      <c r="C26" s="93"/>
      <c r="D26" s="93"/>
      <c r="E26" s="93"/>
      <c r="F26" s="93"/>
      <c r="G26" s="93"/>
      <c r="H26" s="93"/>
      <c r="I26" s="93"/>
      <c r="J26" s="93"/>
      <c r="K26" s="93"/>
      <c r="L26" s="93"/>
      <c r="M26" s="93"/>
      <c r="N26" s="93"/>
      <c r="O26" s="93"/>
      <c r="P26" s="93"/>
      <c r="Q26" s="93"/>
      <c r="R26" s="93"/>
      <c r="S26" s="93"/>
      <c r="T26" s="52">
        <f t="shared" ref="T26:U26" si="14">SUBTOTAL(9,T27:T30)</f>
        <v>0</v>
      </c>
      <c r="U26" s="51">
        <f t="shared" si="14"/>
        <v>6332</v>
      </c>
      <c r="V26" s="49">
        <f>SUBTOTAL(9,V27:V30)</f>
        <v>6332</v>
      </c>
      <c r="W26" s="52">
        <f t="shared" ref="W26:X26" si="15">SUBTOTAL(9,W27:W30)</f>
        <v>0</v>
      </c>
      <c r="X26" s="51">
        <f t="shared" si="15"/>
        <v>0</v>
      </c>
      <c r="Y26" s="49">
        <f>SUBTOTAL(9,Y27:Y30)</f>
        <v>0</v>
      </c>
    </row>
    <row r="27" spans="1:25" ht="18" customHeight="1" thickBot="1" x14ac:dyDescent="0.4">
      <c r="A27" s="4"/>
      <c r="B27" s="104" t="s">
        <v>82</v>
      </c>
      <c r="C27" s="104"/>
      <c r="D27" s="104"/>
      <c r="E27" s="13"/>
      <c r="F27" s="13"/>
      <c r="G27" s="13"/>
      <c r="H27" s="13"/>
      <c r="I27" s="13"/>
      <c r="J27" s="13"/>
      <c r="K27" s="13"/>
      <c r="L27" s="13"/>
      <c r="M27" s="13"/>
      <c r="N27" s="13"/>
      <c r="O27" s="13"/>
      <c r="P27" s="13"/>
      <c r="Q27" s="15"/>
      <c r="R27" s="15"/>
      <c r="S27" s="10"/>
      <c r="T27" s="19"/>
      <c r="U27" s="20"/>
      <c r="V27" s="37"/>
      <c r="W27" s="19"/>
      <c r="X27" s="20"/>
      <c r="Y27" s="37"/>
    </row>
    <row r="28" spans="1:25" ht="39" customHeight="1" thickBot="1" x14ac:dyDescent="0.4">
      <c r="A28" s="4"/>
      <c r="B28" s="104" t="s">
        <v>83</v>
      </c>
      <c r="C28" s="104"/>
      <c r="D28" s="104"/>
      <c r="E28" s="48"/>
      <c r="F28" s="48"/>
      <c r="G28" s="48"/>
      <c r="H28" s="48"/>
      <c r="I28" s="48"/>
      <c r="J28" s="48"/>
      <c r="K28" s="48"/>
      <c r="L28" s="48"/>
      <c r="M28" s="48"/>
      <c r="N28" s="48"/>
      <c r="O28" s="48"/>
      <c r="P28" s="48"/>
      <c r="Q28" s="45"/>
      <c r="R28" s="45"/>
      <c r="S28" s="16" t="s">
        <v>86</v>
      </c>
      <c r="T28" s="46">
        <f>0*V28</f>
        <v>0</v>
      </c>
      <c r="U28" s="47">
        <f>V28</f>
        <v>2982</v>
      </c>
      <c r="V28" s="103">
        <f>4473/3*2</f>
        <v>2982</v>
      </c>
      <c r="W28" s="46">
        <f>0.7*Y28</f>
        <v>0</v>
      </c>
      <c r="X28" s="47">
        <f>0.3*Y28</f>
        <v>0</v>
      </c>
      <c r="Y28" s="37"/>
    </row>
    <row r="29" spans="1:25" x14ac:dyDescent="0.35">
      <c r="A29" s="4"/>
      <c r="B29" s="104" t="s">
        <v>84</v>
      </c>
      <c r="C29" s="104"/>
      <c r="D29" s="104"/>
      <c r="E29" s="48"/>
      <c r="F29" s="48"/>
      <c r="G29" s="48"/>
      <c r="H29" s="48"/>
      <c r="I29" s="48"/>
      <c r="J29" s="48"/>
      <c r="K29" s="48"/>
      <c r="L29" s="48"/>
      <c r="M29" s="48"/>
      <c r="N29" s="48"/>
      <c r="O29" s="48"/>
      <c r="P29" s="48"/>
      <c r="Q29" s="59"/>
      <c r="R29" s="59"/>
      <c r="S29" s="16" t="s">
        <v>87</v>
      </c>
      <c r="T29" s="46"/>
      <c r="U29" s="47">
        <f t="shared" ref="U29:U30" si="16">V29</f>
        <v>3350</v>
      </c>
      <c r="V29" s="103">
        <v>3350</v>
      </c>
      <c r="W29" s="46"/>
      <c r="X29" s="47"/>
      <c r="Y29" s="37"/>
    </row>
    <row r="30" spans="1:25" ht="28.5" customHeight="1" x14ac:dyDescent="0.35">
      <c r="A30" s="4"/>
      <c r="B30" s="104" t="s">
        <v>85</v>
      </c>
      <c r="C30" s="104"/>
      <c r="D30" s="104"/>
      <c r="E30" s="48"/>
      <c r="F30" s="48"/>
      <c r="G30" s="48"/>
      <c r="H30" s="48"/>
      <c r="I30" s="48"/>
      <c r="J30" s="48"/>
      <c r="K30" s="48"/>
      <c r="L30" s="48"/>
      <c r="M30" s="48"/>
      <c r="N30" s="48"/>
      <c r="O30" s="48"/>
      <c r="P30" s="48"/>
      <c r="Q30" s="45"/>
      <c r="R30" s="45"/>
      <c r="S30" s="50"/>
      <c r="T30" s="46">
        <f>0.7*V30</f>
        <v>0</v>
      </c>
      <c r="U30" s="47">
        <f t="shared" si="16"/>
        <v>0</v>
      </c>
      <c r="V30" s="37"/>
      <c r="W30" s="46">
        <f>0.7*Y30</f>
        <v>0</v>
      </c>
      <c r="X30" s="47">
        <f>0.3*Y30</f>
        <v>0</v>
      </c>
      <c r="Y30" s="37"/>
    </row>
    <row r="31" spans="1:25" ht="15" thickBot="1" x14ac:dyDescent="0.4">
      <c r="U31" s="30" t="s">
        <v>6</v>
      </c>
      <c r="V31" s="31">
        <f>SUBTOTAL(9,V7:V30)</f>
        <v>256393.11180109071</v>
      </c>
      <c r="X31" s="30" t="s">
        <v>6</v>
      </c>
      <c r="Y31" s="31">
        <f>SUBTOTAL(9,Y7:Y30)</f>
        <v>0</v>
      </c>
    </row>
    <row r="32" spans="1:25" ht="15" thickBot="1" x14ac:dyDescent="0.4">
      <c r="U32" s="27" t="s">
        <v>16</v>
      </c>
      <c r="V32" s="23">
        <f>V31*7%</f>
        <v>17947.51782607635</v>
      </c>
      <c r="X32" s="27" t="s">
        <v>16</v>
      </c>
      <c r="Y32" s="23">
        <f>Y31*7%</f>
        <v>0</v>
      </c>
    </row>
    <row r="33" spans="21:25" ht="15" thickBot="1" x14ac:dyDescent="0.4">
      <c r="U33" s="28" t="s">
        <v>6</v>
      </c>
      <c r="V33" s="29">
        <f>V31+V32</f>
        <v>274340.62962716707</v>
      </c>
      <c r="X33" s="28" t="s">
        <v>6</v>
      </c>
      <c r="Y33" s="29">
        <f>Y31+Y32</f>
        <v>0</v>
      </c>
    </row>
  </sheetData>
  <mergeCells count="29">
    <mergeCell ref="R12:R13"/>
    <mergeCell ref="B27:D27"/>
    <mergeCell ref="B28:D28"/>
    <mergeCell ref="B29:D29"/>
    <mergeCell ref="B30:D30"/>
    <mergeCell ref="B17:S17"/>
    <mergeCell ref="B15:S15"/>
    <mergeCell ref="B20:S20"/>
    <mergeCell ref="B14:S14"/>
    <mergeCell ref="B26:S26"/>
    <mergeCell ref="B21:S21"/>
    <mergeCell ref="B22:B23"/>
    <mergeCell ref="C22:C23"/>
    <mergeCell ref="B2:V2"/>
    <mergeCell ref="B11:S11"/>
    <mergeCell ref="B8:S8"/>
    <mergeCell ref="B5:B6"/>
    <mergeCell ref="C5:C6"/>
    <mergeCell ref="S5:S6"/>
    <mergeCell ref="Q5:Q6"/>
    <mergeCell ref="B3:V3"/>
    <mergeCell ref="E5:P5"/>
    <mergeCell ref="D5:D6"/>
    <mergeCell ref="B7:S7"/>
    <mergeCell ref="R5:R6"/>
    <mergeCell ref="V5:V6"/>
    <mergeCell ref="T5:U5"/>
    <mergeCell ref="W5:X5"/>
    <mergeCell ref="Y5:Y6"/>
  </mergeCells>
  <phoneticPr fontId="4" type="noConversion"/>
  <pageMargins left="0.25" right="0.25" top="0.75" bottom="0.75" header="0.3" footer="0.3"/>
  <pageSetup paperSize="9" scale="62"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179204916109429C1F47306CBC1EF0" ma:contentTypeVersion="11" ma:contentTypeDescription="Create a new document." ma:contentTypeScope="" ma:versionID="4e5d68441b0432a6bef7770336a2bd28">
  <xsd:schema xmlns:xsd="http://www.w3.org/2001/XMLSchema" xmlns:xs="http://www.w3.org/2001/XMLSchema" xmlns:p="http://schemas.microsoft.com/office/2006/metadata/properties" xmlns:ns2="9fb51011-f960-45c1-8751-0ba970934fcb" xmlns:ns3="a239a2f1-286d-44aa-9814-b811fa7b1aff" targetNamespace="http://schemas.microsoft.com/office/2006/metadata/properties" ma:root="true" ma:fieldsID="0126972b10caf8943ef4bf2e67255807" ns2:_="" ns3:_="">
    <xsd:import namespace="9fb51011-f960-45c1-8751-0ba970934fcb"/>
    <xsd:import namespace="a239a2f1-286d-44aa-9814-b811fa7b1a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51011-f960-45c1-8751-0ba970934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39a2f1-286d-44aa-9814-b811fa7b1a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0C09A5-114E-4CC2-949D-566ED714EB07}"/>
</file>

<file path=customXml/itemProps2.xml><?xml version="1.0" encoding="utf-8"?>
<ds:datastoreItem xmlns:ds="http://schemas.openxmlformats.org/officeDocument/2006/customXml" ds:itemID="{232F7B0F-49A2-455E-87B7-741905406A13}">
  <ds:schemaRefs>
    <ds:schemaRef ds:uri="http://schemas.microsoft.com/sharepoint/v3/contenttype/forms"/>
  </ds:schemaRefs>
</ds:datastoreItem>
</file>

<file path=customXml/itemProps3.xml><?xml version="1.0" encoding="utf-8"?>
<ds:datastoreItem xmlns:ds="http://schemas.openxmlformats.org/officeDocument/2006/customXml" ds:itemID="{B3E2A102-9563-4A7C-813D-C73D8955659A}">
  <ds:schemaRefs>
    <ds:schemaRef ds:uri="http://schemas.microsoft.com/office/2006/metadata/properties"/>
    <ds:schemaRef ds:uri="http://schemas.microsoft.com/office/2006/documentManagement/types"/>
    <ds:schemaRef ds:uri="http://purl.org/dc/elements/1.1/"/>
    <ds:schemaRef ds:uri="http://purl.org/dc/dcmitype/"/>
    <ds:schemaRef ds:uri="1abb90a9-73c0-4cfe-a1ec-95aa881fbf2f"/>
    <ds:schemaRef ds:uri="http://schemas.microsoft.com/office/infopath/2007/PartnerControls"/>
    <ds:schemaRef ds:uri="http://www.w3.org/XML/1998/namespace"/>
    <ds:schemaRef ds:uri="http://schemas.openxmlformats.org/package/2006/metadata/core-properties"/>
    <ds:schemaRef ds:uri="26bdd550-754d-487a-b6a8-7a940d0f596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Annual Work Plan&amp;Budget</vt:lpstr>
    </vt:vector>
  </TitlesOfParts>
  <Manager/>
  <Company>UNDP RC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gbs01mesr</dc:creator>
  <cp:keywords/>
  <dc:description/>
  <cp:lastModifiedBy>Interpeace GB</cp:lastModifiedBy>
  <cp:revision/>
  <dcterms:created xsi:type="dcterms:W3CDTF">2011-09-13T17:07:27Z</dcterms:created>
  <dcterms:modified xsi:type="dcterms:W3CDTF">2021-02-17T12:13:28Z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0x010100C4179204916109429C1F47306CBC1EF0</vt:lpwstr>
  </property>
</Properties>
</file>