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ppoline.uwimbabazi\Dropbox\My PC (WFPTDNDJ4A2A027)\Desktop\PBF Secretariat\PBF secretariat\Rapports et CR\Rapport semestriel juin 2022\Projet PBF centre\"/>
    </mc:Choice>
  </mc:AlternateContent>
  <xr:revisionPtr revIDLastSave="0" documentId="8_{29E73FA2-C25C-44B4-BFA4-58F143091287}" xr6:coauthVersionLast="47" xr6:coauthVersionMax="47" xr10:uidLastSave="{00000000-0000-0000-0000-000000000000}"/>
  <bookViews>
    <workbookView xWindow="-110" yWindow="-110" windowWidth="19420" windowHeight="10420" xr2:uid="{00000000-000D-0000-FFFF-FFFF00000000}"/>
  </bookViews>
  <sheets>
    <sheet name="1) Tableau budgétaire 1" sheetId="9" r:id="rId1"/>
    <sheet name="2) Tableau budgétaire 2" sheetId="10"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 r:id="rId9"/>
  </externalReferences>
  <definedNames>
    <definedName name="COST">[1]Sheet2!$M$1:$M$134</definedName>
    <definedName name="_xlnm.Print_Area" localSheetId="0">'1) Tableau budgétaire 1'!$A$1:$M$221</definedName>
    <definedName name="UNIT">[1]Sheet3!$F$1:$F$8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4" l="1"/>
  <c r="G23" i="4"/>
  <c r="G24" i="4"/>
  <c r="G22" i="4"/>
  <c r="F23" i="4"/>
  <c r="F24" i="4"/>
  <c r="F25" i="4"/>
  <c r="F22" i="4"/>
  <c r="E23" i="4"/>
  <c r="E24" i="4"/>
  <c r="E25" i="4"/>
  <c r="E22" i="4"/>
  <c r="E21" i="4"/>
  <c r="D21" i="4"/>
  <c r="C21" i="4"/>
  <c r="C23" i="4"/>
  <c r="D23" i="4"/>
  <c r="C24" i="4"/>
  <c r="D24" i="4"/>
  <c r="C25" i="4"/>
  <c r="D25" i="4"/>
  <c r="D22" i="4"/>
  <c r="C22" i="4"/>
  <c r="E9" i="4"/>
  <c r="E10" i="4"/>
  <c r="E11" i="4"/>
  <c r="E12" i="4"/>
  <c r="E13" i="4"/>
  <c r="E14" i="4"/>
  <c r="E15" i="4"/>
  <c r="E8" i="4"/>
  <c r="D9" i="4"/>
  <c r="D10" i="4"/>
  <c r="D11" i="4"/>
  <c r="D12" i="4"/>
  <c r="D13" i="4"/>
  <c r="D14" i="4"/>
  <c r="C9" i="4"/>
  <c r="C10" i="4"/>
  <c r="C11" i="4"/>
  <c r="C12" i="4"/>
  <c r="C13" i="4"/>
  <c r="C14" i="4"/>
  <c r="D8" i="4"/>
  <c r="D7" i="4"/>
  <c r="C7" i="4"/>
  <c r="C8" i="4"/>
  <c r="C40" i="6"/>
  <c r="C29" i="6"/>
  <c r="C18" i="6"/>
  <c r="C7" i="6"/>
  <c r="F204" i="10" l="1"/>
  <c r="E204" i="10"/>
  <c r="D204" i="10"/>
  <c r="G204" i="10" s="1"/>
  <c r="G203" i="10"/>
  <c r="F203" i="10"/>
  <c r="E203" i="10"/>
  <c r="D203" i="10"/>
  <c r="F202" i="10"/>
  <c r="E202" i="10"/>
  <c r="D202" i="10"/>
  <c r="G202" i="10" s="1"/>
  <c r="G201" i="10"/>
  <c r="F201" i="10"/>
  <c r="E201" i="10"/>
  <c r="D201" i="10"/>
  <c r="F200" i="10"/>
  <c r="E200" i="10"/>
  <c r="D200" i="10"/>
  <c r="G200" i="10" s="1"/>
  <c r="G199" i="10"/>
  <c r="F199" i="10"/>
  <c r="E199" i="10"/>
  <c r="D199" i="10"/>
  <c r="F198" i="10"/>
  <c r="F205" i="10" s="1"/>
  <c r="E198" i="10"/>
  <c r="E205" i="10" s="1"/>
  <c r="D198" i="10"/>
  <c r="D205" i="10" s="1"/>
  <c r="F197" i="10"/>
  <c r="E197" i="10"/>
  <c r="D197" i="10"/>
  <c r="F194" i="10"/>
  <c r="E194" i="10"/>
  <c r="D194" i="10"/>
  <c r="G194" i="10" s="1"/>
  <c r="G193" i="10"/>
  <c r="G192" i="10"/>
  <c r="G191" i="10"/>
  <c r="G190" i="10"/>
  <c r="G189" i="10"/>
  <c r="G188" i="10"/>
  <c r="G187" i="10"/>
  <c r="F186" i="10"/>
  <c r="E186" i="10"/>
  <c r="D186" i="10"/>
  <c r="F183" i="10"/>
  <c r="E183" i="10"/>
  <c r="D183" i="10"/>
  <c r="G183" i="10" s="1"/>
  <c r="G182" i="10"/>
  <c r="G181" i="10"/>
  <c r="G180" i="10"/>
  <c r="G179" i="10"/>
  <c r="G178" i="10"/>
  <c r="G177" i="10"/>
  <c r="G176" i="10"/>
  <c r="F175" i="10"/>
  <c r="E175" i="10"/>
  <c r="D175" i="10"/>
  <c r="G172" i="10"/>
  <c r="F172" i="10"/>
  <c r="E172" i="10"/>
  <c r="D172" i="10"/>
  <c r="G171" i="10"/>
  <c r="G170" i="10"/>
  <c r="G169" i="10"/>
  <c r="G168" i="10"/>
  <c r="G167" i="10"/>
  <c r="G166" i="10"/>
  <c r="G165" i="10"/>
  <c r="F164" i="10"/>
  <c r="E164" i="10"/>
  <c r="D164" i="10"/>
  <c r="G161" i="10"/>
  <c r="F161" i="10"/>
  <c r="E161" i="10"/>
  <c r="D161" i="10"/>
  <c r="G160" i="10"/>
  <c r="G159" i="10"/>
  <c r="G158" i="10"/>
  <c r="G157" i="10"/>
  <c r="G156" i="10"/>
  <c r="G155" i="10"/>
  <c r="G154" i="10"/>
  <c r="F153" i="10"/>
  <c r="E153" i="10"/>
  <c r="D153" i="10"/>
  <c r="G150" i="10"/>
  <c r="F150" i="10"/>
  <c r="E150" i="10"/>
  <c r="D150" i="10"/>
  <c r="G149" i="10"/>
  <c r="G148" i="10"/>
  <c r="G147" i="10"/>
  <c r="G146" i="10"/>
  <c r="G145" i="10"/>
  <c r="G144" i="10"/>
  <c r="G143" i="10"/>
  <c r="F142" i="10"/>
  <c r="E142" i="10"/>
  <c r="D142" i="10"/>
  <c r="F138" i="10"/>
  <c r="E138" i="10"/>
  <c r="D138" i="10"/>
  <c r="G138" i="10" s="1"/>
  <c r="G137" i="10"/>
  <c r="G136" i="10"/>
  <c r="G135" i="10"/>
  <c r="G134" i="10"/>
  <c r="G133" i="10"/>
  <c r="G132" i="10"/>
  <c r="G131" i="10"/>
  <c r="F130" i="10"/>
  <c r="E130" i="10"/>
  <c r="D130" i="10"/>
  <c r="F127" i="10"/>
  <c r="E127" i="10"/>
  <c r="D127" i="10"/>
  <c r="G127" i="10" s="1"/>
  <c r="G126" i="10"/>
  <c r="G125" i="10"/>
  <c r="G124" i="10"/>
  <c r="G123" i="10"/>
  <c r="G122" i="10"/>
  <c r="G121" i="10"/>
  <c r="G120" i="10"/>
  <c r="F119" i="10"/>
  <c r="E119" i="10"/>
  <c r="D119" i="10"/>
  <c r="F116" i="10"/>
  <c r="E116" i="10"/>
  <c r="D116" i="10"/>
  <c r="G116" i="10" s="1"/>
  <c r="G115" i="10"/>
  <c r="G114" i="10"/>
  <c r="G113" i="10"/>
  <c r="G112" i="10"/>
  <c r="G111" i="10"/>
  <c r="G110" i="10"/>
  <c r="G109" i="10"/>
  <c r="F108" i="10"/>
  <c r="E108" i="10"/>
  <c r="D108" i="10"/>
  <c r="F105" i="10"/>
  <c r="E105" i="10"/>
  <c r="D105" i="10"/>
  <c r="G105" i="10" s="1"/>
  <c r="G104" i="10"/>
  <c r="G103" i="10"/>
  <c r="G102" i="10"/>
  <c r="G101" i="10"/>
  <c r="G100" i="10"/>
  <c r="G99" i="10"/>
  <c r="G98" i="10"/>
  <c r="F97" i="10"/>
  <c r="E97" i="10"/>
  <c r="D97" i="10"/>
  <c r="F93" i="10"/>
  <c r="E93" i="10"/>
  <c r="D93" i="10"/>
  <c r="G93" i="10" s="1"/>
  <c r="G92" i="10"/>
  <c r="G91" i="10"/>
  <c r="G90" i="10"/>
  <c r="G89" i="10"/>
  <c r="G88" i="10"/>
  <c r="G87" i="10"/>
  <c r="G86" i="10"/>
  <c r="F85" i="10"/>
  <c r="E85" i="10"/>
  <c r="D85" i="10"/>
  <c r="G82" i="10"/>
  <c r="F82" i="10"/>
  <c r="E82" i="10"/>
  <c r="D82" i="10"/>
  <c r="G81" i="10"/>
  <c r="G80" i="10"/>
  <c r="G79" i="10"/>
  <c r="G78" i="10"/>
  <c r="G77" i="10"/>
  <c r="G76" i="10"/>
  <c r="G75" i="10"/>
  <c r="F74" i="10"/>
  <c r="E74" i="10"/>
  <c r="D74" i="10"/>
  <c r="G71" i="10"/>
  <c r="F71" i="10"/>
  <c r="E71" i="10"/>
  <c r="D71" i="10"/>
  <c r="G70" i="10"/>
  <c r="G69" i="10"/>
  <c r="G68" i="10"/>
  <c r="G67" i="10"/>
  <c r="G66" i="10"/>
  <c r="G65" i="10"/>
  <c r="G64" i="10"/>
  <c r="F63" i="10"/>
  <c r="E63" i="10"/>
  <c r="D63" i="10"/>
  <c r="G60" i="10"/>
  <c r="F60" i="10"/>
  <c r="E60" i="10"/>
  <c r="D60" i="10"/>
  <c r="G59" i="10"/>
  <c r="G58" i="10"/>
  <c r="G57" i="10"/>
  <c r="G56" i="10"/>
  <c r="G55" i="10"/>
  <c r="G54" i="10"/>
  <c r="G53" i="10"/>
  <c r="F52" i="10"/>
  <c r="E52" i="10"/>
  <c r="D52" i="10"/>
  <c r="F48" i="10"/>
  <c r="E48" i="10"/>
  <c r="D48" i="10"/>
  <c r="G48" i="10" s="1"/>
  <c r="G47" i="10"/>
  <c r="G46" i="10"/>
  <c r="G45" i="10"/>
  <c r="G44" i="10"/>
  <c r="G43" i="10"/>
  <c r="G42" i="10"/>
  <c r="G41" i="10"/>
  <c r="F40" i="10"/>
  <c r="E40" i="10"/>
  <c r="D40" i="10"/>
  <c r="F37" i="10"/>
  <c r="E37" i="10"/>
  <c r="D37" i="10"/>
  <c r="G37" i="10" s="1"/>
  <c r="G36" i="10"/>
  <c r="G35" i="10"/>
  <c r="G34" i="10"/>
  <c r="G33" i="10"/>
  <c r="G32" i="10"/>
  <c r="G31" i="10"/>
  <c r="G30" i="10"/>
  <c r="F29" i="10"/>
  <c r="E29" i="10"/>
  <c r="D29" i="10"/>
  <c r="F26" i="10"/>
  <c r="E26" i="10"/>
  <c r="D26" i="10"/>
  <c r="G26" i="10" s="1"/>
  <c r="G25" i="10"/>
  <c r="G24" i="10"/>
  <c r="G23" i="10"/>
  <c r="G22" i="10"/>
  <c r="G21" i="10"/>
  <c r="G20" i="10"/>
  <c r="G19" i="10"/>
  <c r="F18" i="10"/>
  <c r="E18" i="10"/>
  <c r="D18" i="10"/>
  <c r="F15" i="10"/>
  <c r="E15" i="10"/>
  <c r="D15" i="10"/>
  <c r="G15" i="10" s="1"/>
  <c r="G14" i="10"/>
  <c r="G13" i="10"/>
  <c r="G12" i="10"/>
  <c r="G11" i="10"/>
  <c r="G10" i="10"/>
  <c r="G9" i="10"/>
  <c r="G8" i="10"/>
  <c r="F7" i="10"/>
  <c r="E7" i="10"/>
  <c r="D7" i="10"/>
  <c r="F4" i="10"/>
  <c r="E4" i="10"/>
  <c r="D4" i="10"/>
  <c r="G74" i="10" l="1"/>
  <c r="G108" i="10"/>
  <c r="G186" i="10"/>
  <c r="G142" i="10"/>
  <c r="G97" i="10"/>
  <c r="G130" i="10"/>
  <c r="G18" i="10"/>
  <c r="G119" i="10"/>
  <c r="G153" i="10"/>
  <c r="G40" i="10"/>
  <c r="G29" i="10"/>
  <c r="G63" i="10"/>
  <c r="G52" i="10"/>
  <c r="G7" i="10"/>
  <c r="G175" i="10"/>
  <c r="G85" i="10"/>
  <c r="G164" i="10"/>
  <c r="G205" i="10"/>
  <c r="D206" i="10"/>
  <c r="D207" i="10" s="1"/>
  <c r="E206" i="10"/>
  <c r="E207" i="10" s="1"/>
  <c r="F206" i="10"/>
  <c r="F207" i="10" s="1"/>
  <c r="G198" i="10"/>
  <c r="G206" i="10" l="1"/>
  <c r="G207" i="10" s="1"/>
  <c r="D214" i="9" l="1"/>
  <c r="H209" i="9"/>
  <c r="F205" i="9"/>
  <c r="E205" i="9"/>
  <c r="D205" i="9"/>
  <c r="F197" i="9"/>
  <c r="E197" i="9"/>
  <c r="D197" i="9"/>
  <c r="I187" i="9"/>
  <c r="I211" i="9" s="1"/>
  <c r="F187" i="9"/>
  <c r="E187" i="9"/>
  <c r="I186" i="9"/>
  <c r="G186" i="9"/>
  <c r="G185" i="9"/>
  <c r="D185" i="9"/>
  <c r="D187" i="9" s="1"/>
  <c r="G184" i="9"/>
  <c r="G183" i="9"/>
  <c r="H187" i="9" s="1"/>
  <c r="I180" i="9"/>
  <c r="F180" i="9"/>
  <c r="E180" i="9"/>
  <c r="D180" i="9"/>
  <c r="G179" i="9"/>
  <c r="G178" i="9"/>
  <c r="G177" i="9"/>
  <c r="G176" i="9"/>
  <c r="G175" i="9"/>
  <c r="G174" i="9"/>
  <c r="G173" i="9"/>
  <c r="G180" i="9" s="1"/>
  <c r="G172" i="9"/>
  <c r="H180" i="9" s="1"/>
  <c r="I170" i="9"/>
  <c r="F170" i="9"/>
  <c r="E170" i="9"/>
  <c r="D170" i="9"/>
  <c r="G169" i="9"/>
  <c r="G168" i="9"/>
  <c r="G167" i="9"/>
  <c r="G166" i="9"/>
  <c r="G165" i="9"/>
  <c r="G170" i="9" s="1"/>
  <c r="G164" i="9"/>
  <c r="G163" i="9"/>
  <c r="G162" i="9"/>
  <c r="H170" i="9" s="1"/>
  <c r="I160" i="9"/>
  <c r="F160" i="9"/>
  <c r="E160" i="9"/>
  <c r="D160" i="9"/>
  <c r="G159" i="9"/>
  <c r="G158" i="9"/>
  <c r="G157" i="9"/>
  <c r="G156" i="9"/>
  <c r="G155" i="9"/>
  <c r="G154" i="9"/>
  <c r="G153" i="9"/>
  <c r="G160" i="9" s="1"/>
  <c r="G152" i="9"/>
  <c r="H160" i="9" s="1"/>
  <c r="I150" i="9"/>
  <c r="F150" i="9"/>
  <c r="E150" i="9"/>
  <c r="D150" i="9"/>
  <c r="G149" i="9"/>
  <c r="G148" i="9"/>
  <c r="G147" i="9"/>
  <c r="G146" i="9"/>
  <c r="G145" i="9"/>
  <c r="H150" i="9" s="1"/>
  <c r="G144" i="9"/>
  <c r="G143" i="9"/>
  <c r="G142" i="9"/>
  <c r="I138" i="9"/>
  <c r="F138" i="9"/>
  <c r="E138" i="9"/>
  <c r="D138" i="9"/>
  <c r="G137" i="9"/>
  <c r="G136" i="9"/>
  <c r="G135" i="9"/>
  <c r="G134" i="9"/>
  <c r="G133" i="9"/>
  <c r="G132" i="9"/>
  <c r="G131" i="9"/>
  <c r="G138" i="9" s="1"/>
  <c r="G130" i="9"/>
  <c r="H138" i="9" s="1"/>
  <c r="I128" i="9"/>
  <c r="F128" i="9"/>
  <c r="E128" i="9"/>
  <c r="D128" i="9"/>
  <c r="G127" i="9"/>
  <c r="G126" i="9"/>
  <c r="G125" i="9"/>
  <c r="G124" i="9"/>
  <c r="G123" i="9"/>
  <c r="G128" i="9" s="1"/>
  <c r="G122" i="9"/>
  <c r="G121" i="9"/>
  <c r="G120" i="9"/>
  <c r="H128" i="9" s="1"/>
  <c r="I118" i="9"/>
  <c r="F118" i="9"/>
  <c r="E118" i="9"/>
  <c r="D118" i="9"/>
  <c r="G117" i="9"/>
  <c r="G116" i="9"/>
  <c r="G115" i="9"/>
  <c r="G114" i="9"/>
  <c r="G113" i="9"/>
  <c r="G112" i="9"/>
  <c r="G111" i="9"/>
  <c r="G118" i="9" s="1"/>
  <c r="G110" i="9"/>
  <c r="H118" i="9" s="1"/>
  <c r="I108" i="9"/>
  <c r="G108" i="9"/>
  <c r="F108" i="9"/>
  <c r="E108" i="9"/>
  <c r="D108" i="9"/>
  <c r="G107" i="9"/>
  <c r="G106" i="9"/>
  <c r="G105" i="9"/>
  <c r="G104" i="9"/>
  <c r="G103" i="9"/>
  <c r="H108" i="9" s="1"/>
  <c r="G102" i="9"/>
  <c r="G101" i="9"/>
  <c r="G100" i="9"/>
  <c r="I96" i="9"/>
  <c r="F96" i="9"/>
  <c r="E96" i="9"/>
  <c r="D96" i="9"/>
  <c r="G95" i="9"/>
  <c r="G94" i="9"/>
  <c r="G93" i="9"/>
  <c r="G92" i="9"/>
  <c r="G91" i="9"/>
  <c r="G90" i="9"/>
  <c r="G89" i="9"/>
  <c r="G96" i="9" s="1"/>
  <c r="G88" i="9"/>
  <c r="H96" i="9" s="1"/>
  <c r="I86" i="9"/>
  <c r="F86" i="9"/>
  <c r="E86" i="9"/>
  <c r="D86" i="9"/>
  <c r="G85" i="9"/>
  <c r="G84" i="9"/>
  <c r="G83" i="9"/>
  <c r="G82" i="9"/>
  <c r="G81" i="9"/>
  <c r="G86" i="9" s="1"/>
  <c r="G80" i="9"/>
  <c r="G79" i="9"/>
  <c r="G78" i="9"/>
  <c r="H86" i="9" s="1"/>
  <c r="I76" i="9"/>
  <c r="F76" i="9"/>
  <c r="E76" i="9"/>
  <c r="D76" i="9"/>
  <c r="G75" i="9"/>
  <c r="G74" i="9"/>
  <c r="G73" i="9"/>
  <c r="G72" i="9"/>
  <c r="G71" i="9"/>
  <c r="G70" i="9"/>
  <c r="G69" i="9"/>
  <c r="G76" i="9" s="1"/>
  <c r="G68" i="9"/>
  <c r="H76" i="9" s="1"/>
  <c r="I66" i="9"/>
  <c r="F66" i="9"/>
  <c r="E66" i="9"/>
  <c r="D66" i="9"/>
  <c r="G65" i="9"/>
  <c r="G64" i="9"/>
  <c r="G63" i="9"/>
  <c r="G62" i="9"/>
  <c r="G61" i="9"/>
  <c r="G66" i="9" s="1"/>
  <c r="G60" i="9"/>
  <c r="G59" i="9"/>
  <c r="G58" i="9"/>
  <c r="I54" i="9"/>
  <c r="F54" i="9"/>
  <c r="E54" i="9"/>
  <c r="D54" i="9"/>
  <c r="G53" i="9"/>
  <c r="G52" i="9"/>
  <c r="G51" i="9"/>
  <c r="G50" i="9"/>
  <c r="G49" i="9"/>
  <c r="G48" i="9"/>
  <c r="G47" i="9"/>
  <c r="G54" i="9" s="1"/>
  <c r="G46" i="9"/>
  <c r="H54" i="9" s="1"/>
  <c r="I44" i="9"/>
  <c r="F44" i="9"/>
  <c r="E44" i="9"/>
  <c r="D44" i="9"/>
  <c r="D198" i="9" s="1"/>
  <c r="G43" i="9"/>
  <c r="G44" i="9" s="1"/>
  <c r="G42" i="9"/>
  <c r="G41" i="9"/>
  <c r="G40" i="9"/>
  <c r="G39" i="9"/>
  <c r="G38" i="9"/>
  <c r="G37" i="9"/>
  <c r="G36" i="9"/>
  <c r="H44" i="9" s="1"/>
  <c r="I34" i="9"/>
  <c r="F34" i="9"/>
  <c r="F198" i="9" s="1"/>
  <c r="E34" i="9"/>
  <c r="E198" i="9" s="1"/>
  <c r="D34" i="9"/>
  <c r="G33" i="9"/>
  <c r="G32" i="9"/>
  <c r="G31" i="9"/>
  <c r="G30" i="9"/>
  <c r="G29" i="9"/>
  <c r="G28" i="9"/>
  <c r="G27" i="9"/>
  <c r="G34" i="9" s="1"/>
  <c r="G26" i="9"/>
  <c r="H34" i="9" s="1"/>
  <c r="I24" i="9"/>
  <c r="G24" i="9"/>
  <c r="F24" i="9"/>
  <c r="E24" i="9"/>
  <c r="D24" i="9"/>
  <c r="G23" i="9"/>
  <c r="G22" i="9"/>
  <c r="G21" i="9"/>
  <c r="G20" i="9"/>
  <c r="G19" i="9"/>
  <c r="H24" i="9" s="1"/>
  <c r="G18" i="9"/>
  <c r="G17" i="9"/>
  <c r="G16" i="9"/>
  <c r="G198" i="9" l="1"/>
  <c r="D199" i="9"/>
  <c r="D200" i="9" s="1"/>
  <c r="D211" i="9"/>
  <c r="E199" i="9"/>
  <c r="E200" i="9" s="1"/>
  <c r="F199" i="9"/>
  <c r="F200" i="9" s="1"/>
  <c r="G150" i="9"/>
  <c r="H66" i="9"/>
  <c r="G187" i="9"/>
  <c r="D207" i="9" l="1"/>
  <c r="D208" i="9"/>
  <c r="G208" i="9" s="1"/>
  <c r="D206" i="9"/>
  <c r="F206" i="9"/>
  <c r="F208" i="9"/>
  <c r="F207" i="9"/>
  <c r="E207" i="9"/>
  <c r="E208" i="9"/>
  <c r="E206" i="9"/>
  <c r="E209" i="9" s="1"/>
  <c r="G199" i="9"/>
  <c r="G200" i="9" s="1"/>
  <c r="I212" i="9"/>
  <c r="D215" i="9" l="1"/>
  <c r="D212" i="9"/>
  <c r="D209" i="9"/>
  <c r="G206" i="9"/>
  <c r="G207" i="9"/>
  <c r="F209" i="9"/>
  <c r="G209" i="9" l="1"/>
  <c r="F13" i="4" l="1"/>
  <c r="F10" i="4"/>
  <c r="C15" i="4"/>
  <c r="C16" i="4" s="1"/>
  <c r="C17" i="4" s="1"/>
  <c r="F14" i="4"/>
  <c r="F8" i="4"/>
  <c r="F11" i="4"/>
  <c r="F12" i="4"/>
  <c r="F9" i="4"/>
  <c r="E16" i="4" l="1"/>
  <c r="E17" i="4" s="1"/>
  <c r="D15" i="4"/>
  <c r="F15" i="4" s="1"/>
  <c r="F16" i="4" l="1"/>
  <c r="F17" i="4" s="1"/>
  <c r="D16" i="4"/>
  <c r="D17" i="4" s="1"/>
  <c r="D10" i="6" l="1"/>
  <c r="D45" i="6" l="1"/>
  <c r="D47" i="6"/>
  <c r="D46" i="6"/>
  <c r="D43" i="6"/>
  <c r="D44" i="6"/>
  <c r="D34" i="6"/>
  <c r="D36" i="6"/>
  <c r="D32" i="6"/>
  <c r="D33" i="6"/>
  <c r="D35" i="6"/>
  <c r="D24" i="6"/>
  <c r="D25" i="6"/>
  <c r="D21" i="6"/>
  <c r="D22" i="6"/>
  <c r="D23" i="6"/>
  <c r="D12" i="6"/>
  <c r="D11" i="6"/>
  <c r="D14" i="6"/>
  <c r="D13" i="6"/>
  <c r="C30" i="6" l="1"/>
  <c r="C41" i="6"/>
  <c r="C19" i="6"/>
  <c r="C8" i="6"/>
</calcChain>
</file>

<file path=xl/sharedStrings.xml><?xml version="1.0" encoding="utf-8"?>
<sst xmlns="http://schemas.openxmlformats.org/spreadsheetml/2006/main" count="822" uniqueCount="628">
  <si>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</si>
  <si>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</si>
  <si>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</si>
  <si>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</si>
  <si>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</si>
  <si>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</si>
  <si>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</si>
  <si>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</si>
  <si>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</si>
  <si>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</si>
  <si>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</si>
  <si>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</si>
  <si>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</si>
  <si>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</si>
  <si>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</si>
  <si>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</si>
  <si>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</si>
  <si>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</si>
  <si>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</si>
  <si>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</si>
  <si>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</si>
  <si>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</si>
  <si>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</si>
  <si>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</si>
  <si>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</si>
  <si>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</si>
  <si>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</si>
  <si>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</si>
  <si>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</si>
  <si>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</si>
  <si>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</si>
  <si>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</si>
  <si>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</si>
  <si>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</si>
  <si>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</si>
  <si>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</si>
  <si>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</si>
  <si>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</si>
  <si>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</si>
  <si>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</si>
  <si>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</si>
  <si>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</si>
  <si>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</si>
  <si>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</si>
  <si>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</si>
  <si>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</si>
  <si>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</si>
  <si>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</si>
  <si>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</si>
  <si>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</si>
  <si>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</si>
  <si>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</si>
  <si>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</si>
  <si>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</si>
  <si>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</si>
  <si>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</si>
  <si>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</si>
  <si>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</si>
  <si>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</si>
  <si>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</si>
  <si>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</si>
  <si>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</si>
  <si>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</si>
  <si>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</si>
  <si>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</si>
  <si>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</si>
  <si>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</si>
  <si>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</si>
  <si>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</si>
  <si>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</si>
  <si>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</si>
  <si>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</si>
  <si>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</si>
  <si>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</si>
  <si>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</si>
  <si>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</si>
  <si>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</si>
  <si>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</si>
  <si>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</si>
  <si>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</si>
  <si>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</si>
  <si>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</si>
  <si>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</si>
  <si>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</si>
  <si>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</si>
  <si>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</si>
  <si>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</si>
  <si>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</si>
  <si>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</si>
  <si>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</si>
  <si>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</si>
  <si>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</si>
  <si>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</si>
  <si>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</si>
  <si>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</si>
  <si>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</si>
  <si>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</si>
  <si>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</si>
  <si>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</si>
  <si>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</si>
  <si>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</si>
  <si>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</si>
  <si>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</si>
  <si>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</si>
  <si>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</si>
  <si>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</si>
  <si>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</si>
  <si>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</si>
  <si>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</si>
  <si>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</si>
  <si>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</si>
  <si>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</si>
  <si>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</si>
  <si>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</si>
  <si>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</si>
  <si>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</si>
  <si>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</si>
  <si>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</si>
  <si>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</si>
  <si>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</si>
  <si>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</si>
  <si>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</si>
  <si>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</si>
  <si>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</si>
  <si>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</si>
  <si>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</si>
  <si>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</si>
  <si>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</si>
  <si>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</si>
  <si>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</si>
  <si>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</si>
  <si>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</si>
  <si>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</si>
  <si>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</si>
  <si>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</si>
  <si>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</si>
  <si>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</si>
  <si>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</si>
  <si>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</si>
  <si>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</si>
  <si>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</si>
  <si>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</si>
  <si>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</si>
  <si>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</si>
  <si>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</si>
  <si>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</si>
  <si>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</si>
  <si>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</si>
  <si>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</si>
  <si>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</si>
  <si>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</si>
  <si>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</si>
  <si>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</si>
  <si>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</si>
  <si>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</si>
  <si>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</si>
  <si>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</si>
  <si>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</si>
  <si>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</si>
  <si>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</si>
  <si>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</si>
  <si>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</si>
  <si>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</si>
  <si>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</si>
  <si>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</si>
  <si>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</si>
  <si>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</si>
  <si>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</si>
  <si>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</si>
  <si>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</si>
  <si>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</si>
  <si>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</si>
  <si>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</si>
  <si>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</si>
  <si>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</si>
  <si>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</si>
  <si>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</si>
  <si>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</si>
  <si>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</si>
  <si>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</si>
  <si>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</si>
  <si>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</si>
  <si>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</si>
  <si>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</si>
  <si>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</si>
  <si>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</si>
  <si>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</si>
  <si>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</si>
  <si>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</si>
  <si>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</si>
  <si>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</si>
  <si>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</si>
  <si>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</si>
  <si>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</si>
  <si>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</si>
  <si>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</si>
  <si>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</si>
  <si>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</si>
  <si>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</si>
  <si>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</si>
  <si>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</si>
  <si>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</si>
  <si>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</si>
  <si>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</si>
  <si>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</si>
  <si>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</si>
  <si>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</si>
  <si>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</si>
  <si>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</si>
  <si>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</si>
  <si>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</si>
  <si>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</si>
  <si>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</si>
  <si>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</si>
  <si>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</si>
  <si>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</si>
  <si>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</si>
  <si>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</si>
  <si>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</si>
  <si>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</si>
  <si>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</si>
  <si>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</si>
  <si>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</si>
  <si>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</si>
  <si>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</si>
  <si>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</si>
  <si>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</si>
  <si>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</si>
  <si>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</si>
  <si>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</si>
  <si>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</si>
  <si>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</si>
  <si>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</si>
  <si>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</si>
  <si>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</si>
  <si>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</si>
  <si>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</si>
  <si>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</si>
  <si>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</si>
  <si>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</si>
  <si>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</si>
  <si>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</si>
  <si>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</si>
  <si>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</si>
  <si>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</si>
  <si>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</si>
  <si>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</si>
  <si>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</si>
  <si>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</si>
  <si>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</si>
  <si>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</si>
  <si>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</si>
  <si>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</si>
  <si>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</si>
  <si>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</si>
  <si>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</si>
  <si>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</si>
  <si>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</si>
  <si>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</si>
  <si>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</si>
  <si>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</si>
  <si>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</si>
  <si>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</si>
  <si>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</si>
  <si>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</si>
  <si>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</si>
  <si>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</si>
  <si>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</si>
  <si>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</si>
  <si>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</si>
  <si>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</si>
  <si>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</si>
  <si>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</si>
  <si>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</si>
  <si>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</si>
  <si>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</si>
  <si>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</si>
  <si>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</si>
  <si>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</si>
  <si>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</si>
  <si>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</si>
  <si>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</si>
  <si>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</si>
  <si>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</si>
  <si>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</si>
  <si>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</si>
  <si>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</si>
  <si>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</si>
  <si>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</si>
  <si>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</si>
  <si>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</si>
  <si>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</si>
  <si>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</si>
  <si>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</si>
  <si>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</si>
  <si>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</si>
  <si>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</si>
  <si>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</si>
  <si>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</si>
  <si>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</si>
  <si>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</si>
  <si>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</si>
  <si>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</si>
  <si>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</si>
  <si>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</si>
  <si>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</si>
  <si>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</si>
  <si>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</si>
  <si>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</si>
  <si>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</si>
  <si>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</si>
  <si>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</si>
  <si>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</si>
  <si>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</si>
  <si>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</si>
  <si>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</si>
  <si>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</si>
  <si>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</si>
  <si>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</si>
  <si>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</si>
  <si>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</si>
  <si>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</si>
  <si>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</si>
  <si>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</si>
  <si>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</si>
  <si>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</si>
  <si>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</si>
  <si>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</si>
  <si>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</si>
  <si>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</si>
  <si>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</si>
  <si>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</si>
  <si>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</si>
  <si>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</si>
  <si>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</si>
  <si>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</si>
  <si>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</si>
  <si>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</si>
  <si>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</si>
  <si>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</si>
  <si>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</si>
  <si>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</si>
  <si>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</si>
  <si>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</si>
  <si>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</si>
  <si>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</si>
  <si>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</si>
  <si>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</si>
  <si>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</si>
  <si>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</si>
  <si>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</si>
  <si>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</si>
  <si>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</si>
  <si>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</si>
  <si>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</si>
  <si>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</si>
  <si>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</si>
  <si>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</si>
  <si>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</si>
  <si>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</si>
  <si>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</si>
  <si>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</si>
  <si>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</si>
  <si>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</si>
  <si>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</si>
  <si>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</si>
  <si>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</si>
  <si>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</si>
  <si>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</si>
  <si>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</si>
  <si>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</si>
  <si>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</si>
  <si>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</si>
  <si>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</si>
  <si>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</si>
  <si>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</si>
  <si>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</si>
  <si>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</si>
  <si>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</si>
  <si>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</si>
  <si>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</si>
  <si>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</si>
  <si>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</si>
  <si>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</si>
  <si>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</si>
  <si>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</si>
  <si>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</si>
  <si>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</si>
  <si>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</si>
  <si>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</si>
  <si>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</si>
  <si>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</si>
  <si>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</si>
  <si>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</si>
  <si>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</si>
  <si>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</si>
  <si>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</si>
  <si>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</si>
  <si>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</si>
  <si>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</si>
  <si>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</si>
  <si>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</si>
  <si>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</si>
  <si>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</si>
  <si>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</si>
  <si>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</si>
  <si>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</si>
  <si>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</si>
  <si>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</si>
  <si>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</si>
  <si>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</si>
  <si>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</si>
  <si>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</si>
  <si>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</si>
  <si>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</si>
  <si>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</si>
  <si>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</si>
  <si>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</si>
  <si>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</si>
  <si>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</si>
  <si>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</si>
  <si>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</si>
  <si>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</si>
  <si>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</si>
  <si>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</si>
  <si>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</si>
  <si>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</si>
  <si>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</si>
  <si>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</si>
  <si>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</si>
  <si>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</si>
  <si>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</si>
  <si>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</si>
  <si>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</si>
  <si>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</si>
  <si>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</si>
  <si>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</si>
  <si>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</si>
  <si>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</si>
  <si>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</si>
  <si>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</si>
  <si>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</si>
  <si>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</si>
  <si>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</si>
  <si>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</si>
  <si>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</si>
  <si>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</si>
  <si>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</si>
  <si>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</si>
  <si>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</si>
  <si>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</si>
  <si>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</si>
  <si>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</si>
  <si>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</si>
  <si>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</si>
  <si>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</si>
  <si>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</si>
  <si>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</si>
  <si>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</si>
  <si>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</si>
  <si>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</si>
  <si>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</si>
  <si>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</si>
  <si>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</si>
  <si>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</si>
  <si>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</si>
  <si>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</si>
  <si>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</si>
  <si>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</si>
  <si>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</si>
  <si>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</si>
  <si>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</si>
  <si>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</si>
  <si>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</si>
  <si>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</si>
  <si>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</si>
  <si>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</si>
  <si>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</si>
  <si>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</si>
  <si>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</si>
  <si>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</si>
  <si>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</si>
  <si>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</si>
  <si>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</si>
  <si>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</si>
  <si>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</si>
  <si>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</si>
  <si>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</si>
  <si>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</si>
  <si>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</si>
  <si>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</si>
  <si>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</si>
  <si>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</si>
  <si>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</si>
  <si>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</si>
  <si>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</si>
  <si>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</si>
  <si>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</si>
  <si>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</si>
  <si>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</si>
  <si>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</si>
  <si>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</si>
  <si>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</si>
  <si>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</si>
  <si>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</si>
  <si>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</si>
  <si>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</si>
  <si>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</si>
  <si>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</si>
  <si>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</si>
  <si>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</si>
  <si>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</si>
  <si>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</si>
  <si>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</si>
  <si>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</si>
  <si>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</si>
  <si>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</si>
  <si>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</si>
  <si>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</si>
  <si>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</si>
  <si>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</si>
  <si>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</si>
  <si>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</si>
  <si>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</si>
  <si>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</si>
  <si>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</si>
  <si>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</si>
  <si>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</si>
  <si>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</si>
  <si>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</si>
  <si>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</si>
  <si>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</si>
  <si>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</si>
  <si>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</si>
  <si>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</si>
  <si>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</si>
  <si>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</si>
  <si>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</si>
  <si>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</si>
  <si>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</si>
  <si>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</si>
  <si>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</si>
  <si>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</si>
  <si>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</si>
  <si>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</si>
  <si>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</si>
  <si>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</si>
  <si>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</si>
  <si>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</si>
  <si>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</si>
  <si>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</si>
  <si>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</si>
  <si>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</si>
  <si>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</si>
  <si>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</si>
  <si>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</si>
  <si>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</si>
  <si>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</si>
  <si>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</si>
  <si>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</si>
  <si>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</si>
  <si>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</si>
  <si>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</si>
  <si>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</si>
  <si>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</si>
  <si>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</si>
  <si>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</si>
  <si>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</si>
  <si>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</si>
  <si>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</si>
  <si>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</si>
  <si>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</si>
  <si>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</si>
  <si>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</si>
  <si>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</si>
  <si>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</si>
  <si>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</si>
  <si>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</si>
  <si>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</si>
  <si>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</si>
  <si>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</si>
  <si>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</si>
  <si>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</si>
  <si>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</si>
  <si>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</si>
  <si>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</si>
  <si>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</si>
  <si>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</si>
  <si>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</si>
  <si>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</si>
  <si>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</si>
  <si>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</si>
  <si>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</si>
  <si>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</si>
  <si>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</si>
  <si>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t>Total des dépenses</t>
  </si>
  <si>
    <t>Taux d'exécution</t>
  </si>
  <si>
    <t>Third Tranche:</t>
  </si>
  <si>
    <t>Disclaimer: This report is not a certified financial report. It might not reflect the final figures on accounting ledgers</t>
  </si>
  <si>
    <t>Common expenditure</t>
  </si>
  <si>
    <t>OIM</t>
  </si>
  <si>
    <t>PAM</t>
  </si>
  <si>
    <t>Les mécanismes communautaires de prise de décision sont renforcés et ouverts à la participation des jeunes hommes et femmes qui participent activement et de manière constructive aux processus décisionnels locaux.</t>
  </si>
  <si>
    <t>Les cadres de concertation et de dialogue sont redynamisés et renforcés et les jeunes sont davantage impliqués dans les mécanismes de prises décisions communautaires</t>
  </si>
  <si>
    <t xml:space="preserve">Cartographier les structures de concertation (société civile et associations de jeunes et des femmes), les systèmes traditionnels de médiation de conflit existants - formels et informels - dans les provinces de Borkou, Bahr el Gazal et Batha.  </t>
  </si>
  <si>
    <t>Une analyse des causes de conflits et motivation liées à la migration des jeunes vers le Nord sera réalisée dans les 3 provinces permettant d’avoir des propositions de solutions pour une migration sure et ordonnée.</t>
  </si>
  <si>
    <t>Les cadres de concertation et de dialogue sont redynamisés et renforcés et les jeunes (hommes et femmes) sont davantage impliqués dans les mécanismes de prises décisions communautaires (i.e. structures formelles et informelles faisant de la prévention et de la résolution des conflits).</t>
  </si>
  <si>
    <t>Créer et redynamiser des cadres de consultation avec la jeunesse dans les 3 provinces</t>
  </si>
  <si>
    <t xml:space="preserve">Renforcer les capacites des membres des structures communaitaires et de jeunes dans les domaines de la prévention et résolution des conflits afin d'etablir les mecanismes d'engagment et de dialogue. </t>
  </si>
  <si>
    <t>Faciliter l’implication des jeunes (hommes et femmes 15-35 ans) dans les instances de prise de decision communautaires.</t>
  </si>
  <si>
    <t xml:space="preserve">Organiser des profils communaitaires sur les besoins et ambitions socioeconomiques des jeunes dans les provinces Borkou, Barh El Gazel et Batha. </t>
  </si>
  <si>
    <t>Réaliser une étude de type KAP dans les provinces de Borkou, Bahr el Gazal et Batha, pour servir de donnees baseline et endline dans le domaine socioeconomique.</t>
  </si>
  <si>
    <t>Activité à réaliser entièrement par le PAM</t>
  </si>
  <si>
    <t>Les jeunes hommes et femmes marginalisés sont engagés dans la vie socioéconomique de leurs communautés) et sont davantage sensibilisés aux risques associés à la migration irrégulière vers le nord</t>
  </si>
  <si>
    <t>Les capacités des jeunes sont renforcées pour favoriser leur engagement dans la vie socioéconomique dans leurs communautés locales</t>
  </si>
  <si>
    <t xml:space="preserve">Organiser 3 ateliers regroupant les jeunes afin d'echanger sur les problematiques liees leur situation socioeconomique. </t>
  </si>
  <si>
    <t>Les projets communautaires impliquant les jeunes sont mis en œuvre dans les communautés locales</t>
  </si>
  <si>
    <t xml:space="preserve">Mise en place des activités identifiées à travers les processus de planification communautaire participative en lien avec les projets existants. </t>
  </si>
  <si>
    <t>Activite 2.2.2</t>
  </si>
  <si>
    <t xml:space="preserve">Organiser des sessions de formation individuelles ou en groupe en partenariat avec les centres de formation. </t>
  </si>
  <si>
    <t>Etablir un programme d'echange entre les professionnels et les jeunes</t>
  </si>
  <si>
    <t>Les jeunes des trois provinces d’intervention sont sensibilisés aux risques entourant la migration irrégulière vers le nord</t>
  </si>
  <si>
    <t xml:space="preserve">Réaliser la campagne de sensibilisation en collaboration avec les acteurs cles (medias, communautaires, troupe theatralee, troupes musicales, communicateurs traditionnels, leaders religieux, aupres des parents d'eleves, structures de femmes). </t>
  </si>
  <si>
    <t>Renforcer l’engagement des jeunes dans le maintien de la cohésion sociale et la promotion du respect des droits humains et des migrants.</t>
  </si>
  <si>
    <t>Diffusion de messages sur les phenomenes de la COVID-19, les risques lies a la transmission de cette maladie et les mesures de protection contre la COVID-19</t>
  </si>
  <si>
    <r>
      <t xml:space="preserve">$ alloué à GEWE </t>
    </r>
    <r>
      <rPr>
        <sz val="10"/>
        <rFont val="Arial"/>
        <family val="2"/>
      </rPr>
      <t>(inclut coûts indirects)</t>
    </r>
  </si>
  <si>
    <r>
      <t xml:space="preserve">$ alloué à S&amp;E </t>
    </r>
    <r>
      <rPr>
        <sz val="10"/>
        <rFont val="Arial"/>
        <family val="2"/>
      </rPr>
      <t>(inclut coûts indirects)</t>
    </r>
  </si>
  <si>
    <r>
      <t xml:space="preserve">Note: Le PBF n'accepte pas les projets avec moins de 5% pour le S&amp;E et moins 15% pour le GEWE. Ces chiffres apparaîtront </t>
    </r>
    <r>
      <rPr>
        <sz val="11"/>
        <color rgb="FFFF0000"/>
        <rFont val="Calibri"/>
        <family val="2"/>
        <scheme val="minor"/>
      </rPr>
      <t>en</t>
    </r>
    <r>
      <rPr>
        <sz val="10"/>
        <rFont val="Arial"/>
        <family val="2"/>
      </rPr>
      <t xml:space="preserve"> </t>
    </r>
    <r>
      <rPr>
        <sz val="11"/>
        <color rgb="FFFF0000"/>
        <rFont val="Calibri"/>
        <family val="2"/>
        <scheme val="minor"/>
      </rPr>
      <t>rouge</t>
    </r>
    <r>
      <rPr>
        <sz val="10"/>
        <rFont val="Arial"/>
        <family val="2"/>
      </rPr>
      <t xml:space="preserve"> si ce seuil minimum n'est pas atteint.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</si>
</sst>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_(&quot;$&quot;* \(#,##0\);_(&quot;$&quot;* &quot;-&quot;_);_(@_)"/>
    <numFmt numFmtId="165" formatCode="_(&quot;$&quot;* #,##0.00_);_(&quot;$&quot;* \(#,##0.00\);_(&quot;$&quot;* &quot;-&quot;??_);_(@_)"/>
    <numFmt numFmtId="166" formatCode="&quot;$&quot;#,##0.00"/>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sz val="11"/>
      <color theme="4"/>
      <name val="Calibri"/>
      <family val="2"/>
      <scheme val="minor"/>
    </font>
    <font>
      <b/>
      <sz val="12"/>
      <color theme="0"/>
      <name val="Calibri"/>
      <family val="2"/>
      <scheme val="minor"/>
    </font>
    <font>
      <b/>
      <sz val="11"/>
      <color theme="4"/>
      <name val="Calibri"/>
      <family val="2"/>
      <scheme val="minor"/>
    </font>
    <font>
      <sz val="12"/>
      <name val="Calibri"/>
      <family val="2"/>
      <scheme val="minor"/>
    </font>
    <font>
      <sz val="10"/>
      <name val="Arial"/>
      <family val="2"/>
    </font>
    <font>
      <sz val="12"/>
      <color theme="0"/>
      <name val="Calibri"/>
      <family val="2"/>
      <scheme val="minor"/>
    </font>
    <font>
      <sz val="12"/>
      <color theme="4"/>
      <name val="Calibri"/>
      <family val="2"/>
      <scheme val="minor"/>
    </font>
    <font>
      <b/>
      <sz val="24"/>
      <color rgb="FF00B0F0"/>
      <name val="Calibri"/>
      <family val="2"/>
      <scheme val="minor"/>
    </font>
    <font>
      <b/>
      <sz val="14"/>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s>
  <cellStyleXfs count="7">
    <xf numFmtId="0" fontId="0"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24" fillId="0" borderId="0" applyFont="0" applyFill="0" applyBorder="0" applyAlignment="0" applyProtection="0"/>
  </cellStyleXfs>
  <cellXfs count="329">
    <xf numFmtId="0" fontId="0" fillId="0" borderId="0" xfId="0"/>
    <xf numFmtId="0" fontId="0" fillId="0" borderId="0" xfId="0" applyBorder="1"/>
    <xf numFmtId="0" fontId="2" fillId="2" borderId="12" xfId="0" applyFont="1" applyFill="1" applyBorder="1" applyAlignment="1">
      <alignment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8"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165" fontId="2" fillId="2" borderId="3" xfId="0" applyNumberFormat="1" applyFont="1" applyFill="1" applyBorder="1" applyAlignment="1">
      <alignment horizontal="center" wrapText="1"/>
    </xf>
    <xf numFmtId="165" fontId="2" fillId="4" borderId="3" xfId="1" applyFont="1" applyFill="1" applyBorder="1" applyAlignment="1" applyProtection="1">
      <alignment wrapText="1"/>
    </xf>
    <xf numFmtId="165"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5" fontId="2" fillId="2" borderId="3" xfId="0" applyNumberFormat="1" applyFont="1" applyFill="1" applyBorder="1" applyAlignment="1">
      <alignment wrapText="1"/>
    </xf>
    <xf numFmtId="165" fontId="2" fillId="2" borderId="38"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3" borderId="4" xfId="1" applyFont="1" applyFill="1" applyBorder="1" applyAlignment="1" applyProtection="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165" fontId="2" fillId="2" borderId="37"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5" fontId="6" fillId="2" borderId="38" xfId="0" applyNumberFormat="1" applyFont="1" applyFill="1" applyBorder="1" applyAlignment="1">
      <alignment wrapText="1"/>
    </xf>
    <xf numFmtId="165" fontId="2" fillId="2" borderId="3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0" fontId="2" fillId="2" borderId="31" xfId="0" applyFont="1" applyFill="1" applyBorder="1" applyAlignment="1">
      <alignment wrapText="1"/>
    </xf>
    <xf numFmtId="165" fontId="2" fillId="2" borderId="32" xfId="0" applyNumberFormat="1" applyFont="1" applyFill="1" applyBorder="1" applyAlignment="1">
      <alignment wrapText="1"/>
    </xf>
    <xf numFmtId="9" fontId="0" fillId="0" borderId="0" xfId="2" applyFont="1"/>
    <xf numFmtId="165" fontId="2" fillId="4" borderId="5" xfId="1" applyFont="1" applyFill="1" applyBorder="1" applyAlignment="1" applyProtection="1">
      <alignment wrapText="1"/>
    </xf>
    <xf numFmtId="165" fontId="2" fillId="2" borderId="5" xfId="0" applyNumberFormat="1" applyFont="1" applyFill="1" applyBorder="1" applyAlignment="1">
      <alignment wrapText="1"/>
    </xf>
    <xf numFmtId="0" fontId="8"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5" fontId="6" fillId="2" borderId="8" xfId="1" applyFont="1" applyFill="1" applyBorder="1" applyAlignment="1" applyProtection="1">
      <alignment wrapText="1"/>
    </xf>
    <xf numFmtId="165" fontId="2" fillId="2" borderId="3" xfId="1" applyNumberFormat="1" applyFont="1" applyFill="1" applyBorder="1" applyAlignment="1">
      <alignment wrapText="1"/>
    </xf>
    <xf numFmtId="165" fontId="2" fillId="2" borderId="12" xfId="1" applyFont="1" applyFill="1" applyBorder="1" applyAlignment="1" applyProtection="1">
      <alignment wrapText="1"/>
    </xf>
    <xf numFmtId="165"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5" fontId="2" fillId="2" borderId="30" xfId="0" applyNumberFormat="1" applyFont="1" applyFill="1" applyBorder="1" applyAlignment="1">
      <alignment wrapText="1"/>
    </xf>
    <xf numFmtId="165" fontId="2" fillId="2" borderId="9" xfId="1" applyNumberFormat="1" applyFont="1" applyFill="1" applyBorder="1" applyAlignment="1">
      <alignment wrapText="1"/>
    </xf>
    <xf numFmtId="165" fontId="2" fillId="2" borderId="14" xfId="1" applyNumberFormat="1" applyFont="1" applyFill="1" applyBorder="1" applyAlignment="1">
      <alignment wrapText="1"/>
    </xf>
    <xf numFmtId="165" fontId="6" fillId="2" borderId="27" xfId="1" applyFont="1" applyFill="1" applyBorder="1" applyAlignment="1" applyProtection="1">
      <alignment wrapText="1"/>
    </xf>
    <xf numFmtId="165" fontId="6" fillId="2" borderId="29" xfId="1" applyNumberFormat="1" applyFont="1" applyFill="1" applyBorder="1" applyAlignment="1">
      <alignment wrapText="1"/>
    </xf>
    <xf numFmtId="165" fontId="6" fillId="2" borderId="16" xfId="0" applyNumberFormat="1" applyFont="1" applyFill="1" applyBorder="1" applyAlignment="1">
      <alignment wrapText="1"/>
    </xf>
    <xf numFmtId="165"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0" fontId="2" fillId="2" borderId="2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5" fillId="0" borderId="0" xfId="3" applyFont="1" applyAlignment="1">
      <alignment wrapText="1"/>
    </xf>
    <xf numFmtId="0" fontId="16" fillId="0" borderId="0" xfId="3" applyFont="1" applyAlignment="1">
      <alignment wrapText="1"/>
    </xf>
    <xf numFmtId="166" fontId="16" fillId="0" borderId="0" xfId="4" applyNumberFormat="1" applyFont="1" applyBorder="1" applyAlignment="1">
      <alignment wrapText="1"/>
    </xf>
    <xf numFmtId="0" fontId="5" fillId="0" borderId="0" xfId="3" applyAlignment="1">
      <alignment wrapText="1"/>
    </xf>
    <xf numFmtId="0" fontId="20" fillId="0" borderId="0" xfId="3" applyFont="1" applyAlignment="1">
      <alignment wrapText="1"/>
    </xf>
    <xf numFmtId="0" fontId="10" fillId="0" borderId="0" xfId="3" applyFont="1"/>
    <xf numFmtId="166" fontId="0" fillId="0" borderId="0" xfId="4" applyNumberFormat="1" applyFont="1" applyBorder="1" applyAlignment="1">
      <alignment wrapText="1"/>
    </xf>
    <xf numFmtId="0" fontId="2" fillId="0" borderId="0" xfId="3" applyFont="1" applyAlignment="1">
      <alignment wrapText="1"/>
    </xf>
    <xf numFmtId="0" fontId="12" fillId="7" borderId="17" xfId="3" applyFont="1" applyFill="1" applyBorder="1" applyAlignment="1">
      <alignment wrapText="1"/>
    </xf>
    <xf numFmtId="0" fontId="12" fillId="7" borderId="15" xfId="3" applyFont="1" applyFill="1" applyBorder="1" applyAlignment="1">
      <alignment wrapText="1"/>
    </xf>
    <xf numFmtId="166" fontId="12" fillId="7" borderId="15" xfId="4" applyNumberFormat="1" applyFont="1" applyFill="1" applyBorder="1" applyAlignment="1">
      <alignment wrapText="1"/>
    </xf>
    <xf numFmtId="0" fontId="12" fillId="7" borderId="18" xfId="3" applyFont="1" applyFill="1" applyBorder="1" applyAlignment="1">
      <alignment wrapText="1"/>
    </xf>
    <xf numFmtId="0" fontId="3" fillId="0" borderId="0" xfId="3" applyFont="1" applyAlignment="1">
      <alignment wrapText="1"/>
    </xf>
    <xf numFmtId="166" fontId="14" fillId="3" borderId="0" xfId="4" applyNumberFormat="1" applyFont="1" applyFill="1" applyBorder="1" applyAlignment="1">
      <alignment horizontal="left" wrapText="1"/>
    </xf>
    <xf numFmtId="0" fontId="5" fillId="0" borderId="0" xfId="3" applyAlignment="1">
      <alignment horizontal="center" wrapText="1"/>
    </xf>
    <xf numFmtId="166" fontId="0" fillId="0" borderId="0" xfId="4" applyNumberFormat="1" applyFont="1" applyFill="1" applyBorder="1" applyAlignment="1">
      <alignment wrapText="1"/>
    </xf>
    <xf numFmtId="0" fontId="5" fillId="3" borderId="0" xfId="3" applyFill="1" applyAlignment="1">
      <alignment wrapText="1"/>
    </xf>
    <xf numFmtId="0" fontId="2" fillId="2" borderId="3" xfId="3" applyFont="1" applyFill="1" applyBorder="1" applyAlignment="1">
      <alignment horizontal="center" vertical="center" wrapText="1"/>
    </xf>
    <xf numFmtId="166" fontId="2" fillId="2" borderId="3" xfId="3" applyNumberFormat="1" applyFont="1" applyFill="1" applyBorder="1" applyAlignment="1">
      <alignment horizontal="center" vertical="center" wrapText="1"/>
    </xf>
    <xf numFmtId="0" fontId="2" fillId="2" borderId="4" xfId="3" applyFont="1" applyFill="1" applyBorder="1" applyAlignment="1">
      <alignment horizontal="center" vertical="center" wrapText="1"/>
    </xf>
    <xf numFmtId="0" fontId="21" fillId="0" borderId="51" xfId="3" applyFont="1" applyBorder="1" applyAlignment="1">
      <alignment horizontal="center" vertical="center" wrapText="1"/>
    </xf>
    <xf numFmtId="0" fontId="22" fillId="0" borderId="0" xfId="3" applyFont="1" applyAlignment="1">
      <alignment wrapText="1"/>
    </xf>
    <xf numFmtId="0" fontId="1" fillId="2" borderId="3" xfId="3" applyFont="1" applyFill="1" applyBorder="1" applyAlignment="1">
      <alignment horizontal="center" vertical="center" wrapText="1"/>
    </xf>
    <xf numFmtId="0" fontId="2" fillId="3" borderId="3" xfId="3" applyFont="1" applyFill="1" applyBorder="1" applyAlignment="1" applyProtection="1">
      <alignment horizontal="center" vertical="center" wrapText="1"/>
      <protection locked="0"/>
    </xf>
    <xf numFmtId="166" fontId="1" fillId="2" borderId="3" xfId="4" applyNumberFormat="1" applyFont="1" applyFill="1" applyBorder="1" applyAlignment="1" applyProtection="1">
      <alignment horizontal="center" vertical="center" wrapText="1"/>
    </xf>
    <xf numFmtId="0" fontId="1" fillId="2" borderId="4" xfId="3" applyFont="1" applyFill="1" applyBorder="1" applyAlignment="1">
      <alignment horizontal="center" vertical="center" wrapText="1"/>
    </xf>
    <xf numFmtId="0" fontId="10" fillId="0" borderId="51" xfId="3" applyFont="1" applyBorder="1" applyAlignment="1">
      <alignment horizontal="center" vertical="center" wrapText="1"/>
    </xf>
    <xf numFmtId="0" fontId="2" fillId="6" borderId="3" xfId="3" applyFont="1" applyFill="1" applyBorder="1" applyAlignment="1">
      <alignment vertical="center" wrapText="1"/>
    </xf>
    <xf numFmtId="165" fontId="11" fillId="0" borderId="51" xfId="4" applyFont="1" applyFill="1" applyBorder="1" applyAlignment="1" applyProtection="1">
      <alignment vertical="center" wrapText="1"/>
    </xf>
    <xf numFmtId="165" fontId="2" fillId="0" borderId="0" xfId="4" applyFont="1" applyFill="1" applyBorder="1" applyAlignment="1" applyProtection="1">
      <alignment vertical="center" wrapText="1"/>
    </xf>
    <xf numFmtId="0" fontId="1" fillId="6" borderId="3" xfId="3" applyFont="1" applyFill="1" applyBorder="1" applyAlignment="1">
      <alignment vertical="center" wrapText="1"/>
    </xf>
    <xf numFmtId="0" fontId="1" fillId="0" borderId="3" xfId="3" applyFont="1" applyBorder="1" applyAlignment="1" applyProtection="1">
      <alignment horizontal="left" vertical="top" wrapText="1"/>
      <protection locked="0"/>
    </xf>
    <xf numFmtId="165" fontId="1" fillId="0" borderId="3" xfId="4" applyFont="1" applyBorder="1" applyAlignment="1" applyProtection="1">
      <alignment horizontal="center" vertical="center" wrapText="1"/>
      <protection locked="0"/>
    </xf>
    <xf numFmtId="165" fontId="1" fillId="2" borderId="3" xfId="4" applyFont="1" applyFill="1" applyBorder="1" applyAlignment="1" applyProtection="1">
      <alignment horizontal="center" vertical="center" wrapText="1"/>
    </xf>
    <xf numFmtId="9" fontId="23" fillId="0" borderId="3" xfId="5" applyFont="1" applyBorder="1" applyAlignment="1" applyProtection="1">
      <alignment horizontal="center" vertical="center" wrapText="1"/>
      <protection locked="0"/>
    </xf>
    <xf numFmtId="166" fontId="1" fillId="0" borderId="3" xfId="4" applyNumberFormat="1" applyFont="1" applyBorder="1" applyAlignment="1" applyProtection="1">
      <alignment horizontal="center" vertical="center" wrapText="1"/>
      <protection locked="0"/>
    </xf>
    <xf numFmtId="49" fontId="1" fillId="0" borderId="4" xfId="4" applyNumberFormat="1" applyFont="1" applyBorder="1" applyAlignment="1" applyProtection="1">
      <alignment horizontal="left" vertical="center" wrapText="1"/>
      <protection locked="0"/>
    </xf>
    <xf numFmtId="165" fontId="25" fillId="0" borderId="51" xfId="6" applyFont="1" applyFill="1" applyBorder="1" applyAlignment="1" applyProtection="1">
      <alignment horizontal="center" vertical="center" wrapText="1"/>
      <protection locked="0"/>
    </xf>
    <xf numFmtId="165" fontId="1" fillId="0" borderId="0" xfId="6" applyFont="1" applyBorder="1" applyAlignment="1" applyProtection="1">
      <alignment horizontal="center" vertical="center" wrapText="1"/>
      <protection locked="0"/>
    </xf>
    <xf numFmtId="166" fontId="5" fillId="0" borderId="0" xfId="3" applyNumberFormat="1" applyAlignment="1">
      <alignment wrapText="1"/>
    </xf>
    <xf numFmtId="166" fontId="20" fillId="0" borderId="0" xfId="3" applyNumberFormat="1" applyFont="1" applyAlignment="1">
      <alignment wrapText="1"/>
    </xf>
    <xf numFmtId="49" fontId="1" fillId="0" borderId="4" xfId="4" applyNumberFormat="1" applyFont="1" applyBorder="1" applyAlignment="1" applyProtection="1">
      <alignment horizontal="left" wrapText="1"/>
      <protection locked="0"/>
    </xf>
    <xf numFmtId="9" fontId="1" fillId="0" borderId="3" xfId="5" applyFont="1" applyBorder="1" applyAlignment="1" applyProtection="1">
      <alignment horizontal="center" vertical="center" wrapText="1"/>
      <protection locked="0"/>
    </xf>
    <xf numFmtId="165" fontId="1" fillId="0" borderId="51" xfId="4" applyFont="1" applyFill="1" applyBorder="1" applyAlignment="1" applyProtection="1">
      <alignment horizontal="center" vertical="center" wrapText="1"/>
    </xf>
    <xf numFmtId="0" fontId="1" fillId="3" borderId="3" xfId="3" applyFont="1" applyFill="1" applyBorder="1" applyAlignment="1" applyProtection="1">
      <alignment horizontal="left" vertical="top" wrapText="1"/>
      <protection locked="0"/>
    </xf>
    <xf numFmtId="165" fontId="1" fillId="3" borderId="3" xfId="4" applyFont="1" applyFill="1" applyBorder="1" applyAlignment="1" applyProtection="1">
      <alignment horizontal="center" vertical="center" wrapText="1"/>
      <protection locked="0"/>
    </xf>
    <xf numFmtId="9" fontId="1" fillId="3" borderId="3" xfId="5" applyFont="1" applyFill="1" applyBorder="1" applyAlignment="1" applyProtection="1">
      <alignment horizontal="center" vertical="center" wrapText="1"/>
      <protection locked="0"/>
    </xf>
    <xf numFmtId="166" fontId="1" fillId="3" borderId="3" xfId="4" applyNumberFormat="1" applyFont="1" applyFill="1" applyBorder="1" applyAlignment="1" applyProtection="1">
      <alignment horizontal="center" vertical="center" wrapText="1"/>
      <protection locked="0"/>
    </xf>
    <xf numFmtId="49" fontId="1" fillId="3" borderId="4" xfId="4" applyNumberFormat="1" applyFont="1" applyFill="1" applyBorder="1" applyAlignment="1" applyProtection="1">
      <alignment horizontal="left" wrapText="1"/>
      <protection locked="0"/>
    </xf>
    <xf numFmtId="0" fontId="5" fillId="0" borderId="51" xfId="3" applyBorder="1" applyAlignment="1">
      <alignment wrapText="1"/>
    </xf>
    <xf numFmtId="0" fontId="2" fillId="2" borderId="3" xfId="3" applyFont="1" applyFill="1" applyBorder="1" applyAlignment="1">
      <alignment vertical="center" wrapText="1"/>
    </xf>
    <xf numFmtId="165" fontId="2" fillId="2" borderId="3" xfId="4" applyFont="1" applyFill="1" applyBorder="1" applyAlignment="1" applyProtection="1">
      <alignment horizontal="center" vertical="center" wrapText="1"/>
    </xf>
    <xf numFmtId="166" fontId="2" fillId="2" borderId="3" xfId="4" applyNumberFormat="1" applyFont="1" applyFill="1" applyBorder="1" applyAlignment="1" applyProtection="1">
      <alignment horizontal="center" vertical="center" wrapText="1"/>
    </xf>
    <xf numFmtId="165" fontId="2" fillId="0" borderId="51" xfId="4" applyFont="1" applyFill="1" applyBorder="1" applyAlignment="1" applyProtection="1">
      <alignment horizontal="center" vertical="center" wrapText="1"/>
    </xf>
    <xf numFmtId="165" fontId="2" fillId="0" borderId="51" xfId="4" applyFont="1" applyFill="1" applyBorder="1" applyAlignment="1" applyProtection="1">
      <alignment vertical="center" wrapText="1"/>
    </xf>
    <xf numFmtId="166" fontId="26" fillId="0" borderId="0" xfId="6" applyNumberFormat="1" applyFont="1" applyBorder="1" applyAlignment="1" applyProtection="1">
      <alignment horizontal="center" vertical="center" wrapText="1"/>
      <protection locked="0"/>
    </xf>
    <xf numFmtId="165" fontId="25" fillId="0" borderId="51" xfId="4" applyFont="1" applyFill="1" applyBorder="1" applyAlignment="1" applyProtection="1">
      <alignment horizontal="center" vertical="center" wrapText="1"/>
    </xf>
    <xf numFmtId="165" fontId="2" fillId="2" borderId="5" xfId="4" applyFont="1" applyFill="1" applyBorder="1" applyAlignment="1" applyProtection="1">
      <alignment horizontal="center" vertical="center" wrapText="1"/>
    </xf>
    <xf numFmtId="0" fontId="23" fillId="0" borderId="3" xfId="3" applyFont="1" applyBorder="1" applyAlignment="1" applyProtection="1">
      <alignment horizontal="left" vertical="top" wrapText="1"/>
      <protection locked="0"/>
    </xf>
    <xf numFmtId="165" fontId="23" fillId="0" borderId="3" xfId="4" applyFont="1" applyBorder="1" applyAlignment="1" applyProtection="1">
      <alignment horizontal="center" vertical="center" wrapText="1"/>
      <protection locked="0"/>
    </xf>
    <xf numFmtId="0" fontId="20" fillId="3" borderId="0" xfId="3" applyFont="1" applyFill="1" applyAlignment="1">
      <alignment wrapText="1"/>
    </xf>
    <xf numFmtId="0" fontId="1" fillId="3" borderId="0" xfId="3" applyFont="1" applyFill="1" applyAlignment="1" applyProtection="1">
      <alignment vertical="center" wrapText="1"/>
      <protection locked="0"/>
    </xf>
    <xf numFmtId="0" fontId="1" fillId="3" borderId="0" xfId="3" applyFont="1" applyFill="1" applyAlignment="1" applyProtection="1">
      <alignment horizontal="left" vertical="top" wrapText="1"/>
      <protection locked="0"/>
    </xf>
    <xf numFmtId="165" fontId="1" fillId="3" borderId="0" xfId="4" applyFont="1" applyFill="1" applyBorder="1" applyAlignment="1" applyProtection="1">
      <alignment horizontal="center" vertical="center" wrapText="1"/>
      <protection locked="0"/>
    </xf>
    <xf numFmtId="166" fontId="1" fillId="3" borderId="0" xfId="4" applyNumberFormat="1" applyFont="1" applyFill="1" applyBorder="1" applyAlignment="1" applyProtection="1">
      <alignment horizontal="center" vertical="center" wrapText="1"/>
      <protection locked="0"/>
    </xf>
    <xf numFmtId="165" fontId="20" fillId="0" borderId="0" xfId="3" applyNumberFormat="1" applyFont="1" applyAlignment="1">
      <alignment wrapText="1"/>
    </xf>
    <xf numFmtId="0" fontId="2" fillId="3" borderId="0" xfId="3" applyFont="1" applyFill="1" applyAlignment="1">
      <alignment vertical="center" wrapText="1"/>
    </xf>
    <xf numFmtId="165" fontId="1" fillId="3" borderId="0" xfId="4" applyFont="1" applyFill="1" applyBorder="1" applyAlignment="1" applyProtection="1">
      <alignment vertical="center" wrapText="1"/>
      <protection locked="0"/>
    </xf>
    <xf numFmtId="166" fontId="1" fillId="3" borderId="0" xfId="4" applyNumberFormat="1" applyFont="1" applyFill="1" applyBorder="1" applyAlignment="1" applyProtection="1">
      <alignment vertical="center" wrapText="1"/>
      <protection locked="0"/>
    </xf>
    <xf numFmtId="0" fontId="2" fillId="0" borderId="51" xfId="3" applyFont="1" applyBorder="1" applyAlignment="1" applyProtection="1">
      <alignment vertical="center" wrapText="1"/>
      <protection locked="0"/>
    </xf>
    <xf numFmtId="0" fontId="2" fillId="8" borderId="3" xfId="3" applyFont="1" applyFill="1" applyBorder="1" applyAlignment="1">
      <alignment vertical="center" wrapText="1"/>
    </xf>
    <xf numFmtId="0" fontId="1" fillId="3" borderId="1" xfId="3" applyFont="1" applyFill="1" applyBorder="1" applyAlignment="1" applyProtection="1">
      <alignment vertical="center" wrapText="1"/>
      <protection locked="0"/>
    </xf>
    <xf numFmtId="0" fontId="1" fillId="3" borderId="3" xfId="3" applyFont="1" applyFill="1" applyBorder="1" applyAlignment="1" applyProtection="1">
      <alignment vertical="center" wrapText="1"/>
      <protection locked="0"/>
    </xf>
    <xf numFmtId="165" fontId="1" fillId="0" borderId="3" xfId="4" applyFont="1" applyBorder="1" applyAlignment="1" applyProtection="1">
      <alignment vertical="center" wrapText="1"/>
      <protection locked="0"/>
    </xf>
    <xf numFmtId="165" fontId="1" fillId="2" borderId="3" xfId="4" applyFont="1" applyFill="1" applyBorder="1" applyAlignment="1" applyProtection="1">
      <alignment vertical="center" wrapText="1"/>
    </xf>
    <xf numFmtId="9" fontId="1" fillId="0" borderId="3" xfId="5" applyFont="1" applyBorder="1" applyAlignment="1" applyProtection="1">
      <alignment vertical="center" wrapText="1"/>
      <protection locked="0"/>
    </xf>
    <xf numFmtId="166" fontId="1" fillId="0" borderId="3" xfId="4" applyNumberFormat="1" applyFont="1" applyBorder="1" applyAlignment="1" applyProtection="1">
      <alignment vertical="center" wrapText="1"/>
      <protection locked="0"/>
    </xf>
    <xf numFmtId="165" fontId="25" fillId="0" borderId="51" xfId="6" applyFont="1" applyFill="1" applyBorder="1" applyAlignment="1" applyProtection="1">
      <alignment vertical="center" wrapText="1"/>
      <protection locked="0"/>
    </xf>
    <xf numFmtId="165" fontId="1" fillId="0" borderId="0" xfId="6" applyFont="1" applyBorder="1" applyAlignment="1" applyProtection="1">
      <alignment vertical="center" wrapText="1"/>
      <protection locked="0"/>
    </xf>
    <xf numFmtId="0" fontId="1" fillId="3" borderId="2" xfId="3" applyFont="1" applyFill="1" applyBorder="1" applyAlignment="1" applyProtection="1">
      <alignment vertical="center" wrapText="1"/>
      <protection locked="0"/>
    </xf>
    <xf numFmtId="0" fontId="2" fillId="2" borderId="38" xfId="3" applyFont="1" applyFill="1" applyBorder="1" applyAlignment="1">
      <alignment vertical="center" wrapText="1"/>
    </xf>
    <xf numFmtId="49" fontId="1" fillId="0" borderId="4" xfId="3" applyNumberFormat="1" applyFont="1" applyBorder="1" applyAlignment="1" applyProtection="1">
      <alignment horizontal="left" wrapText="1"/>
      <protection locked="0"/>
    </xf>
    <xf numFmtId="0" fontId="2" fillId="4" borderId="3" xfId="3" applyFont="1" applyFill="1" applyBorder="1" applyAlignment="1" applyProtection="1">
      <alignment vertical="center" wrapText="1"/>
      <protection locked="0"/>
    </xf>
    <xf numFmtId="165" fontId="2" fillId="4" borderId="3" xfId="4" applyFont="1" applyFill="1" applyBorder="1" applyAlignment="1" applyProtection="1">
      <alignment vertical="center" wrapText="1"/>
    </xf>
    <xf numFmtId="0" fontId="1" fillId="3" borderId="4" xfId="3" applyFont="1" applyFill="1" applyBorder="1" applyAlignment="1" applyProtection="1">
      <alignment vertical="center" wrapText="1"/>
      <protection locked="0"/>
    </xf>
    <xf numFmtId="165" fontId="5" fillId="0" borderId="0" xfId="3" applyNumberFormat="1" applyAlignment="1">
      <alignment wrapText="1"/>
    </xf>
    <xf numFmtId="0" fontId="2" fillId="0" borderId="0" xfId="3" applyFont="1" applyAlignment="1" applyProtection="1">
      <alignment vertical="center" wrapText="1"/>
      <protection locked="0"/>
    </xf>
    <xf numFmtId="0" fontId="2" fillId="3" borderId="0" xfId="3" applyFont="1" applyFill="1" applyAlignment="1" applyProtection="1">
      <alignment vertical="center" wrapText="1"/>
      <protection locked="0"/>
    </xf>
    <xf numFmtId="166" fontId="2" fillId="3" borderId="0" xfId="4" applyNumberFormat="1" applyFont="1" applyFill="1" applyBorder="1" applyAlignment="1" applyProtection="1">
      <alignment vertical="center" wrapText="1"/>
      <protection locked="0"/>
    </xf>
    <xf numFmtId="0" fontId="2" fillId="2" borderId="3" xfId="4" applyNumberFormat="1" applyFont="1" applyFill="1" applyBorder="1" applyAlignment="1" applyProtection="1">
      <alignment horizontal="center" vertical="center" wrapText="1"/>
    </xf>
    <xf numFmtId="0" fontId="1" fillId="3" borderId="0" xfId="3" applyFont="1" applyFill="1" applyAlignment="1">
      <alignment vertical="center" wrapText="1"/>
    </xf>
    <xf numFmtId="0" fontId="1" fillId="2" borderId="8" xfId="3" applyFont="1" applyFill="1" applyBorder="1" applyAlignment="1">
      <alignment vertical="center" wrapText="1"/>
    </xf>
    <xf numFmtId="164" fontId="1" fillId="2" borderId="3" xfId="3" applyNumberFormat="1" applyFont="1" applyFill="1" applyBorder="1" applyAlignment="1">
      <alignment vertical="center" wrapText="1"/>
    </xf>
    <xf numFmtId="164" fontId="1" fillId="2" borderId="9" xfId="3" applyNumberFormat="1" applyFont="1" applyFill="1" applyBorder="1" applyAlignment="1">
      <alignment vertical="center" wrapText="1"/>
    </xf>
    <xf numFmtId="0" fontId="1" fillId="0" borderId="0" xfId="3" applyFont="1" applyAlignment="1" applyProtection="1">
      <alignment vertical="center" wrapText="1"/>
      <protection locked="0"/>
    </xf>
    <xf numFmtId="166" fontId="1" fillId="0" borderId="0" xfId="4" applyNumberFormat="1" applyFont="1" applyFill="1" applyBorder="1" applyAlignment="1" applyProtection="1">
      <alignment vertical="center" wrapText="1"/>
      <protection locked="0"/>
    </xf>
    <xf numFmtId="0" fontId="1" fillId="0" borderId="0" xfId="3" applyFont="1" applyAlignment="1">
      <alignment vertical="center" wrapText="1"/>
    </xf>
    <xf numFmtId="0" fontId="2" fillId="2" borderId="12" xfId="3" applyFont="1" applyFill="1" applyBorder="1" applyAlignment="1">
      <alignment vertical="center" wrapText="1"/>
    </xf>
    <xf numFmtId="164" fontId="2" fillId="2" borderId="13" xfId="4" applyNumberFormat="1" applyFont="1" applyFill="1" applyBorder="1" applyAlignment="1" applyProtection="1">
      <alignment vertical="center" wrapText="1"/>
    </xf>
    <xf numFmtId="164" fontId="2" fillId="2" borderId="14" xfId="4" applyNumberFormat="1" applyFont="1" applyFill="1" applyBorder="1" applyAlignment="1" applyProtection="1">
      <alignment vertical="center" wrapText="1"/>
    </xf>
    <xf numFmtId="165" fontId="2" fillId="3" borderId="0" xfId="3" applyNumberFormat="1" applyFont="1" applyFill="1" applyAlignment="1">
      <alignment vertical="center" wrapText="1"/>
    </xf>
    <xf numFmtId="166" fontId="2" fillId="3" borderId="0" xfId="4" applyNumberFormat="1" applyFont="1" applyFill="1" applyBorder="1" applyAlignment="1">
      <alignment vertical="center" wrapText="1"/>
    </xf>
    <xf numFmtId="166" fontId="2" fillId="3" borderId="0" xfId="4" applyNumberFormat="1" applyFont="1" applyFill="1" applyBorder="1" applyAlignment="1" applyProtection="1">
      <alignment horizontal="center" vertical="center" wrapText="1"/>
    </xf>
    <xf numFmtId="0" fontId="2" fillId="2" borderId="8" xfId="3" applyFont="1" applyFill="1" applyBorder="1" applyAlignment="1">
      <alignment horizontal="center" vertical="center" wrapText="1"/>
    </xf>
    <xf numFmtId="0" fontId="2" fillId="2" borderId="8" xfId="3" applyFont="1" applyFill="1" applyBorder="1" applyAlignment="1">
      <alignment vertical="center" wrapText="1"/>
    </xf>
    <xf numFmtId="165" fontId="2" fillId="2" borderId="3" xfId="4" applyFont="1" applyFill="1" applyBorder="1" applyAlignment="1" applyProtection="1">
      <alignment vertical="center" wrapText="1"/>
    </xf>
    <xf numFmtId="165" fontId="2" fillId="2" borderId="4" xfId="4" applyFont="1" applyFill="1" applyBorder="1" applyAlignment="1" applyProtection="1">
      <alignment vertical="center" wrapText="1"/>
    </xf>
    <xf numFmtId="9" fontId="2" fillId="3" borderId="9" xfId="5" applyFont="1" applyFill="1" applyBorder="1" applyAlignment="1" applyProtection="1">
      <alignment vertical="center" wrapText="1"/>
      <protection locked="0"/>
    </xf>
    <xf numFmtId="0" fontId="2" fillId="2" borderId="34" xfId="3" applyFont="1" applyFill="1" applyBorder="1" applyAlignment="1">
      <alignment vertical="center" wrapText="1"/>
    </xf>
    <xf numFmtId="165" fontId="2" fillId="2" borderId="39" xfId="4" applyFont="1" applyFill="1" applyBorder="1" applyAlignment="1" applyProtection="1">
      <alignment vertical="center" wrapText="1"/>
    </xf>
    <xf numFmtId="9" fontId="2" fillId="3" borderId="30" xfId="5" applyFont="1" applyFill="1" applyBorder="1" applyAlignment="1" applyProtection="1">
      <alignment vertical="center" wrapText="1"/>
      <protection locked="0"/>
    </xf>
    <xf numFmtId="9" fontId="2" fillId="3" borderId="30" xfId="5" applyFont="1" applyFill="1" applyBorder="1" applyAlignment="1" applyProtection="1">
      <alignment horizontal="right" vertical="center" wrapText="1"/>
      <protection locked="0"/>
    </xf>
    <xf numFmtId="166" fontId="2" fillId="3" borderId="0" xfId="4" applyNumberFormat="1" applyFont="1" applyFill="1" applyBorder="1" applyAlignment="1" applyProtection="1">
      <alignment horizontal="right" vertical="center" wrapText="1"/>
      <protection locked="0"/>
    </xf>
    <xf numFmtId="165" fontId="2" fillId="2" borderId="13" xfId="4" applyFont="1" applyFill="1" applyBorder="1" applyAlignment="1" applyProtection="1">
      <alignment vertical="center" wrapText="1"/>
    </xf>
    <xf numFmtId="9" fontId="2" fillId="2" borderId="14" xfId="5" applyFont="1" applyFill="1" applyBorder="1" applyAlignment="1" applyProtection="1">
      <alignment vertical="center" wrapText="1"/>
    </xf>
    <xf numFmtId="166" fontId="2" fillId="3" borderId="0" xfId="4" applyNumberFormat="1" applyFont="1" applyFill="1" applyBorder="1" applyAlignment="1" applyProtection="1">
      <alignment vertical="center" wrapText="1"/>
    </xf>
    <xf numFmtId="0" fontId="2" fillId="0" borderId="0" xfId="3" applyFont="1" applyAlignment="1">
      <alignment vertical="center" wrapText="1"/>
    </xf>
    <xf numFmtId="165" fontId="2" fillId="0" borderId="0" xfId="3" applyNumberFormat="1" applyFont="1" applyAlignment="1">
      <alignment vertical="center" wrapText="1"/>
    </xf>
    <xf numFmtId="166" fontId="2" fillId="0" borderId="0" xfId="4" applyNumberFormat="1" applyFont="1" applyFill="1" applyBorder="1" applyAlignment="1">
      <alignment vertical="center" wrapText="1"/>
    </xf>
    <xf numFmtId="0" fontId="3" fillId="2" borderId="27" xfId="3" applyFont="1" applyFill="1" applyBorder="1" applyAlignment="1">
      <alignment horizontal="left" vertical="center" wrapText="1"/>
    </xf>
    <xf numFmtId="165" fontId="2" fillId="2" borderId="16" xfId="3" applyNumberFormat="1" applyFont="1" applyFill="1" applyBorder="1" applyAlignment="1">
      <alignment vertical="center" wrapText="1"/>
    </xf>
    <xf numFmtId="165" fontId="2" fillId="2" borderId="27" xfId="3" applyNumberFormat="1" applyFont="1" applyFill="1" applyBorder="1" applyAlignment="1">
      <alignment vertical="center" wrapText="1"/>
    </xf>
    <xf numFmtId="166" fontId="0" fillId="2" borderId="16" xfId="4" applyNumberFormat="1" applyFont="1" applyFill="1" applyBorder="1" applyAlignment="1">
      <alignment vertical="center" wrapText="1"/>
    </xf>
    <xf numFmtId="0" fontId="3" fillId="2" borderId="8" xfId="3" applyFont="1" applyFill="1" applyBorder="1" applyAlignment="1">
      <alignment horizontal="left" vertical="center" wrapText="1"/>
    </xf>
    <xf numFmtId="10" fontId="2" fillId="2" borderId="9" xfId="5" applyNumberFormat="1" applyFont="1" applyFill="1" applyBorder="1" applyAlignment="1" applyProtection="1">
      <alignment wrapText="1"/>
    </xf>
    <xf numFmtId="9" fontId="2" fillId="3" borderId="0" xfId="5" applyFont="1" applyFill="1" applyBorder="1" applyAlignment="1">
      <alignment wrapText="1"/>
    </xf>
    <xf numFmtId="0" fontId="5" fillId="2" borderId="12" xfId="3" applyFill="1" applyBorder="1" applyAlignment="1">
      <alignment wrapText="1"/>
    </xf>
    <xf numFmtId="9" fontId="0" fillId="2" borderId="14" xfId="5" applyFont="1" applyFill="1" applyBorder="1" applyAlignment="1">
      <alignment wrapText="1"/>
    </xf>
    <xf numFmtId="0" fontId="3" fillId="3" borderId="0" xfId="3" applyFont="1" applyFill="1" applyAlignment="1">
      <alignment horizontal="center" vertical="center" wrapText="1"/>
    </xf>
    <xf numFmtId="165" fontId="2" fillId="2" borderId="9" xfId="5" applyNumberFormat="1" applyFont="1" applyFill="1" applyBorder="1" applyAlignment="1" applyProtection="1">
      <alignment wrapText="1"/>
    </xf>
    <xf numFmtId="165" fontId="2" fillId="3" borderId="0" xfId="5" applyNumberFormat="1" applyFont="1" applyFill="1" applyBorder="1" applyAlignment="1">
      <alignment wrapText="1"/>
    </xf>
    <xf numFmtId="0" fontId="5" fillId="3" borderId="0" xfId="3" applyFill="1" applyAlignment="1">
      <alignment horizontal="center" vertical="center" wrapText="1"/>
    </xf>
    <xf numFmtId="0" fontId="1" fillId="0" borderId="0" xfId="0" applyFont="1" applyAlignment="1">
      <alignment wrapText="1"/>
    </xf>
    <xf numFmtId="0" fontId="15" fillId="0" borderId="0" xfId="0" applyFont="1" applyAlignment="1">
      <alignment wrapText="1"/>
    </xf>
    <xf numFmtId="0" fontId="16" fillId="0" borderId="0" xfId="0" applyFont="1" applyAlignment="1">
      <alignment wrapText="1"/>
    </xf>
    <xf numFmtId="0" fontId="7" fillId="0" borderId="0" xfId="0" applyFont="1" applyAlignment="1">
      <alignment vertical="center" wrapText="1"/>
    </xf>
    <xf numFmtId="0" fontId="2" fillId="3" borderId="0" xfId="0" applyFont="1" applyFill="1" applyAlignment="1">
      <alignment horizontal="left" wrapText="1"/>
    </xf>
    <xf numFmtId="165" fontId="2" fillId="2" borderId="3" xfId="1" applyFont="1" applyFill="1" applyBorder="1" applyAlignment="1" applyProtection="1">
      <alignment horizontal="center" vertical="center" wrapText="1"/>
      <protection locked="0"/>
    </xf>
    <xf numFmtId="0" fontId="7" fillId="2" borderId="38" xfId="0" applyFont="1" applyFill="1" applyBorder="1" applyAlignment="1">
      <alignment vertical="center" wrapText="1"/>
    </xf>
    <xf numFmtId="165" fontId="1" fillId="0" borderId="38" xfId="0" applyNumberFormat="1" applyFont="1" applyBorder="1" applyAlignment="1" applyProtection="1">
      <alignment wrapText="1"/>
      <protection locked="0"/>
    </xf>
    <xf numFmtId="165" fontId="1" fillId="3" borderId="38" xfId="1" applyFont="1" applyFill="1" applyBorder="1" applyAlignment="1" applyProtection="1">
      <alignment horizontal="center" vertical="center" wrapText="1"/>
      <protection locked="0"/>
    </xf>
    <xf numFmtId="0" fontId="7" fillId="2" borderId="3" xfId="0" applyFont="1" applyFill="1" applyBorder="1" applyAlignment="1">
      <alignment vertical="center" wrapText="1"/>
    </xf>
    <xf numFmtId="165" fontId="1" fillId="0" borderId="3" xfId="0" applyNumberFormat="1" applyFont="1" applyBorder="1" applyAlignment="1" applyProtection="1">
      <alignment wrapText="1"/>
      <protection locked="0"/>
    </xf>
    <xf numFmtId="165" fontId="1" fillId="3" borderId="3" xfId="1" applyFont="1" applyFill="1" applyBorder="1" applyAlignment="1" applyProtection="1">
      <alignment horizontal="center" vertical="center" wrapText="1"/>
      <protection locked="0"/>
    </xf>
    <xf numFmtId="165" fontId="2" fillId="4" borderId="3" xfId="1" applyFont="1" applyFill="1" applyBorder="1" applyAlignment="1">
      <alignment wrapText="1"/>
    </xf>
    <xf numFmtId="0" fontId="1" fillId="3" borderId="0" xfId="0" applyFont="1" applyFill="1" applyAlignment="1">
      <alignment wrapText="1"/>
    </xf>
    <xf numFmtId="165" fontId="2" fillId="3" borderId="1" xfId="1" applyFont="1" applyFill="1" applyBorder="1" applyAlignment="1">
      <alignment wrapText="1"/>
    </xf>
    <xf numFmtId="165" fontId="2" fillId="4" borderId="5" xfId="1" applyFont="1" applyFill="1" applyBorder="1" applyAlignment="1">
      <alignment wrapText="1"/>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0" fontId="8" fillId="2" borderId="52" xfId="0" applyFont="1" applyFill="1" applyBorder="1" applyAlignment="1">
      <alignment vertical="center" wrapText="1"/>
    </xf>
    <xf numFmtId="165" fontId="1" fillId="2" borderId="3" xfId="0" applyNumberFormat="1" applyFont="1" applyFill="1" applyBorder="1" applyAlignment="1">
      <alignment wrapText="1"/>
    </xf>
    <xf numFmtId="0" fontId="8" fillId="2" borderId="50" xfId="0" applyFont="1" applyFill="1" applyBorder="1" applyAlignment="1">
      <alignment vertical="center" wrapText="1"/>
    </xf>
    <xf numFmtId="165" fontId="1" fillId="2" borderId="38" xfId="0" applyNumberFormat="1" applyFont="1" applyFill="1" applyBorder="1" applyAlignment="1">
      <alignment wrapText="1"/>
    </xf>
    <xf numFmtId="165" fontId="1" fillId="3" borderId="0" xfId="1" applyFont="1" applyFill="1" applyBorder="1" applyAlignment="1" applyProtection="1">
      <alignment vertical="center" wrapText="1"/>
      <protection locked="0"/>
    </xf>
    <xf numFmtId="165" fontId="1" fillId="3" borderId="0" xfId="1" applyFont="1" applyFill="1" applyBorder="1" applyAlignment="1" applyProtection="1">
      <alignment vertical="center" wrapText="1"/>
    </xf>
    <xf numFmtId="0" fontId="1" fillId="2" borderId="8" xfId="0" applyFont="1" applyFill="1" applyBorder="1" applyAlignment="1">
      <alignment vertical="center" wrapText="1"/>
    </xf>
    <xf numFmtId="165" fontId="1" fillId="2" borderId="3" xfId="1" applyFont="1" applyFill="1" applyBorder="1" applyAlignment="1">
      <alignment wrapText="1"/>
    </xf>
    <xf numFmtId="165" fontId="1" fillId="2" borderId="9" xfId="0" applyNumberFormat="1" applyFont="1" applyFill="1" applyBorder="1" applyAlignment="1">
      <alignment wrapText="1"/>
    </xf>
    <xf numFmtId="165" fontId="1" fillId="2" borderId="13" xfId="0" applyNumberFormat="1" applyFont="1" applyFill="1" applyBorder="1" applyAlignment="1">
      <alignment wrapText="1"/>
    </xf>
    <xf numFmtId="165" fontId="1" fillId="2" borderId="14" xfId="0" applyNumberFormat="1" applyFont="1" applyFill="1" applyBorder="1" applyAlignment="1">
      <alignment wrapText="1"/>
    </xf>
    <xf numFmtId="165" fontId="2" fillId="3" borderId="0" xfId="0" applyNumberFormat="1" applyFont="1" applyFill="1" applyAlignment="1">
      <alignment vertical="center" wrapText="1"/>
    </xf>
    <xf numFmtId="165" fontId="1" fillId="3" borderId="0" xfId="0" applyNumberFormat="1" applyFont="1" applyFill="1" applyAlignment="1">
      <alignment vertical="center" wrapText="1"/>
    </xf>
    <xf numFmtId="165" fontId="2" fillId="0" borderId="0" xfId="0" applyNumberFormat="1" applyFont="1" applyAlignment="1">
      <alignment wrapText="1"/>
    </xf>
    <xf numFmtId="0" fontId="2" fillId="0" borderId="0" xfId="0" applyFont="1" applyAlignment="1">
      <alignment horizontal="center" vertical="center" wrapText="1"/>
    </xf>
    <xf numFmtId="0" fontId="1" fillId="3" borderId="0" xfId="0" applyFont="1" applyFill="1" applyAlignment="1">
      <alignment horizontal="center" vertical="center" wrapText="1"/>
    </xf>
    <xf numFmtId="0" fontId="5" fillId="0" borderId="0" xfId="3" applyBorder="1" applyAlignment="1">
      <alignment wrapText="1"/>
    </xf>
    <xf numFmtId="0" fontId="2" fillId="3" borderId="3" xfId="3" applyFont="1" applyFill="1" applyBorder="1" applyAlignment="1" applyProtection="1">
      <alignment horizontal="left" vertical="center" wrapText="1"/>
      <protection locked="0"/>
    </xf>
    <xf numFmtId="165" fontId="2" fillId="3" borderId="3" xfId="4" applyFont="1" applyFill="1" applyBorder="1" applyAlignment="1" applyProtection="1">
      <alignment horizontal="left" vertical="center" wrapText="1"/>
      <protection locked="0"/>
    </xf>
    <xf numFmtId="0" fontId="2" fillId="3" borderId="4" xfId="3" applyFont="1" applyFill="1" applyBorder="1" applyAlignment="1" applyProtection="1">
      <alignment horizontal="left" vertical="center" wrapText="1"/>
      <protection locked="0"/>
    </xf>
    <xf numFmtId="0" fontId="19" fillId="0" borderId="0" xfId="3" applyFont="1" applyAlignment="1">
      <alignment horizontal="left" vertical="top" wrapText="1"/>
    </xf>
    <xf numFmtId="0" fontId="4" fillId="7" borderId="19" xfId="3" applyFont="1" applyFill="1" applyBorder="1" applyAlignment="1">
      <alignment horizontal="left" wrapText="1"/>
    </xf>
    <xf numFmtId="0" fontId="4" fillId="7" borderId="24" xfId="3" applyFont="1" applyFill="1" applyBorder="1" applyAlignment="1">
      <alignment horizontal="left" wrapText="1"/>
    </xf>
    <xf numFmtId="165" fontId="4" fillId="7" borderId="24" xfId="4" applyFont="1" applyFill="1" applyBorder="1" applyAlignment="1">
      <alignment horizontal="left" wrapText="1"/>
    </xf>
    <xf numFmtId="0" fontId="4" fillId="7" borderId="20" xfId="3" applyFont="1" applyFill="1" applyBorder="1" applyAlignment="1">
      <alignment horizontal="left" wrapText="1"/>
    </xf>
    <xf numFmtId="0" fontId="14" fillId="7" borderId="25" xfId="3" applyFont="1" applyFill="1" applyBorder="1" applyAlignment="1">
      <alignment horizontal="left" wrapText="1"/>
    </xf>
    <xf numFmtId="0" fontId="14" fillId="7" borderId="26" xfId="3" applyFont="1" applyFill="1" applyBorder="1" applyAlignment="1">
      <alignment horizontal="left" wrapText="1"/>
    </xf>
    <xf numFmtId="0" fontId="14" fillId="7" borderId="21" xfId="3" applyFont="1" applyFill="1" applyBorder="1" applyAlignment="1">
      <alignment horizontal="left" wrapText="1"/>
    </xf>
    <xf numFmtId="49" fontId="2" fillId="3" borderId="3" xfId="3" applyNumberFormat="1" applyFont="1" applyFill="1" applyBorder="1" applyAlignment="1" applyProtection="1">
      <alignment horizontal="left" vertical="top" wrapText="1"/>
      <protection locked="0"/>
    </xf>
    <xf numFmtId="165" fontId="2" fillId="3" borderId="3" xfId="4" applyFont="1" applyFill="1" applyBorder="1" applyAlignment="1" applyProtection="1">
      <alignment horizontal="left" vertical="top" wrapText="1"/>
      <protection locked="0"/>
    </xf>
    <xf numFmtId="49" fontId="2" fillId="3" borderId="4" xfId="3" applyNumberFormat="1" applyFont="1" applyFill="1" applyBorder="1" applyAlignment="1" applyProtection="1">
      <alignment horizontal="left" vertical="top" wrapText="1"/>
      <protection locked="0"/>
    </xf>
    <xf numFmtId="49" fontId="1" fillId="3" borderId="3" xfId="3" applyNumberFormat="1" applyFont="1" applyFill="1" applyBorder="1" applyAlignment="1" applyProtection="1">
      <alignment horizontal="left" vertical="top" wrapText="1"/>
      <protection locked="0"/>
    </xf>
    <xf numFmtId="165" fontId="1" fillId="3" borderId="3" xfId="4" applyFont="1" applyFill="1" applyBorder="1" applyAlignment="1" applyProtection="1">
      <alignment horizontal="left" vertical="top" wrapText="1"/>
      <protection locked="0"/>
    </xf>
    <xf numFmtId="49" fontId="1" fillId="3" borderId="4" xfId="3" applyNumberFormat="1" applyFont="1" applyFill="1" applyBorder="1" applyAlignment="1" applyProtection="1">
      <alignment horizontal="left" vertical="top" wrapText="1"/>
      <protection locked="0"/>
    </xf>
    <xf numFmtId="0" fontId="1" fillId="3" borderId="3" xfId="3" applyFont="1" applyFill="1" applyBorder="1" applyAlignment="1" applyProtection="1">
      <alignment horizontal="left" vertical="top" wrapText="1"/>
      <protection locked="0"/>
    </xf>
    <xf numFmtId="0" fontId="1" fillId="3" borderId="4" xfId="3" applyFont="1" applyFill="1" applyBorder="1" applyAlignment="1" applyProtection="1">
      <alignment horizontal="left" vertical="top" wrapText="1"/>
      <protection locked="0"/>
    </xf>
    <xf numFmtId="0" fontId="2" fillId="3" borderId="3" xfId="3" applyFont="1" applyFill="1" applyBorder="1" applyAlignment="1" applyProtection="1">
      <alignment horizontal="left" vertical="top" wrapText="1"/>
      <protection locked="0"/>
    </xf>
    <xf numFmtId="0" fontId="2" fillId="3" borderId="4" xfId="3" applyFont="1" applyFill="1" applyBorder="1" applyAlignment="1" applyProtection="1">
      <alignment horizontal="left" vertical="top" wrapText="1"/>
      <protection locked="0"/>
    </xf>
    <xf numFmtId="0" fontId="2" fillId="0" borderId="0" xfId="3" applyFont="1" applyAlignment="1">
      <alignment horizontal="center" vertical="center" wrapText="1"/>
    </xf>
    <xf numFmtId="0" fontId="3" fillId="2" borderId="7" xfId="3" applyFont="1" applyFill="1" applyBorder="1" applyAlignment="1">
      <alignment horizontal="center" vertical="center" wrapText="1"/>
    </xf>
    <xf numFmtId="0" fontId="3" fillId="2" borderId="35" xfId="3" applyFont="1" applyFill="1" applyBorder="1" applyAlignment="1">
      <alignment horizontal="center" vertical="center" wrapText="1"/>
    </xf>
    <xf numFmtId="0" fontId="5" fillId="5" borderId="12" xfId="3" applyFill="1" applyBorder="1" applyAlignment="1">
      <alignment horizontal="center" vertical="center" wrapText="1"/>
    </xf>
    <xf numFmtId="0" fontId="5" fillId="5" borderId="14" xfId="3" applyFill="1" applyBorder="1" applyAlignment="1">
      <alignment horizontal="center" vertical="center" wrapText="1"/>
    </xf>
    <xf numFmtId="0" fontId="2" fillId="4" borderId="40" xfId="3" applyFont="1" applyFill="1" applyBorder="1" applyAlignment="1">
      <alignment horizontal="center" vertical="center" wrapText="1"/>
    </xf>
    <xf numFmtId="0" fontId="2" fillId="4" borderId="41" xfId="3" applyFont="1" applyFill="1" applyBorder="1" applyAlignment="1">
      <alignment horizontal="center" vertical="center" wrapText="1"/>
    </xf>
    <xf numFmtId="0" fontId="2" fillId="4" borderId="42" xfId="3" applyFont="1" applyFill="1" applyBorder="1" applyAlignment="1">
      <alignment horizontal="center" vertical="center" wrapText="1"/>
    </xf>
    <xf numFmtId="0" fontId="1" fillId="2" borderId="34" xfId="3" applyFont="1" applyFill="1" applyBorder="1" applyAlignment="1">
      <alignment horizontal="center" vertical="center" wrapText="1"/>
    </xf>
    <xf numFmtId="0" fontId="1" fillId="2" borderId="10" xfId="3" applyFont="1" applyFill="1" applyBorder="1" applyAlignment="1">
      <alignment horizontal="center" vertical="center" wrapText="1"/>
    </xf>
    <xf numFmtId="165" fontId="2" fillId="2" borderId="30" xfId="4" applyFont="1" applyFill="1" applyBorder="1" applyAlignment="1" applyProtection="1">
      <alignment horizontal="center" vertical="center" wrapText="1"/>
    </xf>
    <xf numFmtId="165" fontId="2" fillId="2" borderId="37" xfId="4" applyFont="1" applyFill="1" applyBorder="1" applyAlignment="1" applyProtection="1">
      <alignment horizontal="center" vertical="center" wrapText="1"/>
    </xf>
    <xf numFmtId="0" fontId="2" fillId="2" borderId="27" xfId="3" applyFont="1" applyFill="1" applyBorder="1" applyAlignment="1">
      <alignment horizontal="center" vertical="center" wrapText="1"/>
    </xf>
    <xf numFmtId="0" fontId="2" fillId="2" borderId="29" xfId="3" applyFont="1" applyFill="1" applyBorder="1" applyAlignment="1">
      <alignment horizontal="center" vertical="center" wrapText="1"/>
    </xf>
    <xf numFmtId="0" fontId="2" fillId="2" borderId="36" xfId="3" applyFont="1" applyFill="1" applyBorder="1" applyAlignment="1">
      <alignment horizontal="center" vertical="center" wrapText="1"/>
    </xf>
    <xf numFmtId="0" fontId="2" fillId="2" borderId="16" xfId="3" applyFont="1" applyFill="1" applyBorder="1" applyAlignment="1">
      <alignment horizontal="center" vertical="center" wrapText="1"/>
    </xf>
    <xf numFmtId="0" fontId="2" fillId="2" borderId="5" xfId="3" applyFont="1" applyFill="1" applyBorder="1" applyAlignment="1">
      <alignment horizontal="center" vertical="center" wrapText="1"/>
    </xf>
    <xf numFmtId="0" fontId="2" fillId="2" borderId="38" xfId="3" applyFont="1" applyFill="1" applyBorder="1" applyAlignment="1">
      <alignment horizontal="center" vertical="center" wrapText="1"/>
    </xf>
    <xf numFmtId="0" fontId="2" fillId="2" borderId="30" xfId="3" applyFont="1" applyFill="1" applyBorder="1" applyAlignment="1">
      <alignment horizontal="center" vertical="center" wrapText="1"/>
    </xf>
    <xf numFmtId="0" fontId="2" fillId="2" borderId="37" xfId="3"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7" fillId="0" borderId="0" xfId="0" applyFont="1" applyAlignment="1">
      <alignment horizontal="left" vertical="top" wrapText="1"/>
    </xf>
    <xf numFmtId="0" fontId="28" fillId="0" borderId="48" xfId="0" applyFont="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5" xfId="0" applyNumberFormat="1" applyFont="1" applyFill="1" applyBorder="1" applyAlignment="1">
      <alignment horizontal="center"/>
    </xf>
    <xf numFmtId="165" fontId="3" fillId="2" borderId="43" xfId="0" applyNumberFormat="1" applyFont="1" applyFill="1" applyBorder="1" applyAlignment="1">
      <alignment horizontal="center"/>
    </xf>
    <xf numFmtId="165"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7">
    <cellStyle name="Currency" xfId="1" builtinId="4"/>
    <cellStyle name="Currency 2" xfId="6" xr:uid="{5E37955C-0E90-48C8-8A44-5685A24B8F8C}"/>
    <cellStyle name="Currency 6" xfId="4" xr:uid="{471C1C69-7A17-402E-BAB5-A7444D5EFA0D}"/>
    <cellStyle name="Normal" xfId="0" builtinId="0"/>
    <cellStyle name="Normal 11 2" xfId="3" xr:uid="{87612F9E-1016-4F7E-BF0B-CD854DCF771B}"/>
    <cellStyle name="Percent" xfId="2" builtinId="5"/>
    <cellStyle name="Percent 7" xfId="5" xr:uid="{24FE4917-BDA2-46C4-AF71-625CB325C63A}"/>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oble/AppData/Local/Microsoft/Windows/INetCache/Content.Outlook/0JRPLPII/Budgeting%20for%20new%20Projects%20(BNP)%20DP.144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kienzle/Desktop/PBF%20Centre/08%20Rapports/2021-11-15%20Rapport%20annuel/Rapport%20financier%20-Projet%20PBF%20centre%20novembre%202021_comment%20addres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row r="2">
          <cell r="F2" t="str">
            <v>WK Weeks</v>
          </cell>
        </row>
        <row r="3">
          <cell r="F3" t="str">
            <v>DAY Days</v>
          </cell>
        </row>
        <row r="4">
          <cell r="F4" t="str">
            <v>HR Hours</v>
          </cell>
        </row>
        <row r="5">
          <cell r="F5" t="str">
            <v>EA each</v>
          </cell>
        </row>
        <row r="6">
          <cell r="F6" t="str">
            <v>PRS Number of Persons</v>
          </cell>
        </row>
        <row r="7">
          <cell r="F7" t="str">
            <v>ST items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300093 Repatriation Grant</v>
          </cell>
        </row>
        <row r="12">
          <cell r="M12" t="str">
            <v>300095 Separation Travel (Ticket and Shipping of Personal Effects)</v>
          </cell>
        </row>
        <row r="13">
          <cell r="M13" t="str">
            <v>300110 Assignment/Installation grants - officia</v>
          </cell>
        </row>
        <row r="14">
          <cell r="M14" t="str">
            <v>300190 Miscellaneous other staff costs - offici</v>
          </cell>
        </row>
        <row r="15">
          <cell r="M15" t="str">
            <v>300191 Staff recruitment costs</v>
          </cell>
        </row>
        <row r="16">
          <cell r="M16" t="str">
            <v>300192 Staff Medical exams/vaccins costs</v>
          </cell>
        </row>
        <row r="17">
          <cell r="M17" t="str">
            <v>300310 Salary regular employees (*)</v>
          </cell>
        </row>
        <row r="18">
          <cell r="M18" t="str">
            <v>300320 Salary temporary employees (*)</v>
          </cell>
        </row>
        <row r="19">
          <cell r="M19" t="str">
            <v>300325 Salary special short term daily contract</v>
          </cell>
        </row>
        <row r="20">
          <cell r="M20" t="str">
            <v>300340 Interns and all-inclusive contracts</v>
          </cell>
        </row>
        <row r="21">
          <cell r="M21" t="str">
            <v>300350 Hazard Pay - employees</v>
          </cell>
        </row>
        <row r="22">
          <cell r="M22" t="str">
            <v>300360 Miscellaneous other staff costs - employ</v>
          </cell>
        </row>
        <row r="23">
          <cell r="M23" t="str">
            <v>301030 Representation (refer to GI No. 601/Rev.</v>
          </cell>
        </row>
        <row r="24">
          <cell r="M24" t="str">
            <v>301040 Conference/Meetings registration fee</v>
          </cell>
        </row>
        <row r="25">
          <cell r="M25" t="str">
            <v>301050 Subsistence and other</v>
          </cell>
        </row>
        <row r="26">
          <cell r="M26" t="str">
            <v>301060 Staff Travel (air transportation)</v>
          </cell>
        </row>
        <row r="27">
          <cell r="M27" t="str">
            <v>301190 Other travel costs</v>
          </cell>
        </row>
        <row r="28">
          <cell r="M28" t="str">
            <v>301191 Reimbursement of accomodation + meals</v>
          </cell>
        </row>
        <row r="29">
          <cell r="M29" t="str">
            <v>303010 Communications</v>
          </cell>
        </row>
        <row r="30">
          <cell r="M30" t="str">
            <v>303020 Postage</v>
          </cell>
        </row>
        <row r="31">
          <cell r="M31" t="str">
            <v>303030 E-Mail / Internet/dataline charges</v>
          </cell>
        </row>
        <row r="32">
          <cell r="M32" t="str">
            <v>303090 Other communication cost</v>
          </cell>
        </row>
        <row r="33">
          <cell r="M33" t="str">
            <v>303110 Building Maintenance</v>
          </cell>
        </row>
        <row r="34">
          <cell r="M34" t="str">
            <v>303120 Building Rental</v>
          </cell>
        </row>
        <row r="35">
          <cell r="M35" t="str">
            <v>303130 Building Insurance</v>
          </cell>
        </row>
        <row r="36">
          <cell r="M36" t="str">
            <v>303140 Utilities (e.g. gas water electricity</v>
          </cell>
        </row>
        <row r="37">
          <cell r="M37" t="str">
            <v>303190 Other Premises costs</v>
          </cell>
        </row>
        <row r="38">
          <cell r="M38" t="str">
            <v>303210 Vehicle Maint.</v>
          </cell>
        </row>
        <row r="39">
          <cell r="M39" t="str">
            <v>303220 Vehicle running costs (fuel oil)</v>
          </cell>
        </row>
        <row r="40">
          <cell r="M40" t="str">
            <v>303230 Rental of vehicles (including taxis)</v>
          </cell>
        </row>
        <row r="41">
          <cell r="M41" t="str">
            <v>303250 Vehicle insurance</v>
          </cell>
        </row>
        <row r="42">
          <cell r="M42" t="str">
            <v>303290 Other Vehicle costs</v>
          </cell>
        </row>
        <row r="43">
          <cell r="M43" t="str">
            <v>303310 Furnit &amp; Equipm. Maintenance</v>
          </cell>
        </row>
        <row r="44">
          <cell r="M44" t="str">
            <v>303320 Furnit &amp; Equipm Rental</v>
          </cell>
        </row>
        <row r="45">
          <cell r="M45" t="str">
            <v>303390 Other Furn &amp; Equ cost</v>
          </cell>
        </row>
        <row r="46">
          <cell r="M46" t="str">
            <v>303410 Office supplies</v>
          </cell>
        </row>
        <row r="47">
          <cell r="M47" t="str">
            <v>303430 Reference/manual/books/periodicals</v>
          </cell>
        </row>
        <row r="48">
          <cell r="M48" t="str">
            <v>303460 Other supplies</v>
          </cell>
        </row>
        <row r="49">
          <cell r="M49" t="str">
            <v>303510 I.T. Maintenance</v>
          </cell>
        </row>
        <row r="50">
          <cell r="M50" t="str">
            <v>303520 I.T. Rental</v>
          </cell>
        </row>
        <row r="51">
          <cell r="M51" t="str">
            <v>303530 I.T. Software  License fee</v>
          </cell>
        </row>
        <row r="52">
          <cell r="M52" t="str">
            <v>303540 I.T. Supplies Purchases</v>
          </cell>
        </row>
        <row r="53">
          <cell r="M53" t="str">
            <v>303550 I.T. Software Services (develop)</v>
          </cell>
        </row>
        <row r="54">
          <cell r="M54" t="str">
            <v>303590 Other IT costs</v>
          </cell>
        </row>
        <row r="55">
          <cell r="M55" t="str">
            <v>303610 Bank charges</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Consortium coord./no OH</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502110 Cap oly-Build Purch-Depr 01-100%</v>
          </cell>
        </row>
        <row r="127">
          <cell r="M127" t="str">
            <v>502111 Cap oly-Bldg (Mobile Structure) Purch-De</v>
          </cell>
        </row>
        <row r="128">
          <cell r="M128" t="str">
            <v>502120 Cap oly-Veh Purch-Depr 01-100%</v>
          </cell>
        </row>
        <row r="129">
          <cell r="M129" t="str">
            <v>502130 Cap oly-IT Eq Purch-Depr 01-100%</v>
          </cell>
        </row>
        <row r="130">
          <cell r="M130" t="str">
            <v>502140 Cap oly-FurEq Purch-Depr 01-100%</v>
          </cell>
        </row>
        <row r="131">
          <cell r="M131" t="str">
            <v>502150 Cap oly-Low Value Assets-Depr 01-100%</v>
          </cell>
        </row>
        <row r="132">
          <cell r="M132" t="str">
            <v>502160 Cap oly-Beneficiary Asset - Depr 01-100%</v>
          </cell>
        </row>
        <row r="133">
          <cell r="M133" t="str">
            <v>502180 Cap oly-Leasehold Improv -Depr 01-100%</v>
          </cell>
        </row>
        <row r="134">
          <cell r="M134" t="str">
            <v>502190 Cap oly-Intangible Assets Purch-Depr 01-</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row r="5">
          <cell r="D5" t="str">
            <v>OIM Disclaimer: This report is not a certified financial report. It might not reflect the final figures on accounting ledgers</v>
          </cell>
          <cell r="E5" t="str">
            <v>PAM</v>
          </cell>
          <cell r="F5" t="str">
            <v>Organisation recipiendiaire 3 (budget en USD)</v>
          </cell>
        </row>
        <row r="16">
          <cell r="D16">
            <v>38000</v>
          </cell>
          <cell r="E16">
            <v>16000</v>
          </cell>
          <cell r="F16">
            <v>0</v>
          </cell>
        </row>
        <row r="26">
          <cell r="D26">
            <v>71000</v>
          </cell>
          <cell r="E26">
            <v>91000</v>
          </cell>
          <cell r="F26">
            <v>0</v>
          </cell>
        </row>
        <row r="36">
          <cell r="D36">
            <v>400000</v>
          </cell>
          <cell r="E36">
            <v>40000</v>
          </cell>
          <cell r="F36">
            <v>0</v>
          </cell>
        </row>
        <row r="46">
          <cell r="D46">
            <v>0</v>
          </cell>
          <cell r="E46">
            <v>0</v>
          </cell>
          <cell r="F46">
            <v>0</v>
          </cell>
        </row>
        <row r="58">
          <cell r="D58">
            <v>70000</v>
          </cell>
          <cell r="E58">
            <v>140000</v>
          </cell>
          <cell r="F58">
            <v>0</v>
          </cell>
        </row>
        <row r="68">
          <cell r="D68">
            <v>354785</v>
          </cell>
          <cell r="E68">
            <v>979000</v>
          </cell>
          <cell r="F68">
            <v>0</v>
          </cell>
        </row>
        <row r="78">
          <cell r="D78">
            <v>230000</v>
          </cell>
          <cell r="E78">
            <v>70000</v>
          </cell>
          <cell r="F78">
            <v>0</v>
          </cell>
        </row>
        <row r="88">
          <cell r="D88">
            <v>0</v>
          </cell>
          <cell r="E88">
            <v>0</v>
          </cell>
          <cell r="F88">
            <v>0</v>
          </cell>
        </row>
        <row r="100">
          <cell r="D100">
            <v>0</v>
          </cell>
          <cell r="E100">
            <v>0</v>
          </cell>
          <cell r="F100">
            <v>0</v>
          </cell>
        </row>
        <row r="110">
          <cell r="D110">
            <v>0</v>
          </cell>
          <cell r="E110">
            <v>0</v>
          </cell>
          <cell r="F110">
            <v>0</v>
          </cell>
        </row>
        <row r="120">
          <cell r="D120">
            <v>0</v>
          </cell>
          <cell r="E120">
            <v>0</v>
          </cell>
          <cell r="F120">
            <v>0</v>
          </cell>
        </row>
        <row r="130">
          <cell r="D130">
            <v>0</v>
          </cell>
          <cell r="E130">
            <v>0</v>
          </cell>
          <cell r="F130">
            <v>0</v>
          </cell>
        </row>
        <row r="142">
          <cell r="D142">
            <v>0</v>
          </cell>
          <cell r="E142">
            <v>0</v>
          </cell>
          <cell r="F142">
            <v>0</v>
          </cell>
        </row>
        <row r="152">
          <cell r="D152">
            <v>0</v>
          </cell>
          <cell r="E152">
            <v>0</v>
          </cell>
          <cell r="F152">
            <v>0</v>
          </cell>
        </row>
        <row r="162">
          <cell r="D162">
            <v>0</v>
          </cell>
          <cell r="E162">
            <v>0</v>
          </cell>
          <cell r="F162">
            <v>0</v>
          </cell>
        </row>
        <row r="172">
          <cell r="D172">
            <v>0</v>
          </cell>
          <cell r="E172">
            <v>0</v>
          </cell>
          <cell r="F172">
            <v>0</v>
          </cell>
        </row>
        <row r="179">
          <cell r="D179">
            <v>428048</v>
          </cell>
          <cell r="E179">
            <v>282167</v>
          </cell>
          <cell r="F179">
            <v>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34A47-AE6F-4A1C-B91F-0048CD77FDF2}">
  <sheetPr>
    <tabColor theme="0"/>
    <pageSetUpPr fitToPage="1"/>
  </sheetPr>
  <dimension ref="A2:N281"/>
  <sheetViews>
    <sheetView showGridLines="0" showZeros="0" tabSelected="1" topLeftCell="A170" zoomScale="55" zoomScaleNormal="55" workbookViewId="0">
      <selection activeCell="B207" sqref="B207:B221"/>
    </sheetView>
  </sheetViews>
  <sheetFormatPr defaultColWidth="9.36328125" defaultRowHeight="14.5" x14ac:dyDescent="0.35"/>
  <cols>
    <col min="1" max="1" width="9.36328125" style="82"/>
    <col min="2" max="2" width="30.6328125" style="82" customWidth="1"/>
    <col min="3" max="3" width="32.453125" style="82" customWidth="1"/>
    <col min="4" max="7" width="23.36328125" style="82" customWidth="1"/>
    <col min="8" max="8" width="22.453125" style="82" customWidth="1"/>
    <col min="9" max="9" width="22.453125" style="85" customWidth="1"/>
    <col min="10" max="10" width="30.36328125" style="82" customWidth="1"/>
    <col min="11" max="11" width="18.6328125" style="82" customWidth="1"/>
    <col min="12" max="12" width="16.453125" style="82" customWidth="1"/>
    <col min="13" max="13" width="17.6328125" style="82" customWidth="1"/>
    <col min="14" max="14" width="26.453125" style="83" customWidth="1"/>
    <col min="15" max="15" width="22.453125" style="82" customWidth="1"/>
    <col min="16" max="16" width="29.6328125" style="82" customWidth="1"/>
    <col min="17" max="17" width="23.453125" style="82" customWidth="1"/>
    <col min="18" max="18" width="18.453125" style="82" customWidth="1"/>
    <col min="19" max="19" width="17.453125" style="82" customWidth="1"/>
    <col min="20" max="20" width="25.36328125" style="82" customWidth="1"/>
    <col min="21" max="16384" width="9.36328125" style="82"/>
  </cols>
  <sheetData>
    <row r="2" spans="2:14" ht="47.25" customHeight="1" x14ac:dyDescent="1">
      <c r="B2" s="250" t="s">
        <v>526</v>
      </c>
      <c r="C2" s="250"/>
      <c r="D2" s="250"/>
      <c r="E2" s="250"/>
      <c r="F2" s="79"/>
      <c r="G2" s="79"/>
      <c r="H2" s="80"/>
      <c r="I2" s="81"/>
      <c r="J2" s="80"/>
    </row>
    <row r="3" spans="2:14" ht="15.5" x14ac:dyDescent="0.35">
      <c r="B3" s="84" t="s">
        <v>598</v>
      </c>
    </row>
    <row r="4" spans="2:14" ht="16" thickBot="1" x14ac:dyDescent="0.4">
      <c r="B4" s="86"/>
    </row>
    <row r="5" spans="2:14" ht="36.75" customHeight="1" x14ac:dyDescent="0.8">
      <c r="B5" s="87" t="s">
        <v>5</v>
      </c>
      <c r="C5" s="88"/>
      <c r="D5" s="88"/>
      <c r="E5" s="88"/>
      <c r="F5" s="88"/>
      <c r="G5" s="88"/>
      <c r="H5" s="88"/>
      <c r="I5" s="89"/>
      <c r="J5" s="88"/>
      <c r="K5" s="88"/>
      <c r="L5" s="88"/>
      <c r="M5" s="90"/>
    </row>
    <row r="6" spans="2:14" ht="174" customHeight="1" thickBot="1" x14ac:dyDescent="0.55000000000000004">
      <c r="B6" s="251" t="s">
        <v>586</v>
      </c>
      <c r="C6" s="252"/>
      <c r="D6" s="252"/>
      <c r="E6" s="252"/>
      <c r="F6" s="252"/>
      <c r="G6" s="252"/>
      <c r="H6" s="252"/>
      <c r="I6" s="253"/>
      <c r="J6" s="252"/>
      <c r="K6" s="252"/>
      <c r="L6" s="252"/>
      <c r="M6" s="254"/>
    </row>
    <row r="7" spans="2:14" x14ac:dyDescent="0.35">
      <c r="B7" s="91"/>
    </row>
    <row r="8" spans="2:14" ht="15" thickBot="1" x14ac:dyDescent="0.4"/>
    <row r="9" spans="2:14" ht="27" customHeight="1" thickBot="1" x14ac:dyDescent="0.65">
      <c r="B9" s="255" t="s">
        <v>373</v>
      </c>
      <c r="C9" s="256"/>
      <c r="D9" s="256"/>
      <c r="E9" s="256"/>
      <c r="F9" s="256"/>
      <c r="G9" s="256"/>
      <c r="H9" s="257"/>
      <c r="I9" s="92"/>
    </row>
    <row r="11" spans="2:14" ht="25.5" customHeight="1" x14ac:dyDescent="0.35">
      <c r="D11" s="93"/>
      <c r="E11" s="93"/>
      <c r="F11" s="93"/>
      <c r="G11" s="93"/>
      <c r="I11" s="94"/>
      <c r="J11" s="95"/>
      <c r="K11" s="95"/>
    </row>
    <row r="12" spans="2:14" ht="213.75" customHeight="1" x14ac:dyDescent="0.35">
      <c r="B12" s="96" t="s">
        <v>374</v>
      </c>
      <c r="C12" s="96" t="s">
        <v>527</v>
      </c>
      <c r="D12" s="96" t="s">
        <v>528</v>
      </c>
      <c r="E12" s="96" t="s">
        <v>529</v>
      </c>
      <c r="F12" s="96" t="s">
        <v>530</v>
      </c>
      <c r="G12" s="96" t="s">
        <v>13</v>
      </c>
      <c r="H12" s="96" t="s">
        <v>531</v>
      </c>
      <c r="I12" s="97" t="s">
        <v>594</v>
      </c>
      <c r="J12" s="98" t="s">
        <v>532</v>
      </c>
      <c r="K12" s="99" t="s">
        <v>599</v>
      </c>
      <c r="N12" s="100"/>
    </row>
    <row r="13" spans="2:14" ht="18.75" customHeight="1" x14ac:dyDescent="0.35">
      <c r="B13" s="101"/>
      <c r="C13" s="101"/>
      <c r="D13" s="102" t="s">
        <v>600</v>
      </c>
      <c r="E13" s="102" t="s">
        <v>601</v>
      </c>
      <c r="F13" s="102"/>
      <c r="G13" s="96"/>
      <c r="H13" s="101"/>
      <c r="I13" s="103"/>
      <c r="J13" s="104"/>
      <c r="K13" s="105"/>
    </row>
    <row r="14" spans="2:14" ht="51" customHeight="1" x14ac:dyDescent="0.35">
      <c r="B14" s="106" t="s">
        <v>375</v>
      </c>
      <c r="C14" s="258" t="s">
        <v>602</v>
      </c>
      <c r="D14" s="258"/>
      <c r="E14" s="258"/>
      <c r="F14" s="258"/>
      <c r="G14" s="258"/>
      <c r="H14" s="258"/>
      <c r="I14" s="259"/>
      <c r="J14" s="260"/>
      <c r="K14" s="107"/>
    </row>
    <row r="15" spans="2:14" ht="51" customHeight="1" x14ac:dyDescent="0.35">
      <c r="B15" s="106" t="s">
        <v>376</v>
      </c>
      <c r="C15" s="261" t="s">
        <v>603</v>
      </c>
      <c r="D15" s="261"/>
      <c r="E15" s="261"/>
      <c r="F15" s="261"/>
      <c r="G15" s="261"/>
      <c r="H15" s="261"/>
      <c r="I15" s="262"/>
      <c r="J15" s="263"/>
      <c r="K15" s="108"/>
      <c r="L15" s="108"/>
    </row>
    <row r="16" spans="2:14" ht="124" x14ac:dyDescent="0.35">
      <c r="B16" s="109" t="s">
        <v>377</v>
      </c>
      <c r="C16" s="110" t="s">
        <v>604</v>
      </c>
      <c r="D16" s="111">
        <v>507</v>
      </c>
      <c r="E16" s="111">
        <v>16000</v>
      </c>
      <c r="F16" s="111"/>
      <c r="G16" s="112">
        <f>SUM(D16:F16)</f>
        <v>16507</v>
      </c>
      <c r="H16" s="113">
        <v>0.3</v>
      </c>
      <c r="I16" s="114">
        <v>16506.5</v>
      </c>
      <c r="J16" s="115"/>
      <c r="K16" s="116"/>
      <c r="L16" s="117"/>
      <c r="M16" s="118"/>
      <c r="N16" s="119"/>
    </row>
    <row r="17" spans="1:14" ht="108.5" x14ac:dyDescent="0.35">
      <c r="B17" s="109" t="s">
        <v>378</v>
      </c>
      <c r="C17" s="110" t="s">
        <v>605</v>
      </c>
      <c r="D17" s="111">
        <v>22615</v>
      </c>
      <c r="E17" s="111"/>
      <c r="F17" s="111"/>
      <c r="G17" s="112">
        <f t="shared" ref="G17:G23" si="0">SUM(D17:F17)</f>
        <v>22615</v>
      </c>
      <c r="H17" s="113">
        <v>0.3</v>
      </c>
      <c r="I17" s="114">
        <v>22614.590000000004</v>
      </c>
      <c r="J17" s="120"/>
      <c r="K17" s="116"/>
      <c r="L17" s="117"/>
      <c r="M17" s="118"/>
      <c r="N17" s="119"/>
    </row>
    <row r="18" spans="1:14" ht="15.5" x14ac:dyDescent="0.35">
      <c r="B18" s="109" t="s">
        <v>379</v>
      </c>
      <c r="C18" s="110"/>
      <c r="D18" s="111"/>
      <c r="E18" s="111"/>
      <c r="F18" s="111"/>
      <c r="G18" s="112">
        <f t="shared" si="0"/>
        <v>0</v>
      </c>
      <c r="H18" s="121"/>
      <c r="I18" s="114"/>
      <c r="J18" s="120"/>
      <c r="K18" s="122"/>
      <c r="M18" s="118"/>
    </row>
    <row r="19" spans="1:14" ht="15.5" x14ac:dyDescent="0.35">
      <c r="B19" s="109" t="s">
        <v>380</v>
      </c>
      <c r="C19" s="110"/>
      <c r="D19" s="111"/>
      <c r="E19" s="111"/>
      <c r="F19" s="111"/>
      <c r="G19" s="112">
        <f t="shared" si="0"/>
        <v>0</v>
      </c>
      <c r="H19" s="121"/>
      <c r="I19" s="114"/>
      <c r="J19" s="120"/>
      <c r="K19" s="122"/>
      <c r="M19" s="118"/>
    </row>
    <row r="20" spans="1:14" ht="15.5" x14ac:dyDescent="0.35">
      <c r="B20" s="109" t="s">
        <v>381</v>
      </c>
      <c r="C20" s="110"/>
      <c r="D20" s="111"/>
      <c r="E20" s="111"/>
      <c r="F20" s="111"/>
      <c r="G20" s="112">
        <f t="shared" si="0"/>
        <v>0</v>
      </c>
      <c r="H20" s="121"/>
      <c r="I20" s="114"/>
      <c r="J20" s="120"/>
      <c r="K20" s="122"/>
      <c r="M20" s="118"/>
    </row>
    <row r="21" spans="1:14" ht="15.5" x14ac:dyDescent="0.35">
      <c r="B21" s="109" t="s">
        <v>382</v>
      </c>
      <c r="C21" s="110"/>
      <c r="D21" s="111"/>
      <c r="E21" s="111"/>
      <c r="F21" s="111"/>
      <c r="G21" s="112">
        <f t="shared" si="0"/>
        <v>0</v>
      </c>
      <c r="H21" s="121"/>
      <c r="I21" s="114"/>
      <c r="J21" s="120"/>
      <c r="K21" s="122"/>
      <c r="M21" s="118"/>
    </row>
    <row r="22" spans="1:14" ht="15.5" x14ac:dyDescent="0.35">
      <c r="B22" s="109" t="s">
        <v>383</v>
      </c>
      <c r="C22" s="123"/>
      <c r="D22" s="124"/>
      <c r="E22" s="124"/>
      <c r="F22" s="124"/>
      <c r="G22" s="112">
        <f t="shared" si="0"/>
        <v>0</v>
      </c>
      <c r="H22" s="125"/>
      <c r="I22" s="126"/>
      <c r="J22" s="127"/>
      <c r="K22" s="122"/>
      <c r="M22" s="118"/>
    </row>
    <row r="23" spans="1:14" ht="15.5" x14ac:dyDescent="0.35">
      <c r="A23" s="95"/>
      <c r="B23" s="109" t="s">
        <v>384</v>
      </c>
      <c r="C23" s="123"/>
      <c r="D23" s="124"/>
      <c r="E23" s="124"/>
      <c r="F23" s="124"/>
      <c r="G23" s="112">
        <f t="shared" si="0"/>
        <v>0</v>
      </c>
      <c r="H23" s="125"/>
      <c r="I23" s="126"/>
      <c r="J23" s="127"/>
      <c r="K23" s="128"/>
      <c r="M23" s="118"/>
    </row>
    <row r="24" spans="1:14" ht="15.5" x14ac:dyDescent="0.35">
      <c r="A24" s="95"/>
      <c r="C24" s="129" t="s">
        <v>533</v>
      </c>
      <c r="D24" s="130">
        <f>SUM(D16:D23)</f>
        <v>23122</v>
      </c>
      <c r="E24" s="130">
        <f>SUM(E16:E23)</f>
        <v>16000</v>
      </c>
      <c r="F24" s="130">
        <f>SUM(F16:F23)</f>
        <v>0</v>
      </c>
      <c r="G24" s="130">
        <f>SUM(G16:G23)</f>
        <v>39122</v>
      </c>
      <c r="H24" s="130">
        <f>(H16*G16)+(H17*G17)+(H18*G18)+(H19*G19)+(H20*G20)+(H21*G21)+(H22*G22)+(H23*G23)</f>
        <v>11736.599999999999</v>
      </c>
      <c r="I24" s="131">
        <f>SUM(I16:I23)</f>
        <v>39121.090000000004</v>
      </c>
      <c r="J24" s="127"/>
      <c r="K24" s="132"/>
      <c r="M24" s="118"/>
    </row>
    <row r="25" spans="1:14" ht="51" customHeight="1" x14ac:dyDescent="0.35">
      <c r="A25" s="95"/>
      <c r="B25" s="106" t="s">
        <v>385</v>
      </c>
      <c r="C25" s="247" t="s">
        <v>606</v>
      </c>
      <c r="D25" s="247"/>
      <c r="E25" s="247"/>
      <c r="F25" s="247"/>
      <c r="G25" s="247"/>
      <c r="H25" s="247"/>
      <c r="I25" s="248"/>
      <c r="J25" s="249"/>
      <c r="K25" s="133"/>
      <c r="M25" s="118"/>
    </row>
    <row r="26" spans="1:14" ht="46.5" x14ac:dyDescent="0.35">
      <c r="A26" s="95"/>
      <c r="B26" s="109" t="s">
        <v>386</v>
      </c>
      <c r="C26" s="110" t="s">
        <v>607</v>
      </c>
      <c r="D26" s="111">
        <v>290999</v>
      </c>
      <c r="E26" s="111">
        <v>25000</v>
      </c>
      <c r="F26" s="111"/>
      <c r="G26" s="112">
        <f>SUM(D26:F26)</f>
        <v>315999</v>
      </c>
      <c r="H26" s="113">
        <v>0.3</v>
      </c>
      <c r="I26" s="114">
        <v>366159.04999999993</v>
      </c>
      <c r="J26" s="120"/>
      <c r="K26" s="116"/>
      <c r="L26" s="117"/>
      <c r="M26" s="118"/>
      <c r="N26" s="119"/>
    </row>
    <row r="27" spans="1:14" ht="108.5" x14ac:dyDescent="0.35">
      <c r="A27" s="95"/>
      <c r="B27" s="109" t="s">
        <v>387</v>
      </c>
      <c r="C27" s="110" t="s">
        <v>608</v>
      </c>
      <c r="D27" s="111">
        <v>45000</v>
      </c>
      <c r="E27" s="111">
        <v>46000</v>
      </c>
      <c r="F27" s="111"/>
      <c r="G27" s="112">
        <f t="shared" ref="G27:G33" si="1">SUM(D27:F27)</f>
        <v>91000</v>
      </c>
      <c r="H27" s="113">
        <v>0.3</v>
      </c>
      <c r="I27" s="114">
        <v>89124.829999999987</v>
      </c>
      <c r="J27" s="115"/>
      <c r="K27" s="116"/>
      <c r="L27" s="117"/>
      <c r="M27" s="118"/>
      <c r="N27" s="134"/>
    </row>
    <row r="28" spans="1:14" ht="62" x14ac:dyDescent="0.35">
      <c r="A28" s="95"/>
      <c r="B28" s="109" t="s">
        <v>388</v>
      </c>
      <c r="C28" s="110" t="s">
        <v>609</v>
      </c>
      <c r="D28" s="111">
        <v>10000</v>
      </c>
      <c r="E28" s="111">
        <v>20000</v>
      </c>
      <c r="F28" s="111"/>
      <c r="G28" s="112">
        <f t="shared" si="1"/>
        <v>30000</v>
      </c>
      <c r="H28" s="113">
        <v>0.3</v>
      </c>
      <c r="I28" s="114">
        <v>28615.78</v>
      </c>
      <c r="J28" s="120"/>
      <c r="K28" s="135"/>
      <c r="L28" s="117"/>
      <c r="M28" s="118"/>
      <c r="N28" s="119"/>
    </row>
    <row r="29" spans="1:14" ht="15.5" x14ac:dyDescent="0.35">
      <c r="A29" s="95"/>
      <c r="B29" s="109" t="s">
        <v>389</v>
      </c>
      <c r="C29" s="110"/>
      <c r="D29" s="111"/>
      <c r="E29" s="111"/>
      <c r="F29" s="111"/>
      <c r="G29" s="112">
        <f t="shared" si="1"/>
        <v>0</v>
      </c>
      <c r="H29" s="121"/>
      <c r="I29" s="114"/>
      <c r="J29" s="120"/>
      <c r="K29" s="122"/>
      <c r="M29" s="118"/>
    </row>
    <row r="30" spans="1:14" ht="15.5" x14ac:dyDescent="0.35">
      <c r="A30" s="95"/>
      <c r="B30" s="109" t="s">
        <v>390</v>
      </c>
      <c r="C30" s="110"/>
      <c r="D30" s="111"/>
      <c r="E30" s="111"/>
      <c r="F30" s="111"/>
      <c r="G30" s="112">
        <f t="shared" si="1"/>
        <v>0</v>
      </c>
      <c r="H30" s="121"/>
      <c r="I30" s="114"/>
      <c r="J30" s="120"/>
      <c r="K30" s="122"/>
      <c r="M30" s="118"/>
    </row>
    <row r="31" spans="1:14" ht="15.5" x14ac:dyDescent="0.35">
      <c r="A31" s="95"/>
      <c r="B31" s="109" t="s">
        <v>391</v>
      </c>
      <c r="C31" s="110"/>
      <c r="D31" s="111"/>
      <c r="E31" s="111"/>
      <c r="F31" s="111"/>
      <c r="G31" s="112">
        <f t="shared" si="1"/>
        <v>0</v>
      </c>
      <c r="H31" s="121"/>
      <c r="I31" s="114"/>
      <c r="J31" s="120"/>
      <c r="K31" s="122"/>
      <c r="M31" s="118"/>
    </row>
    <row r="32" spans="1:14" ht="15.5" x14ac:dyDescent="0.35">
      <c r="A32" s="95"/>
      <c r="B32" s="109" t="s">
        <v>392</v>
      </c>
      <c r="C32" s="123"/>
      <c r="D32" s="124"/>
      <c r="E32" s="124"/>
      <c r="F32" s="124"/>
      <c r="G32" s="112">
        <f t="shared" si="1"/>
        <v>0</v>
      </c>
      <c r="H32" s="125"/>
      <c r="I32" s="126"/>
      <c r="J32" s="127"/>
      <c r="K32" s="122"/>
      <c r="M32" s="118"/>
    </row>
    <row r="33" spans="1:14" ht="15.5" x14ac:dyDescent="0.35">
      <c r="A33" s="95"/>
      <c r="B33" s="109" t="s">
        <v>393</v>
      </c>
      <c r="C33" s="123"/>
      <c r="D33" s="124"/>
      <c r="E33" s="124"/>
      <c r="F33" s="124"/>
      <c r="G33" s="112">
        <f t="shared" si="1"/>
        <v>0</v>
      </c>
      <c r="H33" s="125"/>
      <c r="I33" s="126"/>
      <c r="J33" s="127"/>
      <c r="K33" s="122"/>
      <c r="M33" s="118"/>
    </row>
    <row r="34" spans="1:14" ht="15.5" x14ac:dyDescent="0.35">
      <c r="A34" s="95"/>
      <c r="C34" s="129" t="s">
        <v>533</v>
      </c>
      <c r="D34" s="136">
        <f>SUM(D26:D33)</f>
        <v>345999</v>
      </c>
      <c r="E34" s="136">
        <f>SUM(E26:E33)</f>
        <v>91000</v>
      </c>
      <c r="F34" s="136">
        <f>SUM(F26:F33)</f>
        <v>0</v>
      </c>
      <c r="G34" s="136">
        <f>SUM(G26:G33)</f>
        <v>436999</v>
      </c>
      <c r="H34" s="130">
        <f>(H26*G26)+(H27*G27)+(H28*G28)+(H29*G29)+(H30*G30)+(H31*G31)+(H32*G32)+(H33*G33)</f>
        <v>131099.70000000001</v>
      </c>
      <c r="I34" s="131">
        <f>SUM(I26:I33)</f>
        <v>483899.65999999992</v>
      </c>
      <c r="J34" s="127"/>
      <c r="K34" s="132"/>
      <c r="M34" s="118"/>
    </row>
    <row r="35" spans="1:14" ht="51" customHeight="1" x14ac:dyDescent="0.35">
      <c r="A35" s="95"/>
      <c r="B35" s="106" t="s">
        <v>394</v>
      </c>
      <c r="C35" s="264"/>
      <c r="D35" s="264"/>
      <c r="E35" s="264"/>
      <c r="F35" s="264"/>
      <c r="G35" s="264"/>
      <c r="H35" s="264"/>
      <c r="I35" s="262"/>
      <c r="J35" s="265"/>
      <c r="K35" s="133"/>
      <c r="M35" s="118"/>
    </row>
    <row r="36" spans="1:14" ht="77.5" x14ac:dyDescent="0.35">
      <c r="A36" s="95"/>
      <c r="B36" s="109" t="s">
        <v>395</v>
      </c>
      <c r="C36" s="110" t="s">
        <v>610</v>
      </c>
      <c r="D36" s="111">
        <v>97403</v>
      </c>
      <c r="E36" s="111"/>
      <c r="F36" s="111"/>
      <c r="G36" s="112">
        <f>SUM(D36:F36)</f>
        <v>97403</v>
      </c>
      <c r="H36" s="113">
        <v>0.3</v>
      </c>
      <c r="I36" s="114">
        <v>96873.079999999973</v>
      </c>
      <c r="J36" s="120"/>
      <c r="K36" s="135"/>
      <c r="L36" s="117"/>
      <c r="M36" s="118"/>
      <c r="N36" s="119"/>
    </row>
    <row r="37" spans="1:14" ht="77.5" x14ac:dyDescent="0.35">
      <c r="A37" s="95"/>
      <c r="B37" s="109" t="s">
        <v>396</v>
      </c>
      <c r="C37" s="137" t="s">
        <v>611</v>
      </c>
      <c r="D37" s="111"/>
      <c r="E37" s="138">
        <v>40000</v>
      </c>
      <c r="F37" s="111"/>
      <c r="G37" s="112">
        <f t="shared" ref="G37:G43" si="2">SUM(D37:F37)</f>
        <v>40000</v>
      </c>
      <c r="H37" s="113">
        <v>0.3</v>
      </c>
      <c r="I37" s="114">
        <v>80000</v>
      </c>
      <c r="J37" s="115" t="s">
        <v>612</v>
      </c>
      <c r="K37" s="116"/>
      <c r="L37" s="117"/>
      <c r="M37" s="118"/>
    </row>
    <row r="38" spans="1:14" ht="15.5" x14ac:dyDescent="0.35">
      <c r="A38" s="95"/>
      <c r="B38" s="109" t="s">
        <v>397</v>
      </c>
      <c r="C38" s="110"/>
      <c r="D38" s="111"/>
      <c r="E38" s="111"/>
      <c r="F38" s="111"/>
      <c r="G38" s="112">
        <f t="shared" si="2"/>
        <v>0</v>
      </c>
      <c r="H38" s="121"/>
      <c r="I38" s="114"/>
      <c r="J38" s="120"/>
      <c r="K38" s="122"/>
      <c r="M38" s="118"/>
    </row>
    <row r="39" spans="1:14" ht="15.5" x14ac:dyDescent="0.35">
      <c r="A39" s="95"/>
      <c r="B39" s="109" t="s">
        <v>398</v>
      </c>
      <c r="C39" s="110"/>
      <c r="D39" s="111"/>
      <c r="E39" s="111"/>
      <c r="F39" s="111"/>
      <c r="G39" s="112">
        <f t="shared" si="2"/>
        <v>0</v>
      </c>
      <c r="H39" s="121"/>
      <c r="I39" s="114"/>
      <c r="J39" s="120"/>
      <c r="K39" s="122"/>
      <c r="M39" s="118"/>
    </row>
    <row r="40" spans="1:14" s="95" customFormat="1" ht="15.5" x14ac:dyDescent="0.35">
      <c r="B40" s="109" t="s">
        <v>399</v>
      </c>
      <c r="C40" s="110"/>
      <c r="D40" s="111"/>
      <c r="E40" s="111"/>
      <c r="F40" s="111"/>
      <c r="G40" s="112">
        <f t="shared" si="2"/>
        <v>0</v>
      </c>
      <c r="H40" s="121"/>
      <c r="I40" s="114"/>
      <c r="J40" s="120"/>
      <c r="K40" s="122"/>
      <c r="M40" s="118"/>
      <c r="N40" s="139"/>
    </row>
    <row r="41" spans="1:14" s="95" customFormat="1" ht="15.5" x14ac:dyDescent="0.35">
      <c r="B41" s="109" t="s">
        <v>400</v>
      </c>
      <c r="C41" s="110"/>
      <c r="D41" s="111"/>
      <c r="E41" s="111"/>
      <c r="F41" s="111"/>
      <c r="G41" s="112">
        <f t="shared" si="2"/>
        <v>0</v>
      </c>
      <c r="H41" s="121"/>
      <c r="I41" s="114"/>
      <c r="J41" s="120"/>
      <c r="K41" s="122"/>
      <c r="M41" s="118"/>
      <c r="N41" s="139"/>
    </row>
    <row r="42" spans="1:14" s="95" customFormat="1" ht="15.5" x14ac:dyDescent="0.35">
      <c r="A42" s="82"/>
      <c r="B42" s="109" t="s">
        <v>401</v>
      </c>
      <c r="C42" s="123"/>
      <c r="D42" s="124"/>
      <c r="E42" s="124"/>
      <c r="F42" s="124"/>
      <c r="G42" s="112">
        <f t="shared" si="2"/>
        <v>0</v>
      </c>
      <c r="H42" s="125"/>
      <c r="I42" s="126"/>
      <c r="J42" s="127"/>
      <c r="K42" s="122"/>
      <c r="M42" s="118"/>
      <c r="N42" s="139"/>
    </row>
    <row r="43" spans="1:14" ht="15.5" x14ac:dyDescent="0.35">
      <c r="B43" s="109" t="s">
        <v>402</v>
      </c>
      <c r="C43" s="123"/>
      <c r="D43" s="124"/>
      <c r="E43" s="124"/>
      <c r="F43" s="124"/>
      <c r="G43" s="112">
        <f t="shared" si="2"/>
        <v>0</v>
      </c>
      <c r="H43" s="125"/>
      <c r="I43" s="126"/>
      <c r="J43" s="127"/>
      <c r="K43" s="122"/>
      <c r="M43" s="118"/>
    </row>
    <row r="44" spans="1:14" ht="15.5" x14ac:dyDescent="0.35">
      <c r="C44" s="129" t="s">
        <v>533</v>
      </c>
      <c r="D44" s="136">
        <f>SUM(D36:D43)</f>
        <v>97403</v>
      </c>
      <c r="E44" s="136">
        <f>SUM(E36:E43)</f>
        <v>40000</v>
      </c>
      <c r="F44" s="136">
        <f>SUM(F36:F43)</f>
        <v>0</v>
      </c>
      <c r="G44" s="136">
        <f>SUM(G36:G43)</f>
        <v>137403</v>
      </c>
      <c r="H44" s="130">
        <f>(H36*G36)+(H37*G37)+(H38*G38)+(H39*G39)+(H40*G40)+(H41*G41)+(H42*G42)+(H43*G43)</f>
        <v>41220.899999999994</v>
      </c>
      <c r="I44" s="131">
        <f>SUM(I36:I43)</f>
        <v>176873.07999999996</v>
      </c>
      <c r="J44" s="127"/>
      <c r="K44" s="132"/>
      <c r="M44" s="118"/>
    </row>
    <row r="45" spans="1:14" ht="51" customHeight="1" x14ac:dyDescent="0.35">
      <c r="B45" s="106" t="s">
        <v>403</v>
      </c>
      <c r="C45" s="264"/>
      <c r="D45" s="264"/>
      <c r="E45" s="264"/>
      <c r="F45" s="264"/>
      <c r="G45" s="264"/>
      <c r="H45" s="264"/>
      <c r="I45" s="262"/>
      <c r="J45" s="265"/>
      <c r="K45" s="133"/>
      <c r="M45" s="118"/>
    </row>
    <row r="46" spans="1:14" ht="15.5" x14ac:dyDescent="0.35">
      <c r="B46" s="109" t="s">
        <v>404</v>
      </c>
      <c r="C46" s="110"/>
      <c r="D46" s="111"/>
      <c r="E46" s="111"/>
      <c r="F46" s="111"/>
      <c r="G46" s="112">
        <f>SUM(D46:F46)</f>
        <v>0</v>
      </c>
      <c r="H46" s="121"/>
      <c r="I46" s="114"/>
      <c r="J46" s="120"/>
      <c r="K46" s="122"/>
      <c r="M46" s="118"/>
    </row>
    <row r="47" spans="1:14" ht="15.5" x14ac:dyDescent="0.35">
      <c r="B47" s="109" t="s">
        <v>405</v>
      </c>
      <c r="C47" s="110"/>
      <c r="D47" s="111"/>
      <c r="E47" s="111"/>
      <c r="F47" s="111"/>
      <c r="G47" s="112">
        <f t="shared" ref="G47:G53" si="3">SUM(D47:F47)</f>
        <v>0</v>
      </c>
      <c r="H47" s="121"/>
      <c r="I47" s="114"/>
      <c r="J47" s="120"/>
      <c r="K47" s="122"/>
      <c r="M47" s="118"/>
    </row>
    <row r="48" spans="1:14" ht="15.5" x14ac:dyDescent="0.35">
      <c r="B48" s="109" t="s">
        <v>406</v>
      </c>
      <c r="C48" s="110"/>
      <c r="D48" s="111"/>
      <c r="E48" s="111"/>
      <c r="F48" s="111"/>
      <c r="G48" s="112">
        <f t="shared" si="3"/>
        <v>0</v>
      </c>
      <c r="H48" s="121"/>
      <c r="I48" s="114"/>
      <c r="J48" s="120"/>
      <c r="K48" s="122"/>
      <c r="M48" s="118"/>
    </row>
    <row r="49" spans="1:14" ht="15.5" x14ac:dyDescent="0.35">
      <c r="B49" s="109" t="s">
        <v>407</v>
      </c>
      <c r="C49" s="110"/>
      <c r="D49" s="111"/>
      <c r="E49" s="111"/>
      <c r="F49" s="111"/>
      <c r="G49" s="112">
        <f t="shared" si="3"/>
        <v>0</v>
      </c>
      <c r="H49" s="121"/>
      <c r="I49" s="114"/>
      <c r="J49" s="120"/>
      <c r="K49" s="122"/>
      <c r="M49" s="118"/>
    </row>
    <row r="50" spans="1:14" ht="15.5" x14ac:dyDescent="0.35">
      <c r="B50" s="109" t="s">
        <v>408</v>
      </c>
      <c r="C50" s="110"/>
      <c r="D50" s="111"/>
      <c r="E50" s="111"/>
      <c r="F50" s="111"/>
      <c r="G50" s="112">
        <f t="shared" si="3"/>
        <v>0</v>
      </c>
      <c r="H50" s="121"/>
      <c r="I50" s="114"/>
      <c r="J50" s="120"/>
      <c r="K50" s="122"/>
      <c r="M50" s="118"/>
    </row>
    <row r="51" spans="1:14" ht="15.5" x14ac:dyDescent="0.35">
      <c r="A51" s="95"/>
      <c r="B51" s="109" t="s">
        <v>409</v>
      </c>
      <c r="C51" s="110"/>
      <c r="D51" s="111"/>
      <c r="E51" s="111"/>
      <c r="F51" s="111"/>
      <c r="G51" s="112">
        <f t="shared" si="3"/>
        <v>0</v>
      </c>
      <c r="H51" s="121"/>
      <c r="I51" s="114"/>
      <c r="J51" s="120"/>
      <c r="K51" s="122"/>
      <c r="M51" s="118"/>
    </row>
    <row r="52" spans="1:14" s="95" customFormat="1" ht="15.5" x14ac:dyDescent="0.35">
      <c r="A52" s="82"/>
      <c r="B52" s="109" t="s">
        <v>410</v>
      </c>
      <c r="C52" s="123"/>
      <c r="D52" s="124"/>
      <c r="E52" s="124"/>
      <c r="F52" s="124"/>
      <c r="G52" s="112">
        <f t="shared" si="3"/>
        <v>0</v>
      </c>
      <c r="H52" s="125"/>
      <c r="I52" s="126"/>
      <c r="J52" s="127"/>
      <c r="K52" s="122"/>
      <c r="M52" s="118"/>
      <c r="N52" s="139"/>
    </row>
    <row r="53" spans="1:14" ht="15.5" x14ac:dyDescent="0.35">
      <c r="B53" s="109" t="s">
        <v>411</v>
      </c>
      <c r="C53" s="123"/>
      <c r="D53" s="124"/>
      <c r="E53" s="124"/>
      <c r="F53" s="124"/>
      <c r="G53" s="112">
        <f t="shared" si="3"/>
        <v>0</v>
      </c>
      <c r="H53" s="125"/>
      <c r="I53" s="126"/>
      <c r="J53" s="127"/>
      <c r="K53" s="122"/>
      <c r="M53" s="118"/>
    </row>
    <row r="54" spans="1:14" ht="15.5" x14ac:dyDescent="0.35">
      <c r="C54" s="129" t="s">
        <v>533</v>
      </c>
      <c r="D54" s="130">
        <f>SUM(D46:D53)</f>
        <v>0</v>
      </c>
      <c r="E54" s="130">
        <f>SUM(E46:E53)</f>
        <v>0</v>
      </c>
      <c r="F54" s="130">
        <f>SUM(F46:F53)</f>
        <v>0</v>
      </c>
      <c r="G54" s="130">
        <f>SUM(G46:G53)</f>
        <v>0</v>
      </c>
      <c r="H54" s="130">
        <f>(H46*G46)+(H47*G47)+(H48*G48)+(H49*G49)+(H50*G50)+(H51*G51)+(H52*G52)+(H53*G53)</f>
        <v>0</v>
      </c>
      <c r="I54" s="131">
        <f>SUM(I46:I53)</f>
        <v>0</v>
      </c>
      <c r="J54" s="127"/>
      <c r="K54" s="132"/>
      <c r="M54" s="118"/>
    </row>
    <row r="55" spans="1:14" ht="15.5" x14ac:dyDescent="0.35">
      <c r="B55" s="140"/>
      <c r="C55" s="141"/>
      <c r="D55" s="142"/>
      <c r="E55" s="142"/>
      <c r="F55" s="142"/>
      <c r="G55" s="142"/>
      <c r="H55" s="142"/>
      <c r="I55" s="143"/>
      <c r="J55" s="142"/>
      <c r="K55" s="122"/>
      <c r="M55" s="118"/>
    </row>
    <row r="56" spans="1:14" ht="51" customHeight="1" x14ac:dyDescent="0.35">
      <c r="B56" s="129" t="s">
        <v>412</v>
      </c>
      <c r="C56" s="266" t="s">
        <v>613</v>
      </c>
      <c r="D56" s="266"/>
      <c r="E56" s="266"/>
      <c r="F56" s="266"/>
      <c r="G56" s="266"/>
      <c r="H56" s="266"/>
      <c r="I56" s="259"/>
      <c r="J56" s="267"/>
      <c r="K56" s="107"/>
      <c r="M56" s="118"/>
    </row>
    <row r="57" spans="1:14" ht="51" customHeight="1" x14ac:dyDescent="0.35">
      <c r="B57" s="106" t="s">
        <v>413</v>
      </c>
      <c r="C57" s="247" t="s">
        <v>614</v>
      </c>
      <c r="D57" s="247"/>
      <c r="E57" s="247"/>
      <c r="F57" s="247"/>
      <c r="G57" s="247"/>
      <c r="H57" s="247"/>
      <c r="I57" s="248"/>
      <c r="J57" s="249"/>
      <c r="K57" s="133"/>
      <c r="M57" s="118"/>
    </row>
    <row r="58" spans="1:14" ht="62" x14ac:dyDescent="0.35">
      <c r="B58" s="109" t="s">
        <v>414</v>
      </c>
      <c r="C58" s="110" t="s">
        <v>615</v>
      </c>
      <c r="D58" s="111">
        <v>70048</v>
      </c>
      <c r="E58" s="111">
        <v>140000</v>
      </c>
      <c r="F58" s="111"/>
      <c r="G58" s="112">
        <f>SUM(D58:F58)</f>
        <v>210048</v>
      </c>
      <c r="H58" s="113">
        <v>0.3</v>
      </c>
      <c r="I58" s="114">
        <v>199257.1</v>
      </c>
      <c r="J58" s="115"/>
      <c r="K58" s="116"/>
      <c r="L58" s="117"/>
      <c r="M58" s="118"/>
      <c r="N58" s="119"/>
    </row>
    <row r="59" spans="1:14" ht="15.5" x14ac:dyDescent="0.35">
      <c r="B59" s="109" t="s">
        <v>415</v>
      </c>
      <c r="C59" s="110"/>
      <c r="D59" s="111"/>
      <c r="E59" s="111"/>
      <c r="F59" s="111"/>
      <c r="G59" s="112">
        <f t="shared" ref="G59:G65" si="4">SUM(D59:F59)</f>
        <v>0</v>
      </c>
      <c r="H59" s="121"/>
      <c r="I59" s="114"/>
      <c r="J59" s="120"/>
      <c r="K59" s="122"/>
      <c r="M59" s="118"/>
    </row>
    <row r="60" spans="1:14" ht="15.5" x14ac:dyDescent="0.35">
      <c r="B60" s="109" t="s">
        <v>416</v>
      </c>
      <c r="C60" s="110"/>
      <c r="D60" s="111"/>
      <c r="E60" s="111"/>
      <c r="F60" s="111"/>
      <c r="G60" s="112">
        <f t="shared" si="4"/>
        <v>0</v>
      </c>
      <c r="H60" s="121"/>
      <c r="I60" s="114"/>
      <c r="J60" s="120"/>
      <c r="K60" s="122"/>
      <c r="M60" s="118"/>
    </row>
    <row r="61" spans="1:14" ht="15.5" x14ac:dyDescent="0.35">
      <c r="B61" s="109" t="s">
        <v>417</v>
      </c>
      <c r="C61" s="110"/>
      <c r="D61" s="111"/>
      <c r="E61" s="111"/>
      <c r="F61" s="111"/>
      <c r="G61" s="112">
        <f t="shared" si="4"/>
        <v>0</v>
      </c>
      <c r="H61" s="121"/>
      <c r="I61" s="114"/>
      <c r="J61" s="120"/>
      <c r="K61" s="122"/>
      <c r="M61" s="118"/>
    </row>
    <row r="62" spans="1:14" ht="15.5" x14ac:dyDescent="0.35">
      <c r="B62" s="109" t="s">
        <v>418</v>
      </c>
      <c r="C62" s="110"/>
      <c r="D62" s="111"/>
      <c r="E62" s="111"/>
      <c r="F62" s="111"/>
      <c r="G62" s="112">
        <f t="shared" si="4"/>
        <v>0</v>
      </c>
      <c r="H62" s="121"/>
      <c r="I62" s="114"/>
      <c r="J62" s="120"/>
      <c r="K62" s="122"/>
      <c r="M62" s="118"/>
    </row>
    <row r="63" spans="1:14" ht="15.5" x14ac:dyDescent="0.35">
      <c r="B63" s="109" t="s">
        <v>419</v>
      </c>
      <c r="C63" s="110"/>
      <c r="D63" s="111"/>
      <c r="E63" s="111"/>
      <c r="F63" s="111"/>
      <c r="G63" s="112">
        <f t="shared" si="4"/>
        <v>0</v>
      </c>
      <c r="H63" s="121"/>
      <c r="I63" s="114"/>
      <c r="J63" s="120"/>
      <c r="K63" s="122"/>
      <c r="M63" s="118"/>
    </row>
    <row r="64" spans="1:14" ht="15.5" x14ac:dyDescent="0.35">
      <c r="A64" s="95"/>
      <c r="B64" s="109" t="s">
        <v>420</v>
      </c>
      <c r="C64" s="123"/>
      <c r="D64" s="124"/>
      <c r="E64" s="124"/>
      <c r="F64" s="124"/>
      <c r="G64" s="112">
        <f t="shared" si="4"/>
        <v>0</v>
      </c>
      <c r="H64" s="125"/>
      <c r="I64" s="126"/>
      <c r="J64" s="127"/>
      <c r="K64" s="122"/>
      <c r="M64" s="118"/>
    </row>
    <row r="65" spans="1:14" s="95" customFormat="1" ht="15.5" x14ac:dyDescent="0.35">
      <c r="B65" s="109" t="s">
        <v>421</v>
      </c>
      <c r="C65" s="123"/>
      <c r="D65" s="124"/>
      <c r="E65" s="124"/>
      <c r="F65" s="124"/>
      <c r="G65" s="112">
        <f t="shared" si="4"/>
        <v>0</v>
      </c>
      <c r="H65" s="125"/>
      <c r="I65" s="126"/>
      <c r="J65" s="127"/>
      <c r="K65" s="122"/>
      <c r="M65" s="118"/>
      <c r="N65" s="139"/>
    </row>
    <row r="66" spans="1:14" s="95" customFormat="1" ht="15.5" x14ac:dyDescent="0.35">
      <c r="A66" s="82"/>
      <c r="B66" s="82"/>
      <c r="C66" s="129" t="s">
        <v>533</v>
      </c>
      <c r="D66" s="130">
        <f>SUM(D58:D65)</f>
        <v>70048</v>
      </c>
      <c r="E66" s="130">
        <f>SUM(E58:E65)</f>
        <v>140000</v>
      </c>
      <c r="F66" s="130">
        <f>SUM(F58:F65)</f>
        <v>0</v>
      </c>
      <c r="G66" s="136">
        <f>SUM(G58:G65)</f>
        <v>210048</v>
      </c>
      <c r="H66" s="130">
        <f>(H58*G58)+(H59*G59)+(H60*G60)+(H61*G61)+(H62*G62)+(H63*G63)+(H64*G64)+(H65*G65)</f>
        <v>63014.399999999994</v>
      </c>
      <c r="I66" s="131">
        <f>SUM(I58:I65)</f>
        <v>199257.1</v>
      </c>
      <c r="J66" s="127"/>
      <c r="K66" s="132"/>
      <c r="M66" s="118"/>
      <c r="N66" s="139"/>
    </row>
    <row r="67" spans="1:14" ht="51" customHeight="1" x14ac:dyDescent="0.35">
      <c r="B67" s="106" t="s">
        <v>422</v>
      </c>
      <c r="C67" s="247" t="s">
        <v>616</v>
      </c>
      <c r="D67" s="247"/>
      <c r="E67" s="247"/>
      <c r="F67" s="247"/>
      <c r="G67" s="247"/>
      <c r="H67" s="247"/>
      <c r="I67" s="248"/>
      <c r="J67" s="249"/>
      <c r="K67" s="133"/>
      <c r="M67" s="118"/>
    </row>
    <row r="68" spans="1:14" ht="77.5" x14ac:dyDescent="0.35">
      <c r="B68" s="109" t="s">
        <v>423</v>
      </c>
      <c r="C68" s="110" t="s">
        <v>617</v>
      </c>
      <c r="D68" s="111">
        <v>257465</v>
      </c>
      <c r="E68" s="111">
        <v>720000</v>
      </c>
      <c r="F68" s="111"/>
      <c r="G68" s="112">
        <f>SUM(D68:F68)</f>
        <v>977465</v>
      </c>
      <c r="H68" s="113">
        <v>0.3</v>
      </c>
      <c r="I68" s="114">
        <v>940608.93</v>
      </c>
      <c r="J68" s="115"/>
      <c r="K68" s="116"/>
      <c r="L68" s="117"/>
      <c r="M68" s="118"/>
      <c r="N68" s="119"/>
    </row>
    <row r="69" spans="1:14" ht="62" x14ac:dyDescent="0.35">
      <c r="B69" s="109" t="s">
        <v>618</v>
      </c>
      <c r="C69" s="110" t="s">
        <v>619</v>
      </c>
      <c r="D69" s="111">
        <v>143000</v>
      </c>
      <c r="E69" s="111">
        <v>255000</v>
      </c>
      <c r="F69" s="111"/>
      <c r="G69" s="112">
        <f t="shared" ref="G69:G75" si="5">SUM(D69:F69)</f>
        <v>398000</v>
      </c>
      <c r="H69" s="113">
        <v>0.3</v>
      </c>
      <c r="I69" s="114">
        <v>397899.7</v>
      </c>
      <c r="J69" s="115"/>
      <c r="K69" s="116"/>
      <c r="L69" s="117"/>
      <c r="M69" s="118"/>
      <c r="N69" s="119"/>
    </row>
    <row r="70" spans="1:14" ht="46.5" x14ac:dyDescent="0.35">
      <c r="B70" s="109" t="s">
        <v>424</v>
      </c>
      <c r="C70" s="110" t="s">
        <v>620</v>
      </c>
      <c r="D70" s="111">
        <v>2000</v>
      </c>
      <c r="E70" s="111">
        <v>4000</v>
      </c>
      <c r="F70" s="111"/>
      <c r="G70" s="112">
        <f t="shared" si="5"/>
        <v>6000</v>
      </c>
      <c r="H70" s="113">
        <v>0.3</v>
      </c>
      <c r="I70" s="114">
        <v>4000</v>
      </c>
      <c r="J70" s="115"/>
      <c r="K70" s="116"/>
      <c r="L70" s="117"/>
      <c r="M70" s="118"/>
      <c r="N70" s="144"/>
    </row>
    <row r="71" spans="1:14" ht="15.5" x14ac:dyDescent="0.35">
      <c r="B71" s="109" t="s">
        <v>425</v>
      </c>
      <c r="C71" s="110"/>
      <c r="D71" s="111"/>
      <c r="E71" s="111"/>
      <c r="F71" s="111"/>
      <c r="G71" s="112">
        <f t="shared" si="5"/>
        <v>0</v>
      </c>
      <c r="H71" s="121"/>
      <c r="I71" s="114"/>
      <c r="J71" s="120"/>
      <c r="K71" s="122"/>
      <c r="M71" s="118"/>
    </row>
    <row r="72" spans="1:14" ht="15.5" x14ac:dyDescent="0.35">
      <c r="B72" s="109" t="s">
        <v>426</v>
      </c>
      <c r="C72" s="110"/>
      <c r="D72" s="111"/>
      <c r="E72" s="111"/>
      <c r="F72" s="111"/>
      <c r="G72" s="112">
        <f t="shared" si="5"/>
        <v>0</v>
      </c>
      <c r="H72" s="121"/>
      <c r="I72" s="114"/>
      <c r="J72" s="120"/>
      <c r="K72" s="122"/>
      <c r="M72" s="118"/>
    </row>
    <row r="73" spans="1:14" ht="15.5" x14ac:dyDescent="0.35">
      <c r="B73" s="109" t="s">
        <v>427</v>
      </c>
      <c r="C73" s="110"/>
      <c r="D73" s="111"/>
      <c r="E73" s="111"/>
      <c r="F73" s="111"/>
      <c r="G73" s="112">
        <f t="shared" si="5"/>
        <v>0</v>
      </c>
      <c r="H73" s="121"/>
      <c r="I73" s="114"/>
      <c r="J73" s="120"/>
      <c r="K73" s="122"/>
      <c r="M73" s="118"/>
    </row>
    <row r="74" spans="1:14" ht="15.5" x14ac:dyDescent="0.35">
      <c r="B74" s="109" t="s">
        <v>428</v>
      </c>
      <c r="C74" s="123"/>
      <c r="D74" s="124"/>
      <c r="E74" s="124"/>
      <c r="F74" s="124"/>
      <c r="G74" s="112">
        <f t="shared" si="5"/>
        <v>0</v>
      </c>
      <c r="H74" s="125"/>
      <c r="I74" s="126"/>
      <c r="J74" s="127"/>
      <c r="K74" s="122"/>
      <c r="M74" s="118"/>
    </row>
    <row r="75" spans="1:14" ht="15.5" x14ac:dyDescent="0.35">
      <c r="B75" s="109" t="s">
        <v>429</v>
      </c>
      <c r="C75" s="123"/>
      <c r="D75" s="124"/>
      <c r="E75" s="124"/>
      <c r="F75" s="124"/>
      <c r="G75" s="112">
        <f t="shared" si="5"/>
        <v>0</v>
      </c>
      <c r="H75" s="125"/>
      <c r="I75" s="126"/>
      <c r="J75" s="127"/>
      <c r="K75" s="122"/>
      <c r="M75" s="118"/>
    </row>
    <row r="76" spans="1:14" ht="15.5" x14ac:dyDescent="0.35">
      <c r="C76" s="129" t="s">
        <v>533</v>
      </c>
      <c r="D76" s="136">
        <f>SUM(D68:D75)</f>
        <v>402465</v>
      </c>
      <c r="E76" s="136">
        <f>SUM(E68:E75)</f>
        <v>979000</v>
      </c>
      <c r="F76" s="136">
        <f>SUM(F68:F75)</f>
        <v>0</v>
      </c>
      <c r="G76" s="136">
        <f>SUM(G68:G75)</f>
        <v>1381465</v>
      </c>
      <c r="H76" s="130">
        <f>(H68*G68)+(H69*G69)+(H70*G70)+(H71*G71)+(H72*G72)+(H73*G73)+(H74*G74)+(H75*G75)</f>
        <v>414439.5</v>
      </c>
      <c r="I76" s="131">
        <f>SUM(I68:I75)</f>
        <v>1342508.6300000001</v>
      </c>
      <c r="J76" s="127"/>
      <c r="K76" s="132"/>
      <c r="M76" s="118"/>
    </row>
    <row r="77" spans="1:14" ht="51" customHeight="1" x14ac:dyDescent="0.35">
      <c r="B77" s="106" t="s">
        <v>430</v>
      </c>
      <c r="C77" s="247" t="s">
        <v>621</v>
      </c>
      <c r="D77" s="247"/>
      <c r="E77" s="247"/>
      <c r="F77" s="247"/>
      <c r="G77" s="247"/>
      <c r="H77" s="247"/>
      <c r="I77" s="248"/>
      <c r="J77" s="249"/>
      <c r="K77" s="133"/>
      <c r="M77" s="118"/>
    </row>
    <row r="78" spans="1:14" ht="139.5" x14ac:dyDescent="0.35">
      <c r="B78" s="109" t="s">
        <v>431</v>
      </c>
      <c r="C78" s="110" t="s">
        <v>622</v>
      </c>
      <c r="D78" s="111">
        <v>101040</v>
      </c>
      <c r="E78" s="111">
        <v>70000</v>
      </c>
      <c r="F78" s="111"/>
      <c r="G78" s="112">
        <f>SUM(D78:F78)</f>
        <v>171040</v>
      </c>
      <c r="H78" s="113">
        <v>0.3</v>
      </c>
      <c r="I78" s="114">
        <v>160597.14999999997</v>
      </c>
      <c r="J78" s="115"/>
      <c r="K78" s="116"/>
      <c r="L78" s="117"/>
      <c r="M78" s="118"/>
      <c r="N78" s="119"/>
    </row>
    <row r="79" spans="1:14" ht="77.5" x14ac:dyDescent="0.35">
      <c r="B79" s="109" t="s">
        <v>432</v>
      </c>
      <c r="C79" s="110" t="s">
        <v>623</v>
      </c>
      <c r="D79" s="111">
        <v>122000</v>
      </c>
      <c r="E79" s="111"/>
      <c r="F79" s="111"/>
      <c r="G79" s="112">
        <f t="shared" ref="G79:G85" si="6">SUM(D79:F79)</f>
        <v>122000</v>
      </c>
      <c r="H79" s="113">
        <v>0.3</v>
      </c>
      <c r="I79" s="114">
        <v>113269.85999999999</v>
      </c>
      <c r="J79" s="115"/>
      <c r="K79" s="116"/>
      <c r="L79" s="117"/>
      <c r="M79" s="118"/>
      <c r="N79" s="119"/>
    </row>
    <row r="80" spans="1:14" ht="77.5" x14ac:dyDescent="0.35">
      <c r="B80" s="109" t="s">
        <v>433</v>
      </c>
      <c r="C80" s="110" t="s">
        <v>624</v>
      </c>
      <c r="D80" s="111">
        <v>16591</v>
      </c>
      <c r="E80" s="111"/>
      <c r="F80" s="111"/>
      <c r="G80" s="112">
        <f t="shared" si="6"/>
        <v>16591</v>
      </c>
      <c r="H80" s="121"/>
      <c r="I80" s="114">
        <v>11609.710000000001</v>
      </c>
      <c r="J80" s="120"/>
      <c r="K80" s="116"/>
      <c r="L80" s="117"/>
      <c r="M80" s="118"/>
    </row>
    <row r="81" spans="1:14" ht="15.5" x14ac:dyDescent="0.35">
      <c r="A81" s="95"/>
      <c r="B81" s="109" t="s">
        <v>434</v>
      </c>
      <c r="C81" s="110"/>
      <c r="D81" s="111"/>
      <c r="E81" s="111"/>
      <c r="F81" s="111"/>
      <c r="G81" s="112">
        <f t="shared" si="6"/>
        <v>0</v>
      </c>
      <c r="H81" s="121"/>
      <c r="I81" s="114"/>
      <c r="J81" s="120"/>
      <c r="K81" s="122"/>
      <c r="M81" s="118"/>
    </row>
    <row r="82" spans="1:14" s="95" customFormat="1" ht="15.5" x14ac:dyDescent="0.35">
      <c r="A82" s="82"/>
      <c r="B82" s="109" t="s">
        <v>435</v>
      </c>
      <c r="C82" s="110"/>
      <c r="D82" s="111"/>
      <c r="E82" s="111"/>
      <c r="F82" s="111"/>
      <c r="G82" s="112">
        <f t="shared" si="6"/>
        <v>0</v>
      </c>
      <c r="H82" s="121"/>
      <c r="I82" s="114"/>
      <c r="J82" s="120"/>
      <c r="K82" s="122"/>
      <c r="M82" s="118"/>
      <c r="N82" s="139"/>
    </row>
    <row r="83" spans="1:14" ht="15.5" x14ac:dyDescent="0.35">
      <c r="B83" s="109" t="s">
        <v>436</v>
      </c>
      <c r="C83" s="110"/>
      <c r="D83" s="111"/>
      <c r="E83" s="111"/>
      <c r="F83" s="111"/>
      <c r="G83" s="112">
        <f t="shared" si="6"/>
        <v>0</v>
      </c>
      <c r="H83" s="121"/>
      <c r="I83" s="114"/>
      <c r="J83" s="120"/>
      <c r="K83" s="122"/>
      <c r="M83" s="118"/>
    </row>
    <row r="84" spans="1:14" ht="15.5" x14ac:dyDescent="0.35">
      <c r="B84" s="109" t="s">
        <v>437</v>
      </c>
      <c r="C84" s="123"/>
      <c r="D84" s="124"/>
      <c r="E84" s="124"/>
      <c r="F84" s="124"/>
      <c r="G84" s="112">
        <f t="shared" si="6"/>
        <v>0</v>
      </c>
      <c r="H84" s="125"/>
      <c r="I84" s="126"/>
      <c r="J84" s="127"/>
      <c r="K84" s="122"/>
      <c r="M84" s="118"/>
    </row>
    <row r="85" spans="1:14" ht="15.5" x14ac:dyDescent="0.35">
      <c r="B85" s="109" t="s">
        <v>438</v>
      </c>
      <c r="C85" s="123"/>
      <c r="D85" s="124"/>
      <c r="E85" s="124"/>
      <c r="F85" s="124"/>
      <c r="G85" s="112">
        <f t="shared" si="6"/>
        <v>0</v>
      </c>
      <c r="H85" s="125"/>
      <c r="I85" s="126"/>
      <c r="J85" s="127"/>
      <c r="K85" s="122"/>
      <c r="M85" s="118"/>
    </row>
    <row r="86" spans="1:14" ht="15.5" x14ac:dyDescent="0.35">
      <c r="C86" s="129" t="s">
        <v>533</v>
      </c>
      <c r="D86" s="136">
        <f>SUM(D78:D85)</f>
        <v>239631</v>
      </c>
      <c r="E86" s="136">
        <f>SUM(E78:E85)</f>
        <v>70000</v>
      </c>
      <c r="F86" s="136">
        <f>SUM(F78:F85)</f>
        <v>0</v>
      </c>
      <c r="G86" s="136">
        <f>SUM(G78:G85)</f>
        <v>309631</v>
      </c>
      <c r="H86" s="130">
        <f>(H78*G78)+(H79*G79)+(H80*G80)+(H81*G81)+(H82*G82)+(H83*G83)+(H84*G84)+(H85*G85)</f>
        <v>87912</v>
      </c>
      <c r="I86" s="131">
        <f>SUM(I78:I85)</f>
        <v>285476.71999999997</v>
      </c>
      <c r="J86" s="127"/>
      <c r="K86" s="132"/>
      <c r="M86" s="118"/>
    </row>
    <row r="87" spans="1:14" ht="51" customHeight="1" x14ac:dyDescent="0.35">
      <c r="B87" s="106" t="s">
        <v>439</v>
      </c>
      <c r="C87" s="264"/>
      <c r="D87" s="264"/>
      <c r="E87" s="264"/>
      <c r="F87" s="264"/>
      <c r="G87" s="264"/>
      <c r="H87" s="264"/>
      <c r="I87" s="262"/>
      <c r="J87" s="265"/>
      <c r="K87" s="133"/>
      <c r="M87" s="118"/>
    </row>
    <row r="88" spans="1:14" ht="15.5" x14ac:dyDescent="0.35">
      <c r="B88" s="109" t="s">
        <v>440</v>
      </c>
      <c r="C88" s="110"/>
      <c r="D88" s="111"/>
      <c r="E88" s="111"/>
      <c r="F88" s="111"/>
      <c r="G88" s="112">
        <f>SUM(D88:F88)</f>
        <v>0</v>
      </c>
      <c r="H88" s="121"/>
      <c r="I88" s="114"/>
      <c r="J88" s="120"/>
      <c r="K88" s="122"/>
      <c r="M88" s="118"/>
    </row>
    <row r="89" spans="1:14" ht="15.5" x14ac:dyDescent="0.35">
      <c r="B89" s="109" t="s">
        <v>441</v>
      </c>
      <c r="C89" s="110"/>
      <c r="D89" s="111"/>
      <c r="E89" s="111"/>
      <c r="F89" s="111"/>
      <c r="G89" s="112">
        <f t="shared" ref="G89:G95" si="7">SUM(D89:F89)</f>
        <v>0</v>
      </c>
      <c r="H89" s="121"/>
      <c r="I89" s="114"/>
      <c r="J89" s="120"/>
      <c r="K89" s="122"/>
      <c r="M89" s="118"/>
    </row>
    <row r="90" spans="1:14" ht="15.5" x14ac:dyDescent="0.35">
      <c r="B90" s="109" t="s">
        <v>442</v>
      </c>
      <c r="C90" s="110"/>
      <c r="D90" s="111"/>
      <c r="E90" s="111"/>
      <c r="F90" s="111"/>
      <c r="G90" s="112">
        <f t="shared" si="7"/>
        <v>0</v>
      </c>
      <c r="H90" s="121"/>
      <c r="I90" s="114"/>
      <c r="J90" s="120"/>
      <c r="K90" s="122"/>
      <c r="M90" s="118"/>
    </row>
    <row r="91" spans="1:14" ht="15.5" x14ac:dyDescent="0.35">
      <c r="B91" s="109" t="s">
        <v>443</v>
      </c>
      <c r="C91" s="110"/>
      <c r="D91" s="111"/>
      <c r="E91" s="111"/>
      <c r="F91" s="111"/>
      <c r="G91" s="112">
        <f t="shared" si="7"/>
        <v>0</v>
      </c>
      <c r="H91" s="121"/>
      <c r="I91" s="114"/>
      <c r="J91" s="120"/>
      <c r="K91" s="122"/>
      <c r="M91" s="118"/>
    </row>
    <row r="92" spans="1:14" ht="15.5" x14ac:dyDescent="0.35">
      <c r="B92" s="109" t="s">
        <v>444</v>
      </c>
      <c r="C92" s="110"/>
      <c r="D92" s="111"/>
      <c r="E92" s="111"/>
      <c r="F92" s="111"/>
      <c r="G92" s="112">
        <f t="shared" si="7"/>
        <v>0</v>
      </c>
      <c r="H92" s="121"/>
      <c r="I92" s="114"/>
      <c r="J92" s="120"/>
      <c r="K92" s="122"/>
      <c r="M92" s="118"/>
    </row>
    <row r="93" spans="1:14" ht="15.5" x14ac:dyDescent="0.35">
      <c r="B93" s="109" t="s">
        <v>445</v>
      </c>
      <c r="C93" s="110"/>
      <c r="D93" s="111"/>
      <c r="E93" s="111"/>
      <c r="F93" s="111"/>
      <c r="G93" s="112">
        <f t="shared" si="7"/>
        <v>0</v>
      </c>
      <c r="H93" s="121"/>
      <c r="I93" s="114"/>
      <c r="J93" s="120"/>
      <c r="K93" s="122"/>
      <c r="M93" s="118"/>
    </row>
    <row r="94" spans="1:14" ht="15.5" x14ac:dyDescent="0.35">
      <c r="B94" s="109" t="s">
        <v>446</v>
      </c>
      <c r="C94" s="123"/>
      <c r="D94" s="124"/>
      <c r="E94" s="124"/>
      <c r="F94" s="124"/>
      <c r="G94" s="112">
        <f t="shared" si="7"/>
        <v>0</v>
      </c>
      <c r="H94" s="125"/>
      <c r="I94" s="126"/>
      <c r="J94" s="127"/>
      <c r="K94" s="122"/>
      <c r="M94" s="118"/>
    </row>
    <row r="95" spans="1:14" ht="15.5" x14ac:dyDescent="0.35">
      <c r="B95" s="109" t="s">
        <v>447</v>
      </c>
      <c r="C95" s="123"/>
      <c r="D95" s="124"/>
      <c r="E95" s="124"/>
      <c r="F95" s="124"/>
      <c r="G95" s="112">
        <f t="shared" si="7"/>
        <v>0</v>
      </c>
      <c r="H95" s="125"/>
      <c r="I95" s="126"/>
      <c r="J95" s="127"/>
      <c r="K95" s="122"/>
      <c r="M95" s="118"/>
    </row>
    <row r="96" spans="1:14" ht="15.5" x14ac:dyDescent="0.35">
      <c r="C96" s="129" t="s">
        <v>533</v>
      </c>
      <c r="D96" s="130">
        <f>SUM(D88:D95)</f>
        <v>0</v>
      </c>
      <c r="E96" s="130">
        <f>SUM(E88:E95)</f>
        <v>0</v>
      </c>
      <c r="F96" s="130">
        <f>SUM(F88:F95)</f>
        <v>0</v>
      </c>
      <c r="G96" s="130">
        <f>SUM(G88:G95)</f>
        <v>0</v>
      </c>
      <c r="H96" s="130">
        <f>(H88*G88)+(H89*G89)+(H90*G90)+(H91*G91)+(H92*G92)+(H93*G93)+(H94*G94)+(H95*G95)</f>
        <v>0</v>
      </c>
      <c r="I96" s="131">
        <f>SUM(I88:I95)</f>
        <v>0</v>
      </c>
      <c r="J96" s="127"/>
      <c r="K96" s="132"/>
      <c r="M96" s="118"/>
    </row>
    <row r="97" spans="2:13" ht="15.75" customHeight="1" x14ac:dyDescent="0.35">
      <c r="B97" s="145"/>
      <c r="C97" s="140"/>
      <c r="D97" s="146"/>
      <c r="E97" s="146"/>
      <c r="F97" s="146"/>
      <c r="G97" s="146"/>
      <c r="H97" s="146"/>
      <c r="I97" s="147"/>
      <c r="J97" s="140"/>
      <c r="K97" s="148"/>
      <c r="M97" s="118"/>
    </row>
    <row r="98" spans="2:13" ht="51" customHeight="1" x14ac:dyDescent="0.35">
      <c r="B98" s="129" t="s">
        <v>448</v>
      </c>
      <c r="C98" s="266"/>
      <c r="D98" s="266"/>
      <c r="E98" s="266"/>
      <c r="F98" s="266"/>
      <c r="G98" s="266"/>
      <c r="H98" s="266"/>
      <c r="I98" s="259"/>
      <c r="J98" s="267"/>
      <c r="K98" s="107"/>
      <c r="M98" s="118"/>
    </row>
    <row r="99" spans="2:13" ht="51" customHeight="1" x14ac:dyDescent="0.35">
      <c r="B99" s="106" t="s">
        <v>449</v>
      </c>
      <c r="C99" s="264"/>
      <c r="D99" s="264"/>
      <c r="E99" s="264"/>
      <c r="F99" s="264"/>
      <c r="G99" s="264"/>
      <c r="H99" s="264"/>
      <c r="I99" s="262"/>
      <c r="J99" s="265"/>
      <c r="K99" s="133"/>
      <c r="M99" s="118"/>
    </row>
    <row r="100" spans="2:13" ht="15.5" x14ac:dyDescent="0.35">
      <c r="B100" s="109" t="s">
        <v>450</v>
      </c>
      <c r="C100" s="110"/>
      <c r="D100" s="111"/>
      <c r="E100" s="111"/>
      <c r="F100" s="111"/>
      <c r="G100" s="112">
        <f>SUM(D100:F100)</f>
        <v>0</v>
      </c>
      <c r="H100" s="121"/>
      <c r="I100" s="114"/>
      <c r="J100" s="120"/>
      <c r="K100" s="122"/>
      <c r="M100" s="118"/>
    </row>
    <row r="101" spans="2:13" ht="15.5" x14ac:dyDescent="0.35">
      <c r="B101" s="109" t="s">
        <v>451</v>
      </c>
      <c r="C101" s="110"/>
      <c r="D101" s="111"/>
      <c r="E101" s="111"/>
      <c r="F101" s="111"/>
      <c r="G101" s="112">
        <f t="shared" ref="G101:G107" si="8">SUM(D101:F101)</f>
        <v>0</v>
      </c>
      <c r="H101" s="121"/>
      <c r="I101" s="114"/>
      <c r="J101" s="120"/>
      <c r="K101" s="122"/>
      <c r="M101" s="118"/>
    </row>
    <row r="102" spans="2:13" ht="15.5" x14ac:dyDescent="0.35">
      <c r="B102" s="109" t="s">
        <v>452</v>
      </c>
      <c r="C102" s="110"/>
      <c r="D102" s="111"/>
      <c r="E102" s="111"/>
      <c r="F102" s="111"/>
      <c r="G102" s="112">
        <f t="shared" si="8"/>
        <v>0</v>
      </c>
      <c r="H102" s="121"/>
      <c r="I102" s="114"/>
      <c r="J102" s="120"/>
      <c r="K102" s="122"/>
      <c r="M102" s="118"/>
    </row>
    <row r="103" spans="2:13" ht="15.5" x14ac:dyDescent="0.35">
      <c r="B103" s="109" t="s">
        <v>453</v>
      </c>
      <c r="C103" s="110"/>
      <c r="D103" s="111"/>
      <c r="E103" s="111"/>
      <c r="F103" s="111"/>
      <c r="G103" s="112">
        <f t="shared" si="8"/>
        <v>0</v>
      </c>
      <c r="H103" s="121"/>
      <c r="I103" s="114"/>
      <c r="J103" s="120"/>
      <c r="K103" s="122"/>
      <c r="M103" s="118"/>
    </row>
    <row r="104" spans="2:13" ht="15.5" x14ac:dyDescent="0.35">
      <c r="B104" s="109" t="s">
        <v>454</v>
      </c>
      <c r="C104" s="110"/>
      <c r="D104" s="111"/>
      <c r="E104" s="111"/>
      <c r="F104" s="111"/>
      <c r="G104" s="112">
        <f t="shared" si="8"/>
        <v>0</v>
      </c>
      <c r="H104" s="121"/>
      <c r="I104" s="114"/>
      <c r="J104" s="120"/>
      <c r="K104" s="122"/>
      <c r="M104" s="118"/>
    </row>
    <row r="105" spans="2:13" ht="15.5" x14ac:dyDescent="0.35">
      <c r="B105" s="109" t="s">
        <v>455</v>
      </c>
      <c r="C105" s="110"/>
      <c r="D105" s="111"/>
      <c r="E105" s="111"/>
      <c r="F105" s="111"/>
      <c r="G105" s="112">
        <f t="shared" si="8"/>
        <v>0</v>
      </c>
      <c r="H105" s="121"/>
      <c r="I105" s="114"/>
      <c r="J105" s="120"/>
      <c r="K105" s="122"/>
      <c r="M105" s="118"/>
    </row>
    <row r="106" spans="2:13" ht="15.5" x14ac:dyDescent="0.35">
      <c r="B106" s="109" t="s">
        <v>456</v>
      </c>
      <c r="C106" s="123"/>
      <c r="D106" s="124"/>
      <c r="E106" s="124"/>
      <c r="F106" s="124"/>
      <c r="G106" s="112">
        <f t="shared" si="8"/>
        <v>0</v>
      </c>
      <c r="H106" s="125"/>
      <c r="I106" s="126"/>
      <c r="J106" s="127"/>
      <c r="K106" s="122"/>
      <c r="M106" s="118"/>
    </row>
    <row r="107" spans="2:13" ht="15.5" x14ac:dyDescent="0.35">
      <c r="B107" s="109" t="s">
        <v>457</v>
      </c>
      <c r="C107" s="123"/>
      <c r="D107" s="124"/>
      <c r="E107" s="124"/>
      <c r="F107" s="124"/>
      <c r="G107" s="112">
        <f t="shared" si="8"/>
        <v>0</v>
      </c>
      <c r="H107" s="125"/>
      <c r="I107" s="126"/>
      <c r="J107" s="127"/>
      <c r="K107" s="122"/>
      <c r="M107" s="118"/>
    </row>
    <row r="108" spans="2:13" ht="15.5" x14ac:dyDescent="0.35">
      <c r="C108" s="129" t="s">
        <v>533</v>
      </c>
      <c r="D108" s="130">
        <f>SUM(D100:D107)</f>
        <v>0</v>
      </c>
      <c r="E108" s="130">
        <f>SUM(E100:E107)</f>
        <v>0</v>
      </c>
      <c r="F108" s="130">
        <f>SUM(F100:F107)</f>
        <v>0</v>
      </c>
      <c r="G108" s="136">
        <f>SUM(G100:G107)</f>
        <v>0</v>
      </c>
      <c r="H108" s="130">
        <f>(H100*G100)+(H101*G101)+(H102*G102)+(H103*G103)+(H104*G104)+(H105*G105)+(H106*G106)+(H107*G107)</f>
        <v>0</v>
      </c>
      <c r="I108" s="131">
        <f>SUM(I100:I107)</f>
        <v>0</v>
      </c>
      <c r="J108" s="127"/>
      <c r="K108" s="132"/>
      <c r="M108" s="118"/>
    </row>
    <row r="109" spans="2:13" ht="51" customHeight="1" x14ac:dyDescent="0.35">
      <c r="B109" s="106" t="s">
        <v>458</v>
      </c>
      <c r="C109" s="264"/>
      <c r="D109" s="264"/>
      <c r="E109" s="264"/>
      <c r="F109" s="264"/>
      <c r="G109" s="264"/>
      <c r="H109" s="264"/>
      <c r="I109" s="262"/>
      <c r="J109" s="265"/>
      <c r="K109" s="133"/>
      <c r="M109" s="118"/>
    </row>
    <row r="110" spans="2:13" ht="15.5" x14ac:dyDescent="0.35">
      <c r="B110" s="109" t="s">
        <v>459</v>
      </c>
      <c r="C110" s="110"/>
      <c r="D110" s="111"/>
      <c r="E110" s="111"/>
      <c r="F110" s="111"/>
      <c r="G110" s="112">
        <f>SUM(D110:F110)</f>
        <v>0</v>
      </c>
      <c r="H110" s="121"/>
      <c r="I110" s="114"/>
      <c r="J110" s="120"/>
      <c r="K110" s="122"/>
      <c r="M110" s="118"/>
    </row>
    <row r="111" spans="2:13" ht="15.5" x14ac:dyDescent="0.35">
      <c r="B111" s="109" t="s">
        <v>460</v>
      </c>
      <c r="C111" s="110"/>
      <c r="D111" s="111"/>
      <c r="E111" s="111"/>
      <c r="F111" s="111"/>
      <c r="G111" s="112">
        <f t="shared" ref="G111:G117" si="9">SUM(D111:F111)</f>
        <v>0</v>
      </c>
      <c r="H111" s="121"/>
      <c r="I111" s="114"/>
      <c r="J111" s="120"/>
      <c r="K111" s="122"/>
      <c r="M111" s="118"/>
    </row>
    <row r="112" spans="2:13" ht="15.5" x14ac:dyDescent="0.35">
      <c r="B112" s="109" t="s">
        <v>461</v>
      </c>
      <c r="C112" s="110"/>
      <c r="D112" s="111"/>
      <c r="E112" s="111"/>
      <c r="F112" s="111"/>
      <c r="G112" s="112">
        <f t="shared" si="9"/>
        <v>0</v>
      </c>
      <c r="H112" s="121"/>
      <c r="I112" s="114"/>
      <c r="J112" s="120"/>
      <c r="K112" s="122"/>
      <c r="M112" s="118"/>
    </row>
    <row r="113" spans="2:13" ht="15.5" x14ac:dyDescent="0.35">
      <c r="B113" s="109" t="s">
        <v>462</v>
      </c>
      <c r="C113" s="110"/>
      <c r="D113" s="111"/>
      <c r="E113" s="111"/>
      <c r="F113" s="111"/>
      <c r="G113" s="112">
        <f t="shared" si="9"/>
        <v>0</v>
      </c>
      <c r="H113" s="121"/>
      <c r="I113" s="114"/>
      <c r="J113" s="120"/>
      <c r="K113" s="122"/>
      <c r="M113" s="118"/>
    </row>
    <row r="114" spans="2:13" ht="15.5" x14ac:dyDescent="0.35">
      <c r="B114" s="109" t="s">
        <v>463</v>
      </c>
      <c r="C114" s="110"/>
      <c r="D114" s="111"/>
      <c r="E114" s="111"/>
      <c r="F114" s="111"/>
      <c r="G114" s="112">
        <f t="shared" si="9"/>
        <v>0</v>
      </c>
      <c r="H114" s="121"/>
      <c r="I114" s="114"/>
      <c r="J114" s="120"/>
      <c r="K114" s="122"/>
      <c r="M114" s="118"/>
    </row>
    <row r="115" spans="2:13" ht="15.5" x14ac:dyDescent="0.35">
      <c r="B115" s="109" t="s">
        <v>464</v>
      </c>
      <c r="C115" s="110"/>
      <c r="D115" s="111"/>
      <c r="E115" s="111"/>
      <c r="F115" s="111"/>
      <c r="G115" s="112">
        <f t="shared" si="9"/>
        <v>0</v>
      </c>
      <c r="H115" s="121"/>
      <c r="I115" s="114"/>
      <c r="J115" s="120"/>
      <c r="K115" s="122"/>
      <c r="M115" s="118"/>
    </row>
    <row r="116" spans="2:13" ht="15.5" x14ac:dyDescent="0.35">
      <c r="B116" s="109" t="s">
        <v>465</v>
      </c>
      <c r="C116" s="123"/>
      <c r="D116" s="124"/>
      <c r="E116" s="124"/>
      <c r="F116" s="124"/>
      <c r="G116" s="112">
        <f t="shared" si="9"/>
        <v>0</v>
      </c>
      <c r="H116" s="125"/>
      <c r="I116" s="126"/>
      <c r="J116" s="127"/>
      <c r="K116" s="122"/>
      <c r="M116" s="118"/>
    </row>
    <row r="117" spans="2:13" ht="15.5" x14ac:dyDescent="0.35">
      <c r="B117" s="109" t="s">
        <v>466</v>
      </c>
      <c r="C117" s="123"/>
      <c r="D117" s="124"/>
      <c r="E117" s="124"/>
      <c r="F117" s="124"/>
      <c r="G117" s="112">
        <f t="shared" si="9"/>
        <v>0</v>
      </c>
      <c r="H117" s="125"/>
      <c r="I117" s="126"/>
      <c r="J117" s="127"/>
      <c r="K117" s="122"/>
      <c r="M117" s="118"/>
    </row>
    <row r="118" spans="2:13" ht="15.5" x14ac:dyDescent="0.35">
      <c r="C118" s="129" t="s">
        <v>533</v>
      </c>
      <c r="D118" s="136">
        <f>SUM(D110:D117)</f>
        <v>0</v>
      </c>
      <c r="E118" s="136">
        <f>SUM(E110:E117)</f>
        <v>0</v>
      </c>
      <c r="F118" s="136">
        <f>SUM(F110:F117)</f>
        <v>0</v>
      </c>
      <c r="G118" s="136">
        <f>SUM(G110:G117)</f>
        <v>0</v>
      </c>
      <c r="H118" s="130">
        <f>(H110*G110)+(H111*G111)+(H112*G112)+(H113*G113)+(H114*G114)+(H115*G115)+(H116*G116)+(H117*G117)</f>
        <v>0</v>
      </c>
      <c r="I118" s="131">
        <f>SUM(I110:I117)</f>
        <v>0</v>
      </c>
      <c r="J118" s="127"/>
      <c r="K118" s="132"/>
      <c r="M118" s="118"/>
    </row>
    <row r="119" spans="2:13" ht="51" customHeight="1" x14ac:dyDescent="0.35">
      <c r="B119" s="149" t="s">
        <v>467</v>
      </c>
      <c r="C119" s="264"/>
      <c r="D119" s="264"/>
      <c r="E119" s="264"/>
      <c r="F119" s="264"/>
      <c r="G119" s="264"/>
      <c r="H119" s="264"/>
      <c r="I119" s="262"/>
      <c r="J119" s="265"/>
      <c r="K119" s="133"/>
      <c r="M119" s="118"/>
    </row>
    <row r="120" spans="2:13" ht="15.5" x14ac:dyDescent="0.35">
      <c r="B120" s="109" t="s">
        <v>468</v>
      </c>
      <c r="C120" s="110"/>
      <c r="D120" s="111"/>
      <c r="E120" s="111"/>
      <c r="F120" s="111"/>
      <c r="G120" s="112">
        <f>SUM(D120:F120)</f>
        <v>0</v>
      </c>
      <c r="H120" s="121"/>
      <c r="I120" s="114"/>
      <c r="J120" s="120"/>
      <c r="K120" s="122"/>
      <c r="M120" s="118"/>
    </row>
    <row r="121" spans="2:13" ht="15.5" x14ac:dyDescent="0.35">
      <c r="B121" s="109" t="s">
        <v>469</v>
      </c>
      <c r="C121" s="110"/>
      <c r="D121" s="111"/>
      <c r="E121" s="111"/>
      <c r="F121" s="111"/>
      <c r="G121" s="112">
        <f t="shared" ref="G121:G127" si="10">SUM(D121:F121)</f>
        <v>0</v>
      </c>
      <c r="H121" s="121"/>
      <c r="I121" s="114"/>
      <c r="J121" s="120"/>
      <c r="K121" s="122"/>
      <c r="M121" s="118"/>
    </row>
    <row r="122" spans="2:13" ht="15.5" x14ac:dyDescent="0.35">
      <c r="B122" s="109" t="s">
        <v>470</v>
      </c>
      <c r="C122" s="110"/>
      <c r="D122" s="111"/>
      <c r="E122" s="111"/>
      <c r="F122" s="111"/>
      <c r="G122" s="112">
        <f t="shared" si="10"/>
        <v>0</v>
      </c>
      <c r="H122" s="121"/>
      <c r="I122" s="114"/>
      <c r="J122" s="120"/>
      <c r="K122" s="122"/>
      <c r="M122" s="118"/>
    </row>
    <row r="123" spans="2:13" ht="15.5" x14ac:dyDescent="0.35">
      <c r="B123" s="109" t="s">
        <v>471</v>
      </c>
      <c r="C123" s="110"/>
      <c r="D123" s="111"/>
      <c r="E123" s="111"/>
      <c r="F123" s="111"/>
      <c r="G123" s="112">
        <f t="shared" si="10"/>
        <v>0</v>
      </c>
      <c r="H123" s="121"/>
      <c r="I123" s="114"/>
      <c r="J123" s="120"/>
      <c r="K123" s="122"/>
      <c r="M123" s="118"/>
    </row>
    <row r="124" spans="2:13" ht="15.5" x14ac:dyDescent="0.35">
      <c r="B124" s="109" t="s">
        <v>472</v>
      </c>
      <c r="C124" s="110"/>
      <c r="D124" s="111"/>
      <c r="E124" s="111"/>
      <c r="F124" s="111"/>
      <c r="G124" s="112">
        <f t="shared" si="10"/>
        <v>0</v>
      </c>
      <c r="H124" s="121"/>
      <c r="I124" s="114"/>
      <c r="J124" s="120"/>
      <c r="K124" s="122"/>
      <c r="M124" s="118"/>
    </row>
    <row r="125" spans="2:13" ht="15.5" x14ac:dyDescent="0.35">
      <c r="B125" s="109" t="s">
        <v>473</v>
      </c>
      <c r="C125" s="110"/>
      <c r="D125" s="111"/>
      <c r="E125" s="111"/>
      <c r="F125" s="111"/>
      <c r="G125" s="112">
        <f t="shared" si="10"/>
        <v>0</v>
      </c>
      <c r="H125" s="121"/>
      <c r="I125" s="114"/>
      <c r="J125" s="120"/>
      <c r="K125" s="122"/>
      <c r="M125" s="118"/>
    </row>
    <row r="126" spans="2:13" ht="15.5" x14ac:dyDescent="0.35">
      <c r="B126" s="109" t="s">
        <v>474</v>
      </c>
      <c r="C126" s="123"/>
      <c r="D126" s="124"/>
      <c r="E126" s="124"/>
      <c r="F126" s="124"/>
      <c r="G126" s="112">
        <f t="shared" si="10"/>
        <v>0</v>
      </c>
      <c r="H126" s="125"/>
      <c r="I126" s="126"/>
      <c r="J126" s="127"/>
      <c r="K126" s="122"/>
      <c r="M126" s="118"/>
    </row>
    <row r="127" spans="2:13" ht="15.5" x14ac:dyDescent="0.35">
      <c r="B127" s="109" t="s">
        <v>475</v>
      </c>
      <c r="C127" s="123"/>
      <c r="D127" s="124"/>
      <c r="E127" s="124"/>
      <c r="F127" s="124"/>
      <c r="G127" s="112">
        <f t="shared" si="10"/>
        <v>0</v>
      </c>
      <c r="H127" s="125"/>
      <c r="I127" s="126"/>
      <c r="J127" s="127"/>
      <c r="K127" s="122"/>
      <c r="M127" s="118"/>
    </row>
    <row r="128" spans="2:13" ht="15.5" x14ac:dyDescent="0.35">
      <c r="C128" s="129" t="s">
        <v>533</v>
      </c>
      <c r="D128" s="136">
        <f>SUM(D120:D127)</f>
        <v>0</v>
      </c>
      <c r="E128" s="136">
        <f>SUM(E120:E127)</f>
        <v>0</v>
      </c>
      <c r="F128" s="136">
        <f>SUM(F120:F127)</f>
        <v>0</v>
      </c>
      <c r="G128" s="136">
        <f>SUM(G120:G127)</f>
        <v>0</v>
      </c>
      <c r="H128" s="130">
        <f>(H120*G120)+(H121*G121)+(H122*G122)+(H123*G123)+(H124*G124)+(H125*G125)+(H126*G126)+(H127*G127)</f>
        <v>0</v>
      </c>
      <c r="I128" s="131">
        <f>SUM(I120:I127)</f>
        <v>0</v>
      </c>
      <c r="J128" s="127"/>
      <c r="K128" s="132"/>
      <c r="M128" s="118"/>
    </row>
    <row r="129" spans="2:13" ht="51" customHeight="1" x14ac:dyDescent="0.35">
      <c r="B129" s="149" t="s">
        <v>476</v>
      </c>
      <c r="C129" s="264"/>
      <c r="D129" s="264"/>
      <c r="E129" s="264"/>
      <c r="F129" s="264"/>
      <c r="G129" s="264"/>
      <c r="H129" s="264"/>
      <c r="I129" s="262"/>
      <c r="J129" s="265"/>
      <c r="K129" s="133"/>
      <c r="M129" s="118"/>
    </row>
    <row r="130" spans="2:13" ht="15.5" x14ac:dyDescent="0.35">
      <c r="B130" s="109" t="s">
        <v>477</v>
      </c>
      <c r="C130" s="110"/>
      <c r="D130" s="111"/>
      <c r="E130" s="111"/>
      <c r="F130" s="111"/>
      <c r="G130" s="112">
        <f>SUM(D130:F130)</f>
        <v>0</v>
      </c>
      <c r="H130" s="121"/>
      <c r="I130" s="114"/>
      <c r="J130" s="120"/>
      <c r="K130" s="122"/>
      <c r="M130" s="118"/>
    </row>
    <row r="131" spans="2:13" ht="15.5" x14ac:dyDescent="0.35">
      <c r="B131" s="109" t="s">
        <v>478</v>
      </c>
      <c r="C131" s="110"/>
      <c r="D131" s="111"/>
      <c r="E131" s="111"/>
      <c r="F131" s="111"/>
      <c r="G131" s="112">
        <f t="shared" ref="G131:G137" si="11">SUM(D131:F131)</f>
        <v>0</v>
      </c>
      <c r="H131" s="121"/>
      <c r="I131" s="114"/>
      <c r="J131" s="120"/>
      <c r="K131" s="122"/>
      <c r="M131" s="118"/>
    </row>
    <row r="132" spans="2:13" ht="15.5" x14ac:dyDescent="0.35">
      <c r="B132" s="109" t="s">
        <v>479</v>
      </c>
      <c r="C132" s="110"/>
      <c r="D132" s="111"/>
      <c r="E132" s="111"/>
      <c r="F132" s="111"/>
      <c r="G132" s="112">
        <f t="shared" si="11"/>
        <v>0</v>
      </c>
      <c r="H132" s="121"/>
      <c r="I132" s="114"/>
      <c r="J132" s="120"/>
      <c r="K132" s="122"/>
      <c r="M132" s="118"/>
    </row>
    <row r="133" spans="2:13" ht="15.5" x14ac:dyDescent="0.35">
      <c r="B133" s="109" t="s">
        <v>480</v>
      </c>
      <c r="C133" s="110"/>
      <c r="D133" s="111"/>
      <c r="E133" s="111"/>
      <c r="F133" s="111"/>
      <c r="G133" s="112">
        <f t="shared" si="11"/>
        <v>0</v>
      </c>
      <c r="H133" s="121"/>
      <c r="I133" s="114"/>
      <c r="J133" s="120"/>
      <c r="K133" s="122"/>
      <c r="M133" s="118"/>
    </row>
    <row r="134" spans="2:13" ht="15.5" x14ac:dyDescent="0.35">
      <c r="B134" s="109" t="s">
        <v>481</v>
      </c>
      <c r="C134" s="110"/>
      <c r="D134" s="111"/>
      <c r="E134" s="111"/>
      <c r="F134" s="111"/>
      <c r="G134" s="112">
        <f t="shared" si="11"/>
        <v>0</v>
      </c>
      <c r="H134" s="121"/>
      <c r="I134" s="114"/>
      <c r="J134" s="120"/>
      <c r="K134" s="122"/>
      <c r="M134" s="118"/>
    </row>
    <row r="135" spans="2:13" ht="15.5" x14ac:dyDescent="0.35">
      <c r="B135" s="109" t="s">
        <v>482</v>
      </c>
      <c r="C135" s="110"/>
      <c r="D135" s="111"/>
      <c r="E135" s="111"/>
      <c r="F135" s="111"/>
      <c r="G135" s="112">
        <f t="shared" si="11"/>
        <v>0</v>
      </c>
      <c r="H135" s="121"/>
      <c r="I135" s="114"/>
      <c r="J135" s="120"/>
      <c r="K135" s="122"/>
      <c r="M135" s="118"/>
    </row>
    <row r="136" spans="2:13" ht="15.5" x14ac:dyDescent="0.35">
      <c r="B136" s="109" t="s">
        <v>483</v>
      </c>
      <c r="C136" s="123"/>
      <c r="D136" s="124"/>
      <c r="E136" s="124"/>
      <c r="F136" s="124"/>
      <c r="G136" s="112">
        <f t="shared" si="11"/>
        <v>0</v>
      </c>
      <c r="H136" s="125"/>
      <c r="I136" s="126"/>
      <c r="J136" s="127"/>
      <c r="K136" s="122"/>
      <c r="M136" s="118"/>
    </row>
    <row r="137" spans="2:13" ht="15.5" x14ac:dyDescent="0.35">
      <c r="B137" s="109" t="s">
        <v>484</v>
      </c>
      <c r="C137" s="123"/>
      <c r="D137" s="124"/>
      <c r="E137" s="124"/>
      <c r="F137" s="124"/>
      <c r="G137" s="112">
        <f t="shared" si="11"/>
        <v>0</v>
      </c>
      <c r="H137" s="125"/>
      <c r="I137" s="126"/>
      <c r="J137" s="127"/>
      <c r="K137" s="122"/>
      <c r="M137" s="118"/>
    </row>
    <row r="138" spans="2:13" ht="15.5" x14ac:dyDescent="0.35">
      <c r="C138" s="129" t="s">
        <v>533</v>
      </c>
      <c r="D138" s="130">
        <f>SUM(D130:D137)</f>
        <v>0</v>
      </c>
      <c r="E138" s="130">
        <f>SUM(E130:E137)</f>
        <v>0</v>
      </c>
      <c r="F138" s="130">
        <f>SUM(F130:F137)</f>
        <v>0</v>
      </c>
      <c r="G138" s="130">
        <f>SUM(G130:G137)</f>
        <v>0</v>
      </c>
      <c r="H138" s="130">
        <f>(H130*G130)+(H131*G131)+(H132*G132)+(H133*G133)+(H134*G134)+(H135*G135)+(H136*G136)+(H137*G137)</f>
        <v>0</v>
      </c>
      <c r="I138" s="131">
        <f>SUM(I130:I137)</f>
        <v>0</v>
      </c>
      <c r="J138" s="127"/>
      <c r="K138" s="132"/>
      <c r="M138" s="118"/>
    </row>
    <row r="139" spans="2:13" ht="15.75" customHeight="1" x14ac:dyDescent="0.35">
      <c r="B139" s="145"/>
      <c r="C139" s="140"/>
      <c r="D139" s="146"/>
      <c r="E139" s="146"/>
      <c r="F139" s="146"/>
      <c r="G139" s="146"/>
      <c r="H139" s="146"/>
      <c r="I139" s="147"/>
      <c r="J139" s="150"/>
      <c r="K139" s="148"/>
      <c r="M139" s="118"/>
    </row>
    <row r="140" spans="2:13" ht="51" customHeight="1" x14ac:dyDescent="0.35">
      <c r="B140" s="129" t="s">
        <v>485</v>
      </c>
      <c r="C140" s="266"/>
      <c r="D140" s="266"/>
      <c r="E140" s="266"/>
      <c r="F140" s="266"/>
      <c r="G140" s="266"/>
      <c r="H140" s="266"/>
      <c r="I140" s="259"/>
      <c r="J140" s="267"/>
      <c r="K140" s="107"/>
      <c r="M140" s="118"/>
    </row>
    <row r="141" spans="2:13" ht="51" customHeight="1" x14ac:dyDescent="0.35">
      <c r="B141" s="106" t="s">
        <v>486</v>
      </c>
      <c r="C141" s="264"/>
      <c r="D141" s="264"/>
      <c r="E141" s="264"/>
      <c r="F141" s="264"/>
      <c r="G141" s="264"/>
      <c r="H141" s="264"/>
      <c r="I141" s="262"/>
      <c r="J141" s="265"/>
      <c r="K141" s="133"/>
      <c r="M141" s="118"/>
    </row>
    <row r="142" spans="2:13" ht="15.5" x14ac:dyDescent="0.35">
      <c r="B142" s="109" t="s">
        <v>487</v>
      </c>
      <c r="C142" s="110"/>
      <c r="D142" s="111"/>
      <c r="E142" s="111"/>
      <c r="F142" s="111"/>
      <c r="G142" s="112">
        <f>SUM(D142:F142)</f>
        <v>0</v>
      </c>
      <c r="H142" s="121"/>
      <c r="I142" s="114"/>
      <c r="J142" s="120"/>
      <c r="K142" s="122"/>
      <c r="M142" s="118"/>
    </row>
    <row r="143" spans="2:13" ht="15.5" x14ac:dyDescent="0.35">
      <c r="B143" s="109" t="s">
        <v>488</v>
      </c>
      <c r="C143" s="110"/>
      <c r="D143" s="111"/>
      <c r="E143" s="111"/>
      <c r="F143" s="111"/>
      <c r="G143" s="112">
        <f t="shared" ref="G143:G149" si="12">SUM(D143:F143)</f>
        <v>0</v>
      </c>
      <c r="H143" s="121"/>
      <c r="I143" s="114"/>
      <c r="J143" s="120"/>
      <c r="K143" s="122"/>
      <c r="M143" s="118"/>
    </row>
    <row r="144" spans="2:13" ht="15.5" x14ac:dyDescent="0.35">
      <c r="B144" s="109" t="s">
        <v>489</v>
      </c>
      <c r="C144" s="110"/>
      <c r="D144" s="111"/>
      <c r="E144" s="111"/>
      <c r="F144" s="111"/>
      <c r="G144" s="112">
        <f t="shared" si="12"/>
        <v>0</v>
      </c>
      <c r="H144" s="121"/>
      <c r="I144" s="114"/>
      <c r="J144" s="120"/>
      <c r="K144" s="122"/>
      <c r="M144" s="118"/>
    </row>
    <row r="145" spans="2:13" ht="15.5" x14ac:dyDescent="0.35">
      <c r="B145" s="109" t="s">
        <v>490</v>
      </c>
      <c r="C145" s="110"/>
      <c r="D145" s="111"/>
      <c r="E145" s="111"/>
      <c r="F145" s="111"/>
      <c r="G145" s="112">
        <f t="shared" si="12"/>
        <v>0</v>
      </c>
      <c r="H145" s="121"/>
      <c r="I145" s="114"/>
      <c r="J145" s="120"/>
      <c r="K145" s="122"/>
      <c r="M145" s="118"/>
    </row>
    <row r="146" spans="2:13" ht="15.5" x14ac:dyDescent="0.35">
      <c r="B146" s="109" t="s">
        <v>491</v>
      </c>
      <c r="C146" s="110"/>
      <c r="D146" s="111"/>
      <c r="E146" s="111"/>
      <c r="F146" s="111"/>
      <c r="G146" s="112">
        <f t="shared" si="12"/>
        <v>0</v>
      </c>
      <c r="H146" s="121"/>
      <c r="I146" s="114"/>
      <c r="J146" s="120"/>
      <c r="K146" s="122"/>
      <c r="M146" s="118"/>
    </row>
    <row r="147" spans="2:13" ht="15.5" x14ac:dyDescent="0.35">
      <c r="B147" s="109" t="s">
        <v>492</v>
      </c>
      <c r="C147" s="110"/>
      <c r="D147" s="111"/>
      <c r="E147" s="111"/>
      <c r="F147" s="111"/>
      <c r="G147" s="112">
        <f t="shared" si="12"/>
        <v>0</v>
      </c>
      <c r="H147" s="121"/>
      <c r="I147" s="114"/>
      <c r="J147" s="120"/>
      <c r="K147" s="122"/>
      <c r="M147" s="118"/>
    </row>
    <row r="148" spans="2:13" ht="15.5" x14ac:dyDescent="0.35">
      <c r="B148" s="109" t="s">
        <v>493</v>
      </c>
      <c r="C148" s="123"/>
      <c r="D148" s="124"/>
      <c r="E148" s="124"/>
      <c r="F148" s="124"/>
      <c r="G148" s="112">
        <f t="shared" si="12"/>
        <v>0</v>
      </c>
      <c r="H148" s="125"/>
      <c r="I148" s="126"/>
      <c r="J148" s="127"/>
      <c r="K148" s="122"/>
      <c r="M148" s="118"/>
    </row>
    <row r="149" spans="2:13" ht="15.5" x14ac:dyDescent="0.35">
      <c r="B149" s="109" t="s">
        <v>494</v>
      </c>
      <c r="C149" s="123"/>
      <c r="D149" s="124"/>
      <c r="E149" s="124"/>
      <c r="F149" s="124"/>
      <c r="G149" s="112">
        <f t="shared" si="12"/>
        <v>0</v>
      </c>
      <c r="H149" s="125"/>
      <c r="I149" s="126"/>
      <c r="J149" s="127"/>
      <c r="K149" s="122"/>
      <c r="M149" s="118"/>
    </row>
    <row r="150" spans="2:13" ht="15.5" x14ac:dyDescent="0.35">
      <c r="C150" s="129" t="s">
        <v>533</v>
      </c>
      <c r="D150" s="130">
        <f>SUM(D142:D149)</f>
        <v>0</v>
      </c>
      <c r="E150" s="130">
        <f>SUM(E142:E149)</f>
        <v>0</v>
      </c>
      <c r="F150" s="130">
        <f>SUM(F142:F149)</f>
        <v>0</v>
      </c>
      <c r="G150" s="136">
        <f>SUM(G142:G149)</f>
        <v>0</v>
      </c>
      <c r="H150" s="130">
        <f>(H142*G142)+(H143*G143)+(H144*G144)+(H145*G145)+(H146*G146)+(H147*G147)+(H148*G148)+(H149*G149)</f>
        <v>0</v>
      </c>
      <c r="I150" s="131">
        <f>SUM(I142:I149)</f>
        <v>0</v>
      </c>
      <c r="J150" s="127"/>
      <c r="K150" s="132"/>
      <c r="M150" s="118"/>
    </row>
    <row r="151" spans="2:13" ht="51" customHeight="1" x14ac:dyDescent="0.35">
      <c r="B151" s="106" t="s">
        <v>495</v>
      </c>
      <c r="C151" s="264"/>
      <c r="D151" s="264"/>
      <c r="E151" s="264"/>
      <c r="F151" s="264"/>
      <c r="G151" s="264"/>
      <c r="H151" s="264"/>
      <c r="I151" s="262"/>
      <c r="J151" s="265"/>
      <c r="K151" s="133"/>
      <c r="M151" s="118"/>
    </row>
    <row r="152" spans="2:13" ht="15.5" x14ac:dyDescent="0.35">
      <c r="B152" s="109" t="s">
        <v>496</v>
      </c>
      <c r="C152" s="110"/>
      <c r="D152" s="111"/>
      <c r="E152" s="111"/>
      <c r="F152" s="111"/>
      <c r="G152" s="112">
        <f>SUM(D152:F152)</f>
        <v>0</v>
      </c>
      <c r="H152" s="121"/>
      <c r="I152" s="114"/>
      <c r="J152" s="120"/>
      <c r="K152" s="122"/>
      <c r="M152" s="118"/>
    </row>
    <row r="153" spans="2:13" ht="15.5" x14ac:dyDescent="0.35">
      <c r="B153" s="109" t="s">
        <v>497</v>
      </c>
      <c r="C153" s="110"/>
      <c r="D153" s="111"/>
      <c r="E153" s="111"/>
      <c r="F153" s="111"/>
      <c r="G153" s="112">
        <f t="shared" ref="G153:G159" si="13">SUM(D153:F153)</f>
        <v>0</v>
      </c>
      <c r="H153" s="121"/>
      <c r="I153" s="114"/>
      <c r="J153" s="120"/>
      <c r="K153" s="122"/>
      <c r="M153" s="118"/>
    </row>
    <row r="154" spans="2:13" ht="15.5" x14ac:dyDescent="0.35">
      <c r="B154" s="109" t="s">
        <v>498</v>
      </c>
      <c r="C154" s="110"/>
      <c r="D154" s="111"/>
      <c r="E154" s="111"/>
      <c r="F154" s="111"/>
      <c r="G154" s="112">
        <f t="shared" si="13"/>
        <v>0</v>
      </c>
      <c r="H154" s="121"/>
      <c r="I154" s="114"/>
      <c r="J154" s="120"/>
      <c r="K154" s="122"/>
      <c r="M154" s="118"/>
    </row>
    <row r="155" spans="2:13" ht="15.5" x14ac:dyDescent="0.35">
      <c r="B155" s="109" t="s">
        <v>499</v>
      </c>
      <c r="C155" s="110"/>
      <c r="D155" s="111"/>
      <c r="E155" s="111"/>
      <c r="F155" s="111"/>
      <c r="G155" s="112">
        <f t="shared" si="13"/>
        <v>0</v>
      </c>
      <c r="H155" s="121"/>
      <c r="I155" s="114"/>
      <c r="J155" s="120"/>
      <c r="K155" s="122"/>
      <c r="M155" s="118"/>
    </row>
    <row r="156" spans="2:13" ht="15.5" x14ac:dyDescent="0.35">
      <c r="B156" s="109" t="s">
        <v>500</v>
      </c>
      <c r="C156" s="110"/>
      <c r="D156" s="111"/>
      <c r="E156" s="111"/>
      <c r="F156" s="111"/>
      <c r="G156" s="112">
        <f t="shared" si="13"/>
        <v>0</v>
      </c>
      <c r="H156" s="121"/>
      <c r="I156" s="114"/>
      <c r="J156" s="120"/>
      <c r="K156" s="122"/>
      <c r="M156" s="118"/>
    </row>
    <row r="157" spans="2:13" ht="15.5" x14ac:dyDescent="0.35">
      <c r="B157" s="109" t="s">
        <v>501</v>
      </c>
      <c r="C157" s="110"/>
      <c r="D157" s="111"/>
      <c r="E157" s="111"/>
      <c r="F157" s="111"/>
      <c r="G157" s="112">
        <f t="shared" si="13"/>
        <v>0</v>
      </c>
      <c r="H157" s="121"/>
      <c r="I157" s="114"/>
      <c r="J157" s="120"/>
      <c r="K157" s="122"/>
      <c r="M157" s="118"/>
    </row>
    <row r="158" spans="2:13" ht="15.5" x14ac:dyDescent="0.35">
      <c r="B158" s="109" t="s">
        <v>502</v>
      </c>
      <c r="C158" s="123"/>
      <c r="D158" s="124"/>
      <c r="E158" s="124"/>
      <c r="F158" s="124"/>
      <c r="G158" s="112">
        <f t="shared" si="13"/>
        <v>0</v>
      </c>
      <c r="H158" s="125"/>
      <c r="I158" s="126"/>
      <c r="J158" s="127"/>
      <c r="K158" s="122"/>
      <c r="M158" s="118"/>
    </row>
    <row r="159" spans="2:13" ht="15.5" x14ac:dyDescent="0.35">
      <c r="B159" s="109" t="s">
        <v>503</v>
      </c>
      <c r="C159" s="123"/>
      <c r="D159" s="124"/>
      <c r="E159" s="124"/>
      <c r="F159" s="124"/>
      <c r="G159" s="112">
        <f t="shared" si="13"/>
        <v>0</v>
      </c>
      <c r="H159" s="125"/>
      <c r="I159" s="126"/>
      <c r="J159" s="127"/>
      <c r="K159" s="122"/>
      <c r="M159" s="118"/>
    </row>
    <row r="160" spans="2:13" ht="15.5" x14ac:dyDescent="0.35">
      <c r="C160" s="129" t="s">
        <v>533</v>
      </c>
      <c r="D160" s="136">
        <f>SUM(D152:D159)</f>
        <v>0</v>
      </c>
      <c r="E160" s="136">
        <f>SUM(E152:E159)</f>
        <v>0</v>
      </c>
      <c r="F160" s="136">
        <f>SUM(F152:F159)</f>
        <v>0</v>
      </c>
      <c r="G160" s="136">
        <f>SUM(G152:G159)</f>
        <v>0</v>
      </c>
      <c r="H160" s="130">
        <f>(H152*G152)+(H153*G153)+(H154*G154)+(H155*G155)+(H156*G156)+(H157*G157)+(H158*G158)+(H159*G159)</f>
        <v>0</v>
      </c>
      <c r="I160" s="131">
        <f>SUM(I152:I159)</f>
        <v>0</v>
      </c>
      <c r="J160" s="127"/>
      <c r="K160" s="132"/>
      <c r="M160" s="118"/>
    </row>
    <row r="161" spans="2:13" ht="51" customHeight="1" x14ac:dyDescent="0.35">
      <c r="B161" s="106" t="s">
        <v>504</v>
      </c>
      <c r="C161" s="264"/>
      <c r="D161" s="264"/>
      <c r="E161" s="264"/>
      <c r="F161" s="264"/>
      <c r="G161" s="264"/>
      <c r="H161" s="264"/>
      <c r="I161" s="262"/>
      <c r="J161" s="265"/>
      <c r="K161" s="133"/>
      <c r="M161" s="118"/>
    </row>
    <row r="162" spans="2:13" ht="15.5" x14ac:dyDescent="0.35">
      <c r="B162" s="109" t="s">
        <v>505</v>
      </c>
      <c r="C162" s="110"/>
      <c r="D162" s="111"/>
      <c r="E162" s="111"/>
      <c r="F162" s="111"/>
      <c r="G162" s="112">
        <f>SUM(D162:F162)</f>
        <v>0</v>
      </c>
      <c r="H162" s="121"/>
      <c r="I162" s="114"/>
      <c r="J162" s="120"/>
      <c r="K162" s="122"/>
      <c r="M162" s="118"/>
    </row>
    <row r="163" spans="2:13" ht="15.5" x14ac:dyDescent="0.35">
      <c r="B163" s="109" t="s">
        <v>506</v>
      </c>
      <c r="C163" s="110"/>
      <c r="D163" s="111"/>
      <c r="E163" s="111"/>
      <c r="F163" s="111"/>
      <c r="G163" s="112">
        <f t="shared" ref="G163:G169" si="14">SUM(D163:F163)</f>
        <v>0</v>
      </c>
      <c r="H163" s="121"/>
      <c r="I163" s="114"/>
      <c r="J163" s="120"/>
      <c r="K163" s="122"/>
      <c r="M163" s="118"/>
    </row>
    <row r="164" spans="2:13" ht="15.5" x14ac:dyDescent="0.35">
      <c r="B164" s="109" t="s">
        <v>507</v>
      </c>
      <c r="C164" s="110"/>
      <c r="D164" s="111"/>
      <c r="E164" s="111"/>
      <c r="F164" s="111"/>
      <c r="G164" s="112">
        <f t="shared" si="14"/>
        <v>0</v>
      </c>
      <c r="H164" s="121"/>
      <c r="I164" s="114"/>
      <c r="J164" s="120"/>
      <c r="K164" s="122"/>
      <c r="M164" s="118"/>
    </row>
    <row r="165" spans="2:13" ht="15.5" x14ac:dyDescent="0.35">
      <c r="B165" s="109" t="s">
        <v>508</v>
      </c>
      <c r="C165" s="110"/>
      <c r="D165" s="111"/>
      <c r="E165" s="111"/>
      <c r="F165" s="111"/>
      <c r="G165" s="112">
        <f t="shared" si="14"/>
        <v>0</v>
      </c>
      <c r="H165" s="121"/>
      <c r="I165" s="114"/>
      <c r="J165" s="120"/>
      <c r="K165" s="122"/>
      <c r="M165" s="118"/>
    </row>
    <row r="166" spans="2:13" ht="15.5" x14ac:dyDescent="0.35">
      <c r="B166" s="109" t="s">
        <v>509</v>
      </c>
      <c r="C166" s="110"/>
      <c r="D166" s="111"/>
      <c r="E166" s="111"/>
      <c r="F166" s="111"/>
      <c r="G166" s="112">
        <f t="shared" si="14"/>
        <v>0</v>
      </c>
      <c r="H166" s="121"/>
      <c r="I166" s="114"/>
      <c r="J166" s="120"/>
      <c r="K166" s="122"/>
      <c r="M166" s="118"/>
    </row>
    <row r="167" spans="2:13" ht="15.5" x14ac:dyDescent="0.35">
      <c r="B167" s="109" t="s">
        <v>510</v>
      </c>
      <c r="C167" s="110"/>
      <c r="D167" s="111"/>
      <c r="E167" s="111"/>
      <c r="F167" s="111"/>
      <c r="G167" s="112">
        <f t="shared" si="14"/>
        <v>0</v>
      </c>
      <c r="H167" s="121"/>
      <c r="I167" s="114"/>
      <c r="J167" s="120"/>
      <c r="K167" s="122"/>
      <c r="M167" s="118"/>
    </row>
    <row r="168" spans="2:13" ht="15.5" x14ac:dyDescent="0.35">
      <c r="B168" s="109" t="s">
        <v>511</v>
      </c>
      <c r="C168" s="123"/>
      <c r="D168" s="124"/>
      <c r="E168" s="124"/>
      <c r="F168" s="124"/>
      <c r="G168" s="112">
        <f t="shared" si="14"/>
        <v>0</v>
      </c>
      <c r="H168" s="125"/>
      <c r="I168" s="126"/>
      <c r="J168" s="127"/>
      <c r="K168" s="122"/>
      <c r="M168" s="118"/>
    </row>
    <row r="169" spans="2:13" ht="15.5" x14ac:dyDescent="0.35">
      <c r="B169" s="109" t="s">
        <v>512</v>
      </c>
      <c r="C169" s="123"/>
      <c r="D169" s="124"/>
      <c r="E169" s="124"/>
      <c r="F169" s="124"/>
      <c r="G169" s="112">
        <f t="shared" si="14"/>
        <v>0</v>
      </c>
      <c r="H169" s="125"/>
      <c r="I169" s="126"/>
      <c r="J169" s="127"/>
      <c r="K169" s="122"/>
      <c r="M169" s="118"/>
    </row>
    <row r="170" spans="2:13" ht="15.5" x14ac:dyDescent="0.35">
      <c r="C170" s="129" t="s">
        <v>533</v>
      </c>
      <c r="D170" s="136">
        <f>SUM(D162:D169)</f>
        <v>0</v>
      </c>
      <c r="E170" s="136">
        <f>SUM(E162:E169)</f>
        <v>0</v>
      </c>
      <c r="F170" s="136">
        <f>SUM(F162:F169)</f>
        <v>0</v>
      </c>
      <c r="G170" s="136">
        <f>SUM(G162:G169)</f>
        <v>0</v>
      </c>
      <c r="H170" s="130">
        <f>(H162*G162)+(H163*G163)+(H164*G164)+(H165*G165)+(H166*G166)+(H167*G167)+(H168*G168)+(H169*G169)</f>
        <v>0</v>
      </c>
      <c r="I170" s="131">
        <f>SUM(I162:I169)</f>
        <v>0</v>
      </c>
      <c r="J170" s="127"/>
      <c r="K170" s="132"/>
      <c r="M170" s="118"/>
    </row>
    <row r="171" spans="2:13" ht="51" customHeight="1" x14ac:dyDescent="0.35">
      <c r="B171" s="106" t="s">
        <v>513</v>
      </c>
      <c r="C171" s="264"/>
      <c r="D171" s="264"/>
      <c r="E171" s="264"/>
      <c r="F171" s="264"/>
      <c r="G171" s="264"/>
      <c r="H171" s="264"/>
      <c r="I171" s="262"/>
      <c r="J171" s="265"/>
      <c r="K171" s="133"/>
      <c r="M171" s="118"/>
    </row>
    <row r="172" spans="2:13" ht="15.5" x14ac:dyDescent="0.35">
      <c r="B172" s="109" t="s">
        <v>514</v>
      </c>
      <c r="C172" s="110"/>
      <c r="D172" s="111"/>
      <c r="E172" s="111"/>
      <c r="F172" s="111"/>
      <c r="G172" s="112">
        <f>SUM(D172:F172)</f>
        <v>0</v>
      </c>
      <c r="H172" s="121"/>
      <c r="I172" s="114"/>
      <c r="J172" s="120"/>
      <c r="K172" s="122"/>
      <c r="M172" s="118"/>
    </row>
    <row r="173" spans="2:13" ht="15.5" x14ac:dyDescent="0.35">
      <c r="B173" s="109" t="s">
        <v>515</v>
      </c>
      <c r="C173" s="110"/>
      <c r="D173" s="111"/>
      <c r="E173" s="111"/>
      <c r="F173" s="111"/>
      <c r="G173" s="112">
        <f t="shared" ref="G173:G179" si="15">SUM(D173:F173)</f>
        <v>0</v>
      </c>
      <c r="H173" s="121"/>
      <c r="I173" s="114"/>
      <c r="J173" s="120"/>
      <c r="K173" s="122"/>
      <c r="M173" s="118"/>
    </row>
    <row r="174" spans="2:13" ht="15.5" x14ac:dyDescent="0.35">
      <c r="B174" s="109" t="s">
        <v>516</v>
      </c>
      <c r="C174" s="110"/>
      <c r="D174" s="111"/>
      <c r="E174" s="111"/>
      <c r="F174" s="111"/>
      <c r="G174" s="112">
        <f t="shared" si="15"/>
        <v>0</v>
      </c>
      <c r="H174" s="121"/>
      <c r="I174" s="114"/>
      <c r="J174" s="120"/>
      <c r="K174" s="122"/>
      <c r="M174" s="118"/>
    </row>
    <row r="175" spans="2:13" ht="15.5" x14ac:dyDescent="0.35">
      <c r="B175" s="109" t="s">
        <v>517</v>
      </c>
      <c r="C175" s="110"/>
      <c r="D175" s="111"/>
      <c r="E175" s="111"/>
      <c r="F175" s="111"/>
      <c r="G175" s="112">
        <f t="shared" si="15"/>
        <v>0</v>
      </c>
      <c r="H175" s="121"/>
      <c r="I175" s="114"/>
      <c r="J175" s="120"/>
      <c r="K175" s="122"/>
      <c r="M175" s="118"/>
    </row>
    <row r="176" spans="2:13" ht="15.5" x14ac:dyDescent="0.35">
      <c r="B176" s="109" t="s">
        <v>518</v>
      </c>
      <c r="C176" s="110"/>
      <c r="D176" s="111"/>
      <c r="E176" s="111"/>
      <c r="F176" s="111"/>
      <c r="G176" s="112">
        <f>SUM(D176:F176)</f>
        <v>0</v>
      </c>
      <c r="H176" s="121"/>
      <c r="I176" s="114"/>
      <c r="J176" s="120"/>
      <c r="K176" s="122"/>
      <c r="M176" s="118"/>
    </row>
    <row r="177" spans="2:14" ht="15.5" x14ac:dyDescent="0.35">
      <c r="B177" s="109" t="s">
        <v>519</v>
      </c>
      <c r="C177" s="110"/>
      <c r="D177" s="111"/>
      <c r="E177" s="111"/>
      <c r="F177" s="111"/>
      <c r="G177" s="112">
        <f t="shared" si="15"/>
        <v>0</v>
      </c>
      <c r="H177" s="121"/>
      <c r="I177" s="114"/>
      <c r="J177" s="120"/>
      <c r="K177" s="122"/>
      <c r="M177" s="118"/>
    </row>
    <row r="178" spans="2:14" ht="15.5" x14ac:dyDescent="0.35">
      <c r="B178" s="109" t="s">
        <v>520</v>
      </c>
      <c r="C178" s="123"/>
      <c r="D178" s="124"/>
      <c r="E178" s="124"/>
      <c r="F178" s="124"/>
      <c r="G178" s="112">
        <f t="shared" si="15"/>
        <v>0</v>
      </c>
      <c r="H178" s="125"/>
      <c r="I178" s="126"/>
      <c r="J178" s="127"/>
      <c r="K178" s="122"/>
      <c r="M178" s="118"/>
    </row>
    <row r="179" spans="2:14" ht="15.5" x14ac:dyDescent="0.35">
      <c r="B179" s="109" t="s">
        <v>521</v>
      </c>
      <c r="C179" s="123"/>
      <c r="D179" s="124"/>
      <c r="E179" s="124"/>
      <c r="F179" s="124"/>
      <c r="G179" s="112">
        <f t="shared" si="15"/>
        <v>0</v>
      </c>
      <c r="H179" s="125"/>
      <c r="I179" s="126"/>
      <c r="J179" s="127"/>
      <c r="K179" s="122"/>
      <c r="M179" s="118"/>
    </row>
    <row r="180" spans="2:14" ht="15.5" x14ac:dyDescent="0.35">
      <c r="C180" s="129" t="s">
        <v>533</v>
      </c>
      <c r="D180" s="130">
        <f>SUM(D172:D179)</f>
        <v>0</v>
      </c>
      <c r="E180" s="130">
        <f>SUM(E172:E179)</f>
        <v>0</v>
      </c>
      <c r="F180" s="130">
        <f>SUM(F172:F179)</f>
        <v>0</v>
      </c>
      <c r="G180" s="130">
        <f>SUM(G172:G179)</f>
        <v>0</v>
      </c>
      <c r="H180" s="130">
        <f>(H172*G172)+(H173*G173)+(H174*G174)+(H175*G175)+(H176*G176)+(H177*G177)+(H178*G178)+(H179*G179)</f>
        <v>0</v>
      </c>
      <c r="I180" s="131">
        <f>SUM(I172:I179)</f>
        <v>0</v>
      </c>
      <c r="J180" s="127"/>
      <c r="K180" s="132"/>
      <c r="M180" s="118"/>
    </row>
    <row r="181" spans="2:14" ht="15.75" customHeight="1" x14ac:dyDescent="0.35">
      <c r="B181" s="145"/>
      <c r="C181" s="140"/>
      <c r="D181" s="146"/>
      <c r="E181" s="146"/>
      <c r="F181" s="146"/>
      <c r="G181" s="146"/>
      <c r="H181" s="146"/>
      <c r="I181" s="147"/>
      <c r="J181" s="140"/>
      <c r="K181" s="148"/>
    </row>
    <row r="182" spans="2:14" ht="15.75" customHeight="1" x14ac:dyDescent="0.35">
      <c r="B182" s="145"/>
      <c r="C182" s="140"/>
      <c r="D182" s="146"/>
      <c r="E182" s="146"/>
      <c r="F182" s="146"/>
      <c r="G182" s="146"/>
      <c r="H182" s="146"/>
      <c r="I182" s="147"/>
      <c r="J182" s="140"/>
      <c r="K182" s="148"/>
    </row>
    <row r="183" spans="2:14" ht="63.75" customHeight="1" x14ac:dyDescent="0.35">
      <c r="B183" s="129" t="s">
        <v>522</v>
      </c>
      <c r="C183" s="151"/>
      <c r="D183" s="152">
        <v>200365</v>
      </c>
      <c r="E183" s="152">
        <v>149166</v>
      </c>
      <c r="F183" s="152"/>
      <c r="G183" s="153">
        <f>SUM(D183:F183)</f>
        <v>349531</v>
      </c>
      <c r="H183" s="154"/>
      <c r="I183" s="155">
        <v>294829.45000000007</v>
      </c>
      <c r="J183" s="115"/>
      <c r="K183" s="156"/>
      <c r="L183" s="157"/>
      <c r="N183" s="119"/>
    </row>
    <row r="184" spans="2:14" ht="69.75" customHeight="1" x14ac:dyDescent="0.35">
      <c r="B184" s="129" t="s">
        <v>523</v>
      </c>
      <c r="C184" s="151"/>
      <c r="D184" s="152">
        <v>93000</v>
      </c>
      <c r="E184" s="152">
        <v>13000</v>
      </c>
      <c r="F184" s="152"/>
      <c r="G184" s="153">
        <f>SUM(D184:F184)</f>
        <v>106000</v>
      </c>
      <c r="H184" s="154"/>
      <c r="I184" s="155">
        <v>105581.95999999983</v>
      </c>
      <c r="J184" s="115"/>
      <c r="K184" s="156"/>
      <c r="L184" s="157"/>
      <c r="N184" s="119"/>
    </row>
    <row r="185" spans="2:14" ht="57" customHeight="1" x14ac:dyDescent="0.35">
      <c r="B185" s="129" t="s">
        <v>524</v>
      </c>
      <c r="C185" s="158"/>
      <c r="D185" s="152">
        <f>119800-25000</f>
        <v>94800</v>
      </c>
      <c r="E185" s="152">
        <v>120000</v>
      </c>
      <c r="F185" s="152"/>
      <c r="G185" s="153">
        <f>SUM(D185:F185)</f>
        <v>214800</v>
      </c>
      <c r="H185" s="154"/>
      <c r="I185" s="155">
        <v>130527.98</v>
      </c>
      <c r="J185" s="115"/>
      <c r="K185" s="156"/>
      <c r="L185" s="157"/>
      <c r="N185" s="119"/>
    </row>
    <row r="186" spans="2:14" ht="65.25" customHeight="1" x14ac:dyDescent="0.35">
      <c r="B186" s="159" t="s">
        <v>525</v>
      </c>
      <c r="C186" s="151"/>
      <c r="D186" s="152">
        <v>25000</v>
      </c>
      <c r="E186" s="152"/>
      <c r="F186" s="152"/>
      <c r="G186" s="153">
        <f>SUM(D186:F186)</f>
        <v>25000</v>
      </c>
      <c r="H186" s="154"/>
      <c r="I186" s="155">
        <f>K186+L186</f>
        <v>0</v>
      </c>
      <c r="J186" s="160"/>
      <c r="K186" s="156"/>
      <c r="L186" s="157"/>
    </row>
    <row r="187" spans="2:14" ht="38.25" customHeight="1" x14ac:dyDescent="0.35">
      <c r="B187" s="145"/>
      <c r="C187" s="161" t="s">
        <v>534</v>
      </c>
      <c r="D187" s="162">
        <f>SUM(D183:D186)</f>
        <v>413165</v>
      </c>
      <c r="E187" s="162">
        <f>SUM(E183:E186)</f>
        <v>282166</v>
      </c>
      <c r="F187" s="162">
        <f>SUM(F183:F186)</f>
        <v>0</v>
      </c>
      <c r="G187" s="162">
        <f>SUM(G183:G186)</f>
        <v>695331</v>
      </c>
      <c r="H187" s="130">
        <f>(H183*G183)+(H184*G184)+(H185*G185)+(H186*G186)</f>
        <v>0</v>
      </c>
      <c r="I187" s="131">
        <f>SUM(I183:I186)</f>
        <v>530939.3899999999</v>
      </c>
      <c r="J187" s="163"/>
      <c r="K187" s="148"/>
      <c r="L187" s="164"/>
      <c r="M187" s="118"/>
    </row>
    <row r="188" spans="2:14" ht="15.75" customHeight="1" x14ac:dyDescent="0.35">
      <c r="B188" s="145"/>
      <c r="C188" s="140"/>
      <c r="D188" s="146"/>
      <c r="E188" s="146"/>
      <c r="F188" s="146"/>
      <c r="G188" s="146"/>
      <c r="H188" s="146"/>
      <c r="I188" s="147"/>
      <c r="J188" s="140"/>
      <c r="K188" s="165"/>
    </row>
    <row r="189" spans="2:14" ht="15.75" customHeight="1" x14ac:dyDescent="0.35">
      <c r="B189" s="145"/>
      <c r="C189" s="140"/>
      <c r="D189" s="146"/>
      <c r="E189" s="146"/>
      <c r="F189" s="146"/>
      <c r="G189" s="146"/>
      <c r="H189" s="146"/>
      <c r="I189" s="147"/>
      <c r="J189" s="140"/>
      <c r="K189" s="165"/>
    </row>
    <row r="190" spans="2:14" ht="15.75" customHeight="1" x14ac:dyDescent="0.35">
      <c r="B190" s="145"/>
      <c r="C190" s="140"/>
      <c r="D190" s="146"/>
      <c r="E190" s="146"/>
      <c r="F190" s="146"/>
      <c r="G190" s="146"/>
      <c r="H190" s="146"/>
      <c r="I190" s="147"/>
      <c r="J190" s="140"/>
      <c r="K190" s="165"/>
    </row>
    <row r="191" spans="2:14" ht="15.75" customHeight="1" x14ac:dyDescent="0.35">
      <c r="B191" s="145"/>
      <c r="C191" s="140"/>
      <c r="D191" s="146"/>
      <c r="E191" s="146"/>
      <c r="F191" s="146"/>
      <c r="G191" s="146"/>
      <c r="H191" s="146"/>
      <c r="I191" s="147"/>
      <c r="J191" s="140"/>
      <c r="K191" s="165"/>
    </row>
    <row r="192" spans="2:14" ht="15.75" customHeight="1" x14ac:dyDescent="0.35">
      <c r="B192" s="145"/>
      <c r="C192" s="140"/>
      <c r="D192" s="146"/>
      <c r="E192" s="146"/>
      <c r="F192" s="146"/>
      <c r="G192" s="146"/>
      <c r="H192" s="146"/>
      <c r="I192" s="147"/>
      <c r="J192" s="140"/>
      <c r="K192" s="165"/>
    </row>
    <row r="193" spans="2:14" ht="15.75" customHeight="1" x14ac:dyDescent="0.35">
      <c r="B193" s="145"/>
      <c r="C193" s="140"/>
      <c r="D193" s="146"/>
      <c r="E193" s="146"/>
      <c r="F193" s="146"/>
      <c r="G193" s="146"/>
      <c r="H193" s="146"/>
      <c r="I193" s="147"/>
      <c r="J193" s="140"/>
      <c r="K193" s="165"/>
    </row>
    <row r="194" spans="2:14" ht="15.75" customHeight="1" thickBot="1" x14ac:dyDescent="0.4">
      <c r="B194" s="145"/>
      <c r="C194" s="140"/>
      <c r="D194" s="146"/>
      <c r="E194" s="146"/>
      <c r="F194" s="146"/>
      <c r="G194" s="146"/>
      <c r="H194" s="146"/>
      <c r="I194" s="147"/>
      <c r="J194" s="140"/>
      <c r="K194" s="165"/>
    </row>
    <row r="195" spans="2:14" ht="15.5" x14ac:dyDescent="0.35">
      <c r="B195" s="145"/>
      <c r="C195" s="273" t="s">
        <v>546</v>
      </c>
      <c r="D195" s="274"/>
      <c r="E195" s="274"/>
      <c r="F195" s="274"/>
      <c r="G195" s="275"/>
      <c r="H195" s="166"/>
      <c r="I195" s="167"/>
      <c r="J195" s="166"/>
    </row>
    <row r="196" spans="2:14" ht="40.5" customHeight="1" x14ac:dyDescent="0.35">
      <c r="B196" s="145"/>
      <c r="C196" s="276"/>
      <c r="D196" s="130" t="s">
        <v>537</v>
      </c>
      <c r="E196" s="130" t="s">
        <v>538</v>
      </c>
      <c r="F196" s="130" t="s">
        <v>539</v>
      </c>
      <c r="G196" s="278" t="s">
        <v>13</v>
      </c>
      <c r="H196" s="140"/>
      <c r="I196" s="147"/>
      <c r="J196" s="166"/>
    </row>
    <row r="197" spans="2:14" ht="24.75" customHeight="1" x14ac:dyDescent="0.35">
      <c r="B197" s="145"/>
      <c r="C197" s="277"/>
      <c r="D197" s="168" t="str">
        <f>D13</f>
        <v>OIM</v>
      </c>
      <c r="E197" s="168" t="str">
        <f>E13</f>
        <v>PAM</v>
      </c>
      <c r="F197" s="168">
        <f>F13</f>
        <v>0</v>
      </c>
      <c r="G197" s="279"/>
      <c r="H197" s="140"/>
      <c r="I197" s="147"/>
      <c r="J197" s="166"/>
    </row>
    <row r="198" spans="2:14" ht="41.25" customHeight="1" x14ac:dyDescent="0.35">
      <c r="B198" s="169"/>
      <c r="C198" s="170" t="s">
        <v>535</v>
      </c>
      <c r="D198" s="171">
        <f>SUM(D24,D34,D44,D54,D66,D76,D86,D96,D108,D118,D128,D138,D150,D160,D170,D180,D183,D184,D185,D186)</f>
        <v>1591833</v>
      </c>
      <c r="E198" s="171">
        <f>SUM(E24,E34,E44,E54,E66,E76,E86,E96,E108,E118,E128,E138,E150,E160,E170,E180,E183,E184,E185,E186)</f>
        <v>1618166</v>
      </c>
      <c r="F198" s="171">
        <f>SUM(F24,F34,F44,F54,F66,F76,F86,F96,F108,F118,F128,F138,F150,F160,F170,F180,F183,F184,F185,F186)</f>
        <v>0</v>
      </c>
      <c r="G198" s="172">
        <f>SUM(D198:F198)</f>
        <v>3209999</v>
      </c>
      <c r="H198" s="140"/>
      <c r="I198" s="147"/>
      <c r="J198" s="169"/>
    </row>
    <row r="199" spans="2:14" ht="51.75" customHeight="1" x14ac:dyDescent="0.35">
      <c r="B199" s="173"/>
      <c r="C199" s="170" t="s">
        <v>536</v>
      </c>
      <c r="D199" s="171">
        <f>D198*0.07</f>
        <v>111428.31000000001</v>
      </c>
      <c r="E199" s="171">
        <f>E198*0.07</f>
        <v>113271.62000000001</v>
      </c>
      <c r="F199" s="171">
        <f>F198*0.07</f>
        <v>0</v>
      </c>
      <c r="G199" s="172">
        <f>G198*0.07</f>
        <v>224699.93000000002</v>
      </c>
      <c r="H199" s="173"/>
      <c r="I199" s="174"/>
      <c r="J199" s="175"/>
    </row>
    <row r="200" spans="2:14" ht="51.75" customHeight="1" thickBot="1" x14ac:dyDescent="0.4">
      <c r="B200" s="173"/>
      <c r="C200" s="176" t="s">
        <v>13</v>
      </c>
      <c r="D200" s="177">
        <f>SUM(D198:D199)</f>
        <v>1703261.31</v>
      </c>
      <c r="E200" s="177">
        <f>SUM(E198:E199)</f>
        <v>1731437.62</v>
      </c>
      <c r="F200" s="177">
        <f>SUM(F198:F199)</f>
        <v>0</v>
      </c>
      <c r="G200" s="178">
        <f>SUM(G198:G199)</f>
        <v>3434698.93</v>
      </c>
      <c r="H200" s="173"/>
      <c r="I200" s="174"/>
      <c r="J200" s="175"/>
    </row>
    <row r="201" spans="2:14" ht="42" customHeight="1" x14ac:dyDescent="0.35">
      <c r="B201" s="173"/>
      <c r="J201" s="165"/>
      <c r="K201" s="175"/>
    </row>
    <row r="202" spans="2:14" s="95" customFormat="1" ht="29.25" customHeight="1" thickBot="1" x14ac:dyDescent="0.4">
      <c r="B202" s="140"/>
      <c r="C202" s="145"/>
      <c r="D202" s="179"/>
      <c r="E202" s="179"/>
      <c r="F202" s="179"/>
      <c r="G202" s="179"/>
      <c r="H202" s="179"/>
      <c r="I202" s="180"/>
      <c r="J202" s="166"/>
      <c r="K202" s="175"/>
      <c r="N202" s="139"/>
    </row>
    <row r="203" spans="2:14" ht="23.25" customHeight="1" x14ac:dyDescent="0.35">
      <c r="B203" s="175"/>
      <c r="C203" s="280" t="s">
        <v>540</v>
      </c>
      <c r="D203" s="281"/>
      <c r="E203" s="282"/>
      <c r="F203" s="282"/>
      <c r="G203" s="282"/>
      <c r="H203" s="283"/>
      <c r="I203" s="181"/>
      <c r="J203" s="175"/>
    </row>
    <row r="204" spans="2:14" ht="41.25" customHeight="1" x14ac:dyDescent="0.35">
      <c r="B204" s="175"/>
      <c r="C204" s="182"/>
      <c r="D204" s="130" t="s">
        <v>537</v>
      </c>
      <c r="E204" s="130" t="s">
        <v>538</v>
      </c>
      <c r="F204" s="130" t="s">
        <v>539</v>
      </c>
      <c r="G204" s="284" t="s">
        <v>13</v>
      </c>
      <c r="H204" s="286" t="s">
        <v>10</v>
      </c>
      <c r="I204" s="181"/>
      <c r="J204" s="175"/>
    </row>
    <row r="205" spans="2:14" ht="27.75" customHeight="1" x14ac:dyDescent="0.35">
      <c r="B205" s="175"/>
      <c r="C205" s="182"/>
      <c r="D205" s="96" t="str">
        <f>D13</f>
        <v>OIM</v>
      </c>
      <c r="E205" s="96" t="str">
        <f>E13</f>
        <v>PAM</v>
      </c>
      <c r="F205" s="96">
        <f>F13</f>
        <v>0</v>
      </c>
      <c r="G205" s="285"/>
      <c r="H205" s="287"/>
      <c r="I205" s="181"/>
      <c r="J205" s="175"/>
    </row>
    <row r="206" spans="2:14" ht="55.5" customHeight="1" x14ac:dyDescent="0.35">
      <c r="B206" s="175"/>
      <c r="C206" s="183" t="s">
        <v>541</v>
      </c>
      <c r="D206" s="184">
        <f>$D$200*H206</f>
        <v>1192282.9169999999</v>
      </c>
      <c r="E206" s="185">
        <f>$E$200*H206</f>
        <v>1212006.334</v>
      </c>
      <c r="F206" s="185">
        <f>$F$200*H206</f>
        <v>0</v>
      </c>
      <c r="G206" s="185">
        <f>SUM(D206:F206)</f>
        <v>2404289.2510000002</v>
      </c>
      <c r="H206" s="186">
        <v>0.7</v>
      </c>
      <c r="I206" s="167"/>
      <c r="J206" s="175"/>
    </row>
    <row r="207" spans="2:14" ht="57.75" customHeight="1" x14ac:dyDescent="0.35">
      <c r="B207" s="268"/>
      <c r="C207" s="187" t="s">
        <v>542</v>
      </c>
      <c r="D207" s="184">
        <f>$D$200*H207</f>
        <v>510978.39299999998</v>
      </c>
      <c r="E207" s="185">
        <f>$E$200*H207</f>
        <v>519431.28600000002</v>
      </c>
      <c r="F207" s="185">
        <f>$F$200*H207</f>
        <v>0</v>
      </c>
      <c r="G207" s="188">
        <f>SUM(D207:F207)</f>
        <v>1030409.679</v>
      </c>
      <c r="H207" s="189">
        <v>0.3</v>
      </c>
      <c r="I207" s="167"/>
    </row>
    <row r="208" spans="2:14" ht="57.75" customHeight="1" x14ac:dyDescent="0.35">
      <c r="B208" s="268"/>
      <c r="C208" s="187" t="s">
        <v>543</v>
      </c>
      <c r="D208" s="184">
        <f>$D$200*H208</f>
        <v>0</v>
      </c>
      <c r="E208" s="185">
        <f>$E$200*H208</f>
        <v>0</v>
      </c>
      <c r="F208" s="185">
        <f>$F$200*H208</f>
        <v>0</v>
      </c>
      <c r="G208" s="188">
        <f>SUM(D208:F208)</f>
        <v>0</v>
      </c>
      <c r="H208" s="190">
        <v>0</v>
      </c>
      <c r="I208" s="191"/>
    </row>
    <row r="209" spans="2:9" ht="38.25" customHeight="1" thickBot="1" x14ac:dyDescent="0.4">
      <c r="B209" s="268"/>
      <c r="C209" s="176" t="s">
        <v>13</v>
      </c>
      <c r="D209" s="192">
        <f>SUM(D206:D208)</f>
        <v>1703261.3099999998</v>
      </c>
      <c r="E209" s="192">
        <f>SUM(E206:E208)</f>
        <v>1731437.62</v>
      </c>
      <c r="F209" s="192">
        <f>SUM(F206:F208)</f>
        <v>0</v>
      </c>
      <c r="G209" s="192">
        <f>SUM(G206:G208)</f>
        <v>3434698.93</v>
      </c>
      <c r="H209" s="193">
        <f>SUM(H206:H208)</f>
        <v>1</v>
      </c>
      <c r="I209" s="194"/>
    </row>
    <row r="210" spans="2:9" ht="21.75" customHeight="1" thickBot="1" x14ac:dyDescent="0.4">
      <c r="B210" s="268"/>
      <c r="C210" s="195"/>
      <c r="D210" s="196"/>
      <c r="E210" s="196"/>
      <c r="F210" s="196"/>
      <c r="G210" s="196"/>
      <c r="H210" s="196"/>
      <c r="I210" s="197"/>
    </row>
    <row r="211" spans="2:9" ht="49.5" customHeight="1" x14ac:dyDescent="0.35">
      <c r="B211" s="268"/>
      <c r="C211" s="198" t="s">
        <v>625</v>
      </c>
      <c r="D211" s="199">
        <f>SUM(H24,H34,H44,H54,H66,H76,H86,H96,H108,H118,H128,H138,H150,H160,H170,H180,H187)*1.07</f>
        <v>801882.71700000006</v>
      </c>
      <c r="E211" s="179"/>
      <c r="F211" s="179"/>
      <c r="G211" s="179"/>
      <c r="H211" s="200" t="s">
        <v>595</v>
      </c>
      <c r="I211" s="201">
        <f>SUM(I187,I180,I170,I160,I150,I138,I128,I118,I108,I96,I86,I76,I66,I54,I44,I34,I24)</f>
        <v>3058075.67</v>
      </c>
    </row>
    <row r="212" spans="2:9" ht="28.5" customHeight="1" thickBot="1" x14ac:dyDescent="0.4">
      <c r="B212" s="268"/>
      <c r="C212" s="202" t="s">
        <v>544</v>
      </c>
      <c r="D212" s="203">
        <f>D211/G200</f>
        <v>0.23346521291751182</v>
      </c>
      <c r="E212" s="204"/>
      <c r="F212" s="204"/>
      <c r="G212" s="204"/>
      <c r="H212" s="205" t="s">
        <v>596</v>
      </c>
      <c r="I212" s="206">
        <f>I211/G198</f>
        <v>0.95267184506911062</v>
      </c>
    </row>
    <row r="213" spans="2:9" ht="28.5" customHeight="1" x14ac:dyDescent="0.35">
      <c r="B213" s="268"/>
      <c r="C213" s="269"/>
      <c r="D213" s="270"/>
      <c r="E213" s="207"/>
      <c r="F213" s="207"/>
      <c r="G213" s="207"/>
    </row>
    <row r="214" spans="2:9" ht="28.5" customHeight="1" x14ac:dyDescent="0.35">
      <c r="B214" s="268"/>
      <c r="C214" s="202" t="s">
        <v>626</v>
      </c>
      <c r="D214" s="208">
        <f>SUM(D185:F186)*1.07</f>
        <v>256586.00000000003</v>
      </c>
      <c r="E214" s="209"/>
      <c r="F214" s="209"/>
      <c r="G214" s="209"/>
    </row>
    <row r="215" spans="2:9" ht="23.25" customHeight="1" x14ac:dyDescent="0.35">
      <c r="B215" s="268"/>
      <c r="C215" s="202" t="s">
        <v>545</v>
      </c>
      <c r="D215" s="203">
        <f>D214/G200</f>
        <v>7.4704073116533681E-2</v>
      </c>
      <c r="E215" s="209"/>
      <c r="F215" s="209"/>
      <c r="G215" s="209"/>
    </row>
    <row r="216" spans="2:9" ht="66.75" customHeight="1" thickBot="1" x14ac:dyDescent="0.4">
      <c r="B216" s="268"/>
      <c r="C216" s="271" t="s">
        <v>627</v>
      </c>
      <c r="D216" s="272"/>
      <c r="E216" s="210"/>
      <c r="F216" s="210"/>
      <c r="G216" s="210"/>
      <c r="I216" s="94"/>
    </row>
    <row r="217" spans="2:9" ht="55.5" customHeight="1" x14ac:dyDescent="0.35">
      <c r="B217" s="268"/>
      <c r="F217" s="246"/>
    </row>
    <row r="218" spans="2:9" ht="42.75" customHeight="1" x14ac:dyDescent="0.35">
      <c r="B218" s="268"/>
      <c r="F218" s="246"/>
    </row>
    <row r="219" spans="2:9" ht="21.75" customHeight="1" x14ac:dyDescent="0.35">
      <c r="B219" s="268"/>
      <c r="F219" s="246"/>
    </row>
    <row r="220" spans="2:9" ht="21.75" customHeight="1" x14ac:dyDescent="0.35">
      <c r="B220" s="268"/>
    </row>
    <row r="221" spans="2:9" ht="23.25" customHeight="1" x14ac:dyDescent="0.35">
      <c r="B221" s="268"/>
    </row>
    <row r="222" spans="2:9" ht="23.25" customHeight="1" x14ac:dyDescent="0.35"/>
    <row r="223" spans="2:9" ht="21.75" customHeight="1" x14ac:dyDescent="0.35"/>
    <row r="224" spans="2:9"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82" t="s">
        <v>593</v>
      </c>
    </row>
  </sheetData>
  <sheetProtection formatCells="0" formatColumns="0" formatRows="0"/>
  <mergeCells count="32">
    <mergeCell ref="B207:B221"/>
    <mergeCell ref="C213:D213"/>
    <mergeCell ref="C216:D216"/>
    <mergeCell ref="C140:J140"/>
    <mergeCell ref="C141:J141"/>
    <mergeCell ref="C151:J151"/>
    <mergeCell ref="C161:J161"/>
    <mergeCell ref="C171:J171"/>
    <mergeCell ref="C195:G195"/>
    <mergeCell ref="C196:C197"/>
    <mergeCell ref="G196:G197"/>
    <mergeCell ref="C203:H203"/>
    <mergeCell ref="G204:G205"/>
    <mergeCell ref="H204:H205"/>
    <mergeCell ref="C129:J129"/>
    <mergeCell ref="C35:J35"/>
    <mergeCell ref="C45:J45"/>
    <mergeCell ref="C56:J56"/>
    <mergeCell ref="C57:J57"/>
    <mergeCell ref="C67:J67"/>
    <mergeCell ref="C77:J77"/>
    <mergeCell ref="C87:J87"/>
    <mergeCell ref="C98:J98"/>
    <mergeCell ref="C99:J99"/>
    <mergeCell ref="C109:J109"/>
    <mergeCell ref="C119:J119"/>
    <mergeCell ref="C25:J25"/>
    <mergeCell ref="B2:E2"/>
    <mergeCell ref="B6:M6"/>
    <mergeCell ref="B9:H9"/>
    <mergeCell ref="C14:J14"/>
    <mergeCell ref="C15:J15"/>
  </mergeCells>
  <conditionalFormatting sqref="D212">
    <cfRule type="cellIs" dxfId="25" priority="3" operator="lessThan">
      <formula>0.15</formula>
    </cfRule>
  </conditionalFormatting>
  <conditionalFormatting sqref="D215">
    <cfRule type="cellIs" dxfId="24" priority="2" operator="lessThan">
      <formula>0.05</formula>
    </cfRule>
  </conditionalFormatting>
  <conditionalFormatting sqref="H209:I209">
    <cfRule type="cellIs" dxfId="23" priority="1" operator="greaterThan">
      <formula>1</formula>
    </cfRule>
  </conditionalFormatting>
  <dataValidations count="7">
    <dataValidation allowBlank="1" showErrorMessage="1" prompt="% Towards Gender Equality and Women's Empowerment Must be Higher than 15%_x000a_" sqref="D214:G214" xr:uid="{322FD48F-2892-4F1A-962B-EC674905CEFE}"/>
    <dataValidation allowBlank="1" showInputMessage="1" showErrorMessage="1" prompt="Insert name of recipient agency here _x000a_" sqref="D13:G13" xr:uid="{4DD206A2-1EF6-438B-A3B6-BD5795B3D80A}"/>
    <dataValidation allowBlank="1" showInputMessage="1" showErrorMessage="1" prompt="Insert *text* description of Activity here" sqref="C16 C26 C36 C46 C58 C68 C78 C88 C100 C110 C120 C130 C142 C152 C162 C172" xr:uid="{81869840-F1F2-4B02-83BE-C4D72D47C04D}"/>
    <dataValidation allowBlank="1" showInputMessage="1" showErrorMessage="1" prompt="Insert *text* description of Output here" sqref="C15 C25 C35 C45 C57 C67 C77 C87 C99 C109 C119 C129 C141 C151 C161 C171" xr:uid="{AE642989-EB0C-4834-9613-B3B58E4625D4}"/>
    <dataValidation allowBlank="1" showInputMessage="1" showErrorMessage="1" prompt="Insert *text* description of Outcome here" sqref="C14:J14 C56:J56 C98:J98 C140:J140" xr:uid="{FA9B22BB-46D9-41F4-9EBE-92DAFD1EA8FB}"/>
    <dataValidation allowBlank="1" showInputMessage="1" showErrorMessage="1" prompt="M&amp;E Budget Cannot be Less than 5%_x000a_" sqref="D215:G215" xr:uid="{903193CB-7EB0-45A3-8D4D-F04DFD004DF7}"/>
    <dataValidation allowBlank="1" showInputMessage="1" showErrorMessage="1" prompt="% Towards Gender Equality and Women's Empowerment Must be Higher than 15%_x000a_" sqref="D212:G212" xr:uid="{5A61909A-100B-4601-BE8D-81D213CB0C5D}"/>
  </dataValidations>
  <pageMargins left="0.7" right="0.7" top="0.75" bottom="0.75" header="0.3" footer="0.3"/>
  <pageSetup scale="47" fitToHeight="0"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C85ED-A83D-4994-BA0B-1F73C6ED933E}">
  <sheetPr>
    <tabColor theme="0"/>
  </sheetPr>
  <dimension ref="B1:N244"/>
  <sheetViews>
    <sheetView showGridLines="0" showZeros="0" zoomScale="55" zoomScaleNormal="55" workbookViewId="0">
      <pane ySplit="4" topLeftCell="A20" activePane="bottomLeft" state="frozen"/>
      <selection pane="bottomLeft" activeCell="D7" sqref="D7:E7"/>
    </sheetView>
  </sheetViews>
  <sheetFormatPr defaultColWidth="9.1796875" defaultRowHeight="15.5" x14ac:dyDescent="0.35"/>
  <cols>
    <col min="1" max="1" width="4.453125" style="211" customWidth="1"/>
    <col min="2" max="2" width="3.26953125" style="211" customWidth="1"/>
    <col min="3" max="3" width="51.453125" style="211" customWidth="1"/>
    <col min="4" max="4" width="34.26953125" style="224" customWidth="1"/>
    <col min="5" max="5" width="35" style="224" customWidth="1"/>
    <col min="6" max="6" width="34" style="224" customWidth="1"/>
    <col min="7" max="7" width="25.7265625" style="211" customWidth="1"/>
    <col min="8" max="8" width="21.453125" style="211" customWidth="1"/>
    <col min="9" max="9" width="16.81640625" style="211" customWidth="1"/>
    <col min="10" max="10" width="19.453125" style="211" customWidth="1"/>
    <col min="11" max="11" width="19" style="211" customWidth="1"/>
    <col min="12" max="12" width="26" style="211" customWidth="1"/>
    <col min="13" max="13" width="21.1796875" style="211" customWidth="1"/>
    <col min="14" max="14" width="7" style="211" customWidth="1"/>
    <col min="15" max="15" width="24.26953125" style="211" customWidth="1"/>
    <col min="16" max="16" width="26.453125" style="211" customWidth="1"/>
    <col min="17" max="17" width="30.1796875" style="211" customWidth="1"/>
    <col min="18" max="18" width="33" style="211" customWidth="1"/>
    <col min="19" max="20" width="22.7265625" style="211" customWidth="1"/>
    <col min="21" max="21" width="23.453125" style="211" customWidth="1"/>
    <col min="22" max="22" width="32.1796875" style="211" customWidth="1"/>
    <col min="23" max="23" width="9.1796875" style="211"/>
    <col min="24" max="24" width="17.7265625" style="211" customWidth="1"/>
    <col min="25" max="25" width="26.453125" style="211" customWidth="1"/>
    <col min="26" max="26" width="22.453125" style="211" customWidth="1"/>
    <col min="27" max="27" width="29.7265625" style="211" customWidth="1"/>
    <col min="28" max="28" width="23.453125" style="211" customWidth="1"/>
    <col min="29" max="29" width="18.453125" style="211" customWidth="1"/>
    <col min="30" max="30" width="17.453125" style="211" customWidth="1"/>
    <col min="31" max="31" width="25.1796875" style="211" customWidth="1"/>
    <col min="32" max="16384" width="9.1796875" style="211"/>
  </cols>
  <sheetData>
    <row r="1" spans="2:13" ht="33.75" customHeight="1" x14ac:dyDescent="1">
      <c r="C1" s="291" t="s">
        <v>526</v>
      </c>
      <c r="D1" s="291"/>
      <c r="E1" s="291"/>
      <c r="F1" s="291"/>
      <c r="G1" s="212"/>
      <c r="H1" s="213"/>
      <c r="I1" s="213"/>
      <c r="L1" s="4"/>
      <c r="M1" s="214"/>
    </row>
    <row r="2" spans="2:13" ht="25.5" customHeight="1" x14ac:dyDescent="0.45">
      <c r="C2" s="292" t="s">
        <v>587</v>
      </c>
      <c r="D2" s="292"/>
      <c r="E2" s="292"/>
      <c r="F2" s="292"/>
      <c r="L2" s="4"/>
      <c r="M2" s="214"/>
    </row>
    <row r="3" spans="2:13" ht="9.75" customHeight="1" x14ac:dyDescent="0.35">
      <c r="C3" s="215"/>
      <c r="D3" s="215"/>
      <c r="E3" s="215"/>
      <c r="F3" s="215"/>
      <c r="L3" s="4"/>
      <c r="M3" s="214"/>
    </row>
    <row r="4" spans="2:13" ht="33.75" customHeight="1" x14ac:dyDescent="0.35">
      <c r="C4" s="215"/>
      <c r="D4" s="216" t="str">
        <f>'[2]1) Tableau budgétaire 1'!D5</f>
        <v>OIM Disclaimer: This report is not a certified financial report. It might not reflect the final figures on accounting ledgers</v>
      </c>
      <c r="E4" s="216" t="str">
        <f>'[2]1) Tableau budgétaire 1'!E5</f>
        <v>PAM</v>
      </c>
      <c r="F4" s="216" t="str">
        <f>'[2]1) Tableau budgétaire 1'!F5</f>
        <v>Organisation recipiendiaire 3 (budget en USD)</v>
      </c>
      <c r="G4" s="78" t="s">
        <v>13</v>
      </c>
      <c r="L4" s="4"/>
      <c r="M4" s="214"/>
    </row>
    <row r="5" spans="2:13" ht="24" customHeight="1" x14ac:dyDescent="0.35">
      <c r="B5" s="288" t="s">
        <v>547</v>
      </c>
      <c r="C5" s="289"/>
      <c r="D5" s="289"/>
      <c r="E5" s="289"/>
      <c r="F5" s="289"/>
      <c r="G5" s="290"/>
      <c r="L5" s="4"/>
      <c r="M5" s="214"/>
    </row>
    <row r="6" spans="2:13" ht="22.5" customHeight="1" x14ac:dyDescent="0.35">
      <c r="C6" s="288" t="s">
        <v>548</v>
      </c>
      <c r="D6" s="289"/>
      <c r="E6" s="289"/>
      <c r="F6" s="289"/>
      <c r="G6" s="290"/>
      <c r="L6" s="4"/>
      <c r="M6" s="214"/>
    </row>
    <row r="7" spans="2:13" ht="24.75" customHeight="1" thickBot="1" x14ac:dyDescent="0.4">
      <c r="C7" s="18" t="s">
        <v>549</v>
      </c>
      <c r="D7" s="19">
        <f>'[2]1) Tableau budgétaire 1'!D16</f>
        <v>38000</v>
      </c>
      <c r="E7" s="19">
        <f>'[2]1) Tableau budgétaire 1'!E16</f>
        <v>16000</v>
      </c>
      <c r="F7" s="19">
        <f>'[2]1) Tableau budgétaire 1'!F16</f>
        <v>0</v>
      </c>
      <c r="G7" s="20">
        <f>SUM(D7:F7)</f>
        <v>54000</v>
      </c>
      <c r="L7" s="4"/>
      <c r="M7" s="214"/>
    </row>
    <row r="8" spans="2:13" ht="21.75" customHeight="1" x14ac:dyDescent="0.35">
      <c r="C8" s="217" t="s">
        <v>550</v>
      </c>
      <c r="D8" s="218">
        <v>5099.027668042293</v>
      </c>
      <c r="E8" s="219">
        <v>1474.9141929814371</v>
      </c>
      <c r="F8" s="219"/>
      <c r="G8" s="17">
        <f t="shared" ref="G8:G15" si="0">SUM(D8:F8)</f>
        <v>6573.9418610237299</v>
      </c>
    </row>
    <row r="9" spans="2:13" x14ac:dyDescent="0.35">
      <c r="C9" s="220" t="s">
        <v>551</v>
      </c>
      <c r="D9" s="221">
        <v>2220.0822711981896</v>
      </c>
      <c r="E9" s="222">
        <v>11682.539368643267</v>
      </c>
      <c r="F9" s="222"/>
      <c r="G9" s="16">
        <f t="shared" si="0"/>
        <v>13902.621639841456</v>
      </c>
    </row>
    <row r="10" spans="2:13" ht="15.75" customHeight="1" x14ac:dyDescent="0.35">
      <c r="C10" s="220" t="s">
        <v>552</v>
      </c>
      <c r="D10" s="221">
        <v>1560.7894522094623</v>
      </c>
      <c r="E10" s="221">
        <v>988.77371048458565</v>
      </c>
      <c r="F10" s="221"/>
      <c r="G10" s="16">
        <f t="shared" si="0"/>
        <v>2549.5631626940481</v>
      </c>
    </row>
    <row r="11" spans="2:13" x14ac:dyDescent="0.35">
      <c r="C11" s="11" t="s">
        <v>553</v>
      </c>
      <c r="D11" s="221">
        <v>0</v>
      </c>
      <c r="E11" s="221">
        <v>273.99908291238353</v>
      </c>
      <c r="F11" s="221"/>
      <c r="G11" s="16">
        <f t="shared" si="0"/>
        <v>273.99908291238353</v>
      </c>
    </row>
    <row r="12" spans="2:13" x14ac:dyDescent="0.35">
      <c r="C12" s="220" t="s">
        <v>554</v>
      </c>
      <c r="D12" s="221">
        <v>572.92445708340369</v>
      </c>
      <c r="E12" s="221">
        <v>553.71327787136795</v>
      </c>
      <c r="F12" s="221"/>
      <c r="G12" s="16">
        <f t="shared" si="0"/>
        <v>1126.6377349547715</v>
      </c>
    </row>
    <row r="13" spans="2:13" ht="21.75" customHeight="1" x14ac:dyDescent="0.35">
      <c r="C13" s="220" t="s">
        <v>555</v>
      </c>
      <c r="D13" s="221">
        <v>0</v>
      </c>
      <c r="E13" s="221">
        <v>712.39168292993429</v>
      </c>
      <c r="F13" s="221"/>
      <c r="G13" s="16">
        <f t="shared" si="0"/>
        <v>712.39168292993429</v>
      </c>
    </row>
    <row r="14" spans="2:13" ht="36.75" customHeight="1" x14ac:dyDescent="0.35">
      <c r="C14" s="220" t="s">
        <v>556</v>
      </c>
      <c r="D14" s="221">
        <v>28547.17615146665</v>
      </c>
      <c r="E14" s="221">
        <v>313.66868417702511</v>
      </c>
      <c r="F14" s="221"/>
      <c r="G14" s="16">
        <f t="shared" si="0"/>
        <v>28860.844835643675</v>
      </c>
    </row>
    <row r="15" spans="2:13" ht="15.75" customHeight="1" x14ac:dyDescent="0.35">
      <c r="C15" s="13" t="s">
        <v>21</v>
      </c>
      <c r="D15" s="223">
        <f>SUM(D8:D14)</f>
        <v>38000</v>
      </c>
      <c r="E15" s="223">
        <f>SUM(E8:E14)</f>
        <v>16000</v>
      </c>
      <c r="F15" s="223">
        <f>SUM(F8:F14)</f>
        <v>0</v>
      </c>
      <c r="G15" s="50">
        <f t="shared" si="0"/>
        <v>54000</v>
      </c>
    </row>
    <row r="16" spans="2:13" s="224" customFormat="1" x14ac:dyDescent="0.35">
      <c r="C16" s="21"/>
      <c r="D16" s="225"/>
      <c r="E16" s="225"/>
      <c r="F16" s="225"/>
      <c r="G16" s="51"/>
    </row>
    <row r="17" spans="3:7" x14ac:dyDescent="0.35">
      <c r="C17" s="288" t="s">
        <v>557</v>
      </c>
      <c r="D17" s="289"/>
      <c r="E17" s="289"/>
      <c r="F17" s="289"/>
      <c r="G17" s="290"/>
    </row>
    <row r="18" spans="3:7" ht="27" customHeight="1" thickBot="1" x14ac:dyDescent="0.4">
      <c r="C18" s="18" t="s">
        <v>558</v>
      </c>
      <c r="D18" s="19">
        <f>'[2]1) Tableau budgétaire 1'!D26</f>
        <v>71000</v>
      </c>
      <c r="E18" s="19">
        <f>'[2]1) Tableau budgétaire 1'!E26</f>
        <v>91000</v>
      </c>
      <c r="F18" s="19">
        <f>'[2]1) Tableau budgétaire 1'!F26</f>
        <v>0</v>
      </c>
      <c r="G18" s="20">
        <f t="shared" ref="G18:G26" si="1">SUM(D18:F18)</f>
        <v>162000</v>
      </c>
    </row>
    <row r="19" spans="3:7" x14ac:dyDescent="0.35">
      <c r="C19" s="217" t="s">
        <v>550</v>
      </c>
      <c r="D19" s="218">
        <v>9527.1306429211272</v>
      </c>
      <c r="E19" s="219">
        <v>8388.5744725819241</v>
      </c>
      <c r="F19" s="219"/>
      <c r="G19" s="17">
        <f t="shared" si="1"/>
        <v>17915.705115503049</v>
      </c>
    </row>
    <row r="20" spans="3:7" x14ac:dyDescent="0.35">
      <c r="C20" s="220" t="s">
        <v>551</v>
      </c>
      <c r="D20" s="221">
        <v>4148.0484540808275</v>
      </c>
      <c r="E20" s="222">
        <v>66444.44265915858</v>
      </c>
      <c r="F20" s="222"/>
      <c r="G20" s="16">
        <f t="shared" si="1"/>
        <v>70592.491113239405</v>
      </c>
    </row>
    <row r="21" spans="3:7" ht="31" x14ac:dyDescent="0.35">
      <c r="C21" s="220" t="s">
        <v>552</v>
      </c>
      <c r="D21" s="221">
        <v>2916.2118712334691</v>
      </c>
      <c r="E21" s="221">
        <v>5623.6504783810806</v>
      </c>
      <c r="F21" s="221"/>
      <c r="G21" s="16">
        <f t="shared" si="1"/>
        <v>8539.8623496145501</v>
      </c>
    </row>
    <row r="22" spans="3:7" x14ac:dyDescent="0.35">
      <c r="C22" s="11" t="s">
        <v>553</v>
      </c>
      <c r="D22" s="221">
        <v>0</v>
      </c>
      <c r="E22" s="221">
        <v>1558.3697840641812</v>
      </c>
      <c r="F22" s="221"/>
      <c r="G22" s="16">
        <f t="shared" si="1"/>
        <v>1558.3697840641812</v>
      </c>
    </row>
    <row r="23" spans="3:7" x14ac:dyDescent="0.35">
      <c r="C23" s="220" t="s">
        <v>554</v>
      </c>
      <c r="D23" s="221">
        <v>1070.464117182149</v>
      </c>
      <c r="E23" s="221">
        <v>3149.2442678934049</v>
      </c>
      <c r="F23" s="221"/>
      <c r="G23" s="16">
        <f t="shared" si="1"/>
        <v>4219.7083850755535</v>
      </c>
    </row>
    <row r="24" spans="3:7" x14ac:dyDescent="0.35">
      <c r="C24" s="220" t="s">
        <v>555</v>
      </c>
      <c r="D24" s="221">
        <v>0</v>
      </c>
      <c r="E24" s="221">
        <v>4051.7276966640011</v>
      </c>
      <c r="F24" s="221"/>
      <c r="G24" s="16">
        <f t="shared" si="1"/>
        <v>4051.7276966640011</v>
      </c>
    </row>
    <row r="25" spans="3:7" ht="31" x14ac:dyDescent="0.35">
      <c r="C25" s="220" t="s">
        <v>556</v>
      </c>
      <c r="D25" s="221">
        <v>53338.144914582423</v>
      </c>
      <c r="E25" s="221">
        <v>1783.9906412568303</v>
      </c>
      <c r="F25" s="221"/>
      <c r="G25" s="16">
        <f t="shared" si="1"/>
        <v>55122.135555839253</v>
      </c>
    </row>
    <row r="26" spans="3:7" x14ac:dyDescent="0.35">
      <c r="C26" s="13" t="s">
        <v>21</v>
      </c>
      <c r="D26" s="223">
        <f>SUM(D19:D25)</f>
        <v>71000</v>
      </c>
      <c r="E26" s="223">
        <f>SUM(E19:E25)</f>
        <v>91000</v>
      </c>
      <c r="F26" s="223">
        <f>SUM(F19:F25)</f>
        <v>0</v>
      </c>
      <c r="G26" s="16">
        <f t="shared" si="1"/>
        <v>162000</v>
      </c>
    </row>
    <row r="27" spans="3:7" s="224" customFormat="1" x14ac:dyDescent="0.35">
      <c r="C27" s="21"/>
      <c r="D27" s="225"/>
      <c r="E27" s="225"/>
      <c r="F27" s="225"/>
      <c r="G27" s="22"/>
    </row>
    <row r="28" spans="3:7" x14ac:dyDescent="0.35">
      <c r="C28" s="288" t="s">
        <v>559</v>
      </c>
      <c r="D28" s="289"/>
      <c r="E28" s="289"/>
      <c r="F28" s="289"/>
      <c r="G28" s="290"/>
    </row>
    <row r="29" spans="3:7" ht="21.75" customHeight="1" thickBot="1" x14ac:dyDescent="0.4">
      <c r="C29" s="18" t="s">
        <v>560</v>
      </c>
      <c r="D29" s="19">
        <f>'[2]1) Tableau budgétaire 1'!D36</f>
        <v>400000</v>
      </c>
      <c r="E29" s="19">
        <f>'[2]1) Tableau budgétaire 1'!E36</f>
        <v>40000</v>
      </c>
      <c r="F29" s="19">
        <f>'[2]1) Tableau budgétaire 1'!F36</f>
        <v>0</v>
      </c>
      <c r="G29" s="20">
        <f t="shared" ref="G29:G37" si="2">SUM(D29:F29)</f>
        <v>440000</v>
      </c>
    </row>
    <row r="30" spans="3:7" x14ac:dyDescent="0.35">
      <c r="C30" s="217" t="s">
        <v>550</v>
      </c>
      <c r="D30" s="218">
        <v>53673.975453076775</v>
      </c>
      <c r="E30" s="219">
        <v>3687.285482453593</v>
      </c>
      <c r="F30" s="219"/>
      <c r="G30" s="17">
        <f t="shared" si="2"/>
        <v>57361.260935530365</v>
      </c>
    </row>
    <row r="31" spans="3:7" s="224" customFormat="1" ht="15.75" customHeight="1" x14ac:dyDescent="0.35">
      <c r="C31" s="220" t="s">
        <v>551</v>
      </c>
      <c r="D31" s="221">
        <v>23369.287065244098</v>
      </c>
      <c r="E31" s="222">
        <v>29206.348421608167</v>
      </c>
      <c r="F31" s="222"/>
      <c r="G31" s="16">
        <f t="shared" si="2"/>
        <v>52575.635486852261</v>
      </c>
    </row>
    <row r="32" spans="3:7" s="224" customFormat="1" ht="31" x14ac:dyDescent="0.35">
      <c r="C32" s="220" t="s">
        <v>552</v>
      </c>
      <c r="D32" s="221">
        <v>16429.362654836445</v>
      </c>
      <c r="E32" s="221">
        <v>2471.9342762114638</v>
      </c>
      <c r="F32" s="221"/>
      <c r="G32" s="16">
        <f t="shared" si="2"/>
        <v>18901.296931047909</v>
      </c>
    </row>
    <row r="33" spans="3:7" s="224" customFormat="1" x14ac:dyDescent="0.35">
      <c r="C33" s="11" t="s">
        <v>553</v>
      </c>
      <c r="D33" s="221">
        <v>0</v>
      </c>
      <c r="E33" s="221">
        <v>684.99770728095882</v>
      </c>
      <c r="F33" s="221"/>
      <c r="G33" s="16">
        <f t="shared" si="2"/>
        <v>684.99770728095882</v>
      </c>
    </row>
    <row r="34" spans="3:7" x14ac:dyDescent="0.35">
      <c r="C34" s="220" t="s">
        <v>554</v>
      </c>
      <c r="D34" s="221">
        <v>6030.7837587726708</v>
      </c>
      <c r="E34" s="221">
        <v>1384.2831946784197</v>
      </c>
      <c r="F34" s="221"/>
      <c r="G34" s="16">
        <f t="shared" si="2"/>
        <v>7415.0669534510907</v>
      </c>
    </row>
    <row r="35" spans="3:7" x14ac:dyDescent="0.35">
      <c r="C35" s="220" t="s">
        <v>555</v>
      </c>
      <c r="D35" s="221">
        <v>0</v>
      </c>
      <c r="E35" s="221">
        <v>1780.9792073248357</v>
      </c>
      <c r="F35" s="221"/>
      <c r="G35" s="16">
        <f t="shared" si="2"/>
        <v>1780.9792073248357</v>
      </c>
    </row>
    <row r="36" spans="3:7" ht="31" x14ac:dyDescent="0.35">
      <c r="C36" s="220" t="s">
        <v>556</v>
      </c>
      <c r="D36" s="221">
        <v>300496.59106807003</v>
      </c>
      <c r="E36" s="221">
        <v>784.1717104425627</v>
      </c>
      <c r="F36" s="221"/>
      <c r="G36" s="16">
        <f t="shared" si="2"/>
        <v>301280.76277851261</v>
      </c>
    </row>
    <row r="37" spans="3:7" x14ac:dyDescent="0.35">
      <c r="C37" s="55" t="s">
        <v>21</v>
      </c>
      <c r="D37" s="226">
        <f>SUM(D30:D36)</f>
        <v>400000</v>
      </c>
      <c r="E37" s="226">
        <f>SUM(E30:E36)</f>
        <v>40000</v>
      </c>
      <c r="F37" s="226">
        <f>SUM(F30:F36)</f>
        <v>0</v>
      </c>
      <c r="G37" s="56">
        <f t="shared" si="2"/>
        <v>440000</v>
      </c>
    </row>
    <row r="38" spans="3:7" x14ac:dyDescent="0.35">
      <c r="C38" s="227"/>
      <c r="D38" s="228"/>
      <c r="E38" s="228"/>
      <c r="F38" s="228"/>
      <c r="G38" s="229"/>
    </row>
    <row r="39" spans="3:7" s="224" customFormat="1" x14ac:dyDescent="0.35">
      <c r="C39" s="293" t="s">
        <v>561</v>
      </c>
      <c r="D39" s="294"/>
      <c r="E39" s="294"/>
      <c r="F39" s="294"/>
      <c r="G39" s="295"/>
    </row>
    <row r="40" spans="3:7" ht="20.25" customHeight="1" thickBot="1" x14ac:dyDescent="0.4">
      <c r="C40" s="18" t="s">
        <v>562</v>
      </c>
      <c r="D40" s="19">
        <f>'[2]1) Tableau budgétaire 1'!D46</f>
        <v>0</v>
      </c>
      <c r="E40" s="19">
        <f>'[2]1) Tableau budgétaire 1'!E46</f>
        <v>0</v>
      </c>
      <c r="F40" s="19">
        <f>'[2]1) Tableau budgétaire 1'!F46</f>
        <v>0</v>
      </c>
      <c r="G40" s="20">
        <f t="shared" ref="G40:G48" si="3">SUM(D40:F40)</f>
        <v>0</v>
      </c>
    </row>
    <row r="41" spans="3:7" x14ac:dyDescent="0.35">
      <c r="C41" s="217" t="s">
        <v>550</v>
      </c>
      <c r="D41" s="218"/>
      <c r="E41" s="219"/>
      <c r="F41" s="219"/>
      <c r="G41" s="17">
        <f t="shared" si="3"/>
        <v>0</v>
      </c>
    </row>
    <row r="42" spans="3:7" ht="15.75" customHeight="1" x14ac:dyDescent="0.35">
      <c r="C42" s="220" t="s">
        <v>551</v>
      </c>
      <c r="D42" s="221"/>
      <c r="E42" s="222"/>
      <c r="F42" s="222"/>
      <c r="G42" s="16">
        <f t="shared" si="3"/>
        <v>0</v>
      </c>
    </row>
    <row r="43" spans="3:7" ht="32.25" customHeight="1" x14ac:dyDescent="0.35">
      <c r="C43" s="220" t="s">
        <v>552</v>
      </c>
      <c r="D43" s="221"/>
      <c r="E43" s="221"/>
      <c r="F43" s="221"/>
      <c r="G43" s="16">
        <f t="shared" si="3"/>
        <v>0</v>
      </c>
    </row>
    <row r="44" spans="3:7" s="224" customFormat="1" x14ac:dyDescent="0.35">
      <c r="C44" s="11" t="s">
        <v>553</v>
      </c>
      <c r="D44" s="221"/>
      <c r="E44" s="221"/>
      <c r="F44" s="221"/>
      <c r="G44" s="16">
        <f t="shared" si="3"/>
        <v>0</v>
      </c>
    </row>
    <row r="45" spans="3:7" x14ac:dyDescent="0.35">
      <c r="C45" s="220" t="s">
        <v>554</v>
      </c>
      <c r="D45" s="221"/>
      <c r="E45" s="221"/>
      <c r="F45" s="221"/>
      <c r="G45" s="16">
        <f t="shared" si="3"/>
        <v>0</v>
      </c>
    </row>
    <row r="46" spans="3:7" x14ac:dyDescent="0.35">
      <c r="C46" s="220" t="s">
        <v>555</v>
      </c>
      <c r="D46" s="221"/>
      <c r="E46" s="221"/>
      <c r="F46" s="221"/>
      <c r="G46" s="16">
        <f t="shared" si="3"/>
        <v>0</v>
      </c>
    </row>
    <row r="47" spans="3:7" ht="31" x14ac:dyDescent="0.35">
      <c r="C47" s="220" t="s">
        <v>556</v>
      </c>
      <c r="D47" s="221"/>
      <c r="E47" s="221"/>
      <c r="F47" s="221"/>
      <c r="G47" s="16">
        <f t="shared" si="3"/>
        <v>0</v>
      </c>
    </row>
    <row r="48" spans="3:7" ht="21" customHeight="1" x14ac:dyDescent="0.35">
      <c r="C48" s="13" t="s">
        <v>21</v>
      </c>
      <c r="D48" s="223">
        <f>SUM(D41:D47)</f>
        <v>0</v>
      </c>
      <c r="E48" s="223">
        <f>SUM(E41:E47)</f>
        <v>0</v>
      </c>
      <c r="F48" s="223">
        <f>SUM(F41:F47)</f>
        <v>0</v>
      </c>
      <c r="G48" s="16">
        <f t="shared" si="3"/>
        <v>0</v>
      </c>
    </row>
    <row r="49" spans="2:7" s="224" customFormat="1" ht="22.5" customHeight="1" x14ac:dyDescent="0.35">
      <c r="C49" s="23"/>
      <c r="D49" s="225"/>
      <c r="E49" s="225"/>
      <c r="F49" s="225"/>
      <c r="G49" s="22"/>
    </row>
    <row r="50" spans="2:7" x14ac:dyDescent="0.35">
      <c r="B50" s="288" t="s">
        <v>563</v>
      </c>
      <c r="C50" s="289"/>
      <c r="D50" s="289"/>
      <c r="E50" s="289"/>
      <c r="F50" s="289"/>
      <c r="G50" s="290"/>
    </row>
    <row r="51" spans="2:7" x14ac:dyDescent="0.35">
      <c r="C51" s="288" t="s">
        <v>413</v>
      </c>
      <c r="D51" s="289"/>
      <c r="E51" s="289"/>
      <c r="F51" s="289"/>
      <c r="G51" s="290"/>
    </row>
    <row r="52" spans="2:7" ht="24" customHeight="1" thickBot="1" x14ac:dyDescent="0.4">
      <c r="C52" s="18" t="s">
        <v>564</v>
      </c>
      <c r="D52" s="19">
        <f>'[2]1) Tableau budgétaire 1'!D58</f>
        <v>70000</v>
      </c>
      <c r="E52" s="19">
        <f>'[2]1) Tableau budgétaire 1'!E58</f>
        <v>140000</v>
      </c>
      <c r="F52" s="19">
        <f>'[2]1) Tableau budgétaire 1'!F58</f>
        <v>0</v>
      </c>
      <c r="G52" s="20">
        <f>SUM(D52:F52)</f>
        <v>210000</v>
      </c>
    </row>
    <row r="53" spans="2:7" ht="15.75" customHeight="1" x14ac:dyDescent="0.35">
      <c r="C53" s="217" t="s">
        <v>550</v>
      </c>
      <c r="D53" s="218">
        <v>9392.9457042884351</v>
      </c>
      <c r="E53" s="219">
        <v>12905.499188587575</v>
      </c>
      <c r="F53" s="219"/>
      <c r="G53" s="17">
        <f t="shared" ref="G53:G60" si="4">SUM(D53:F53)</f>
        <v>22298.44489287601</v>
      </c>
    </row>
    <row r="54" spans="2:7" ht="15.75" customHeight="1" x14ac:dyDescent="0.35">
      <c r="C54" s="220" t="s">
        <v>551</v>
      </c>
      <c r="D54" s="221">
        <v>4089.6252364177171</v>
      </c>
      <c r="E54" s="222">
        <v>102222.21947562859</v>
      </c>
      <c r="F54" s="222"/>
      <c r="G54" s="16">
        <f t="shared" si="4"/>
        <v>106311.84471204631</v>
      </c>
    </row>
    <row r="55" spans="2:7" ht="15.75" customHeight="1" x14ac:dyDescent="0.35">
      <c r="C55" s="220" t="s">
        <v>552</v>
      </c>
      <c r="D55" s="221">
        <v>2875.1384645963781</v>
      </c>
      <c r="E55" s="221">
        <v>8651.7699667401248</v>
      </c>
      <c r="F55" s="221"/>
      <c r="G55" s="16">
        <f t="shared" si="4"/>
        <v>11526.908431336502</v>
      </c>
    </row>
    <row r="56" spans="2:7" ht="18.75" customHeight="1" x14ac:dyDescent="0.35">
      <c r="C56" s="11" t="s">
        <v>553</v>
      </c>
      <c r="D56" s="221">
        <v>0</v>
      </c>
      <c r="E56" s="221">
        <v>2397.4919754833559</v>
      </c>
      <c r="F56" s="221"/>
      <c r="G56" s="16">
        <f t="shared" si="4"/>
        <v>2397.4919754833559</v>
      </c>
    </row>
    <row r="57" spans="2:7" x14ac:dyDescent="0.35">
      <c r="C57" s="220" t="s">
        <v>554</v>
      </c>
      <c r="D57" s="221">
        <v>1055.3871577852174</v>
      </c>
      <c r="E57" s="221">
        <v>4844.9911813744693</v>
      </c>
      <c r="F57" s="221"/>
      <c r="G57" s="16">
        <f t="shared" si="4"/>
        <v>5900.3783391596862</v>
      </c>
    </row>
    <row r="58" spans="2:7" s="224" customFormat="1" ht="21.75" customHeight="1" x14ac:dyDescent="0.35">
      <c r="B58" s="211"/>
      <c r="C58" s="220" t="s">
        <v>555</v>
      </c>
      <c r="D58" s="221">
        <v>0</v>
      </c>
      <c r="E58" s="221">
        <v>6233.427225636925</v>
      </c>
      <c r="F58" s="221"/>
      <c r="G58" s="16">
        <f t="shared" si="4"/>
        <v>6233.427225636925</v>
      </c>
    </row>
    <row r="59" spans="2:7" s="224" customFormat="1" ht="31" x14ac:dyDescent="0.35">
      <c r="B59" s="211"/>
      <c r="C59" s="220" t="s">
        <v>556</v>
      </c>
      <c r="D59" s="221">
        <v>52586.903436912253</v>
      </c>
      <c r="E59" s="221">
        <v>2744.6009865489696</v>
      </c>
      <c r="F59" s="221"/>
      <c r="G59" s="16">
        <f t="shared" si="4"/>
        <v>55331.504423461221</v>
      </c>
    </row>
    <row r="60" spans="2:7" x14ac:dyDescent="0.35">
      <c r="C60" s="13" t="s">
        <v>21</v>
      </c>
      <c r="D60" s="223">
        <f>SUM(D53:D59)</f>
        <v>70000</v>
      </c>
      <c r="E60" s="223">
        <f>SUM(E53:E59)</f>
        <v>140000</v>
      </c>
      <c r="F60" s="223">
        <f>SUM(F53:F59)</f>
        <v>0</v>
      </c>
      <c r="G60" s="16">
        <f t="shared" si="4"/>
        <v>210000</v>
      </c>
    </row>
    <row r="61" spans="2:7" s="224" customFormat="1" x14ac:dyDescent="0.35">
      <c r="C61" s="21"/>
      <c r="D61" s="225"/>
      <c r="E61" s="225"/>
      <c r="F61" s="225"/>
      <c r="G61" s="22"/>
    </row>
    <row r="62" spans="2:7" x14ac:dyDescent="0.35">
      <c r="B62" s="224"/>
      <c r="C62" s="288" t="s">
        <v>422</v>
      </c>
      <c r="D62" s="289"/>
      <c r="E62" s="289"/>
      <c r="F62" s="289"/>
      <c r="G62" s="290"/>
    </row>
    <row r="63" spans="2:7" ht="21.75" customHeight="1" thickBot="1" x14ac:dyDescent="0.4">
      <c r="C63" s="18" t="s">
        <v>565</v>
      </c>
      <c r="D63" s="19">
        <f>'[2]1) Tableau budgétaire 1'!D68</f>
        <v>354785</v>
      </c>
      <c r="E63" s="19">
        <f>'[2]1) Tableau budgétaire 1'!E68</f>
        <v>979000</v>
      </c>
      <c r="F63" s="19">
        <f>'[2]1) Tableau budgétaire 1'!F68</f>
        <v>0</v>
      </c>
      <c r="G63" s="20">
        <f t="shared" ref="G63:G71" si="5">SUM(D63:F63)</f>
        <v>1333785</v>
      </c>
    </row>
    <row r="64" spans="2:7" ht="15.75" customHeight="1" x14ac:dyDescent="0.35">
      <c r="C64" s="217" t="s">
        <v>550</v>
      </c>
      <c r="D64" s="218">
        <v>47606.803452799606</v>
      </c>
      <c r="E64" s="219">
        <v>90246.31218305169</v>
      </c>
      <c r="F64" s="219"/>
      <c r="G64" s="17">
        <f t="shared" si="5"/>
        <v>137853.11563585128</v>
      </c>
    </row>
    <row r="65" spans="2:7" ht="15.75" customHeight="1" x14ac:dyDescent="0.35">
      <c r="C65" s="220" t="s">
        <v>551</v>
      </c>
      <c r="D65" s="221">
        <v>20727.681278606568</v>
      </c>
      <c r="E65" s="222">
        <v>714825.37761885987</v>
      </c>
      <c r="F65" s="222"/>
      <c r="G65" s="16">
        <f t="shared" si="5"/>
        <v>735553.0588974664</v>
      </c>
    </row>
    <row r="66" spans="2:7" ht="15.75" customHeight="1" x14ac:dyDescent="0.35">
      <c r="C66" s="220" t="s">
        <v>552</v>
      </c>
      <c r="D66" s="221">
        <v>14572.228573740371</v>
      </c>
      <c r="E66" s="221">
        <v>60500.591410275585</v>
      </c>
      <c r="F66" s="221"/>
      <c r="G66" s="16">
        <f t="shared" si="5"/>
        <v>75072.81998401595</v>
      </c>
    </row>
    <row r="67" spans="2:7" x14ac:dyDescent="0.35">
      <c r="C67" s="11" t="s">
        <v>553</v>
      </c>
      <c r="D67" s="221">
        <v>0</v>
      </c>
      <c r="E67" s="221">
        <v>16765.318885701465</v>
      </c>
      <c r="F67" s="221"/>
      <c r="G67" s="16">
        <f t="shared" si="5"/>
        <v>16765.318885701465</v>
      </c>
    </row>
    <row r="68" spans="2:7" x14ac:dyDescent="0.35">
      <c r="C68" s="220" t="s">
        <v>554</v>
      </c>
      <c r="D68" s="221">
        <v>5349.0790396404045</v>
      </c>
      <c r="E68" s="221">
        <v>33880.331189754324</v>
      </c>
      <c r="F68" s="221"/>
      <c r="G68" s="16">
        <f t="shared" si="5"/>
        <v>39229.410229394729</v>
      </c>
    </row>
    <row r="69" spans="2:7" x14ac:dyDescent="0.35">
      <c r="C69" s="220" t="s">
        <v>555</v>
      </c>
      <c r="D69" s="221">
        <v>0</v>
      </c>
      <c r="E69" s="221">
        <v>43589.466099275356</v>
      </c>
      <c r="F69" s="221"/>
      <c r="G69" s="16">
        <f t="shared" si="5"/>
        <v>43589.466099275356</v>
      </c>
    </row>
    <row r="70" spans="2:7" ht="31" x14ac:dyDescent="0.35">
      <c r="C70" s="220" t="s">
        <v>556</v>
      </c>
      <c r="D70" s="221">
        <v>266529.20765521302</v>
      </c>
      <c r="E70" s="221">
        <v>19192.602613081723</v>
      </c>
      <c r="F70" s="221"/>
      <c r="G70" s="16">
        <f t="shared" si="5"/>
        <v>285721.81026829476</v>
      </c>
    </row>
    <row r="71" spans="2:7" x14ac:dyDescent="0.35">
      <c r="C71" s="13" t="s">
        <v>21</v>
      </c>
      <c r="D71" s="223">
        <f>SUM(D64:D70)</f>
        <v>354785</v>
      </c>
      <c r="E71" s="223">
        <f>SUM(E64:E70)</f>
        <v>979000</v>
      </c>
      <c r="F71" s="223">
        <f>SUM(F64:F70)</f>
        <v>0</v>
      </c>
      <c r="G71" s="16">
        <f t="shared" si="5"/>
        <v>1333785</v>
      </c>
    </row>
    <row r="72" spans="2:7" s="224" customFormat="1" x14ac:dyDescent="0.35">
      <c r="C72" s="21"/>
      <c r="D72" s="225"/>
      <c r="E72" s="225"/>
      <c r="F72" s="225"/>
      <c r="G72" s="22"/>
    </row>
    <row r="73" spans="2:7" x14ac:dyDescent="0.35">
      <c r="C73" s="288" t="s">
        <v>430</v>
      </c>
      <c r="D73" s="289"/>
      <c r="E73" s="289"/>
      <c r="F73" s="289"/>
      <c r="G73" s="290"/>
    </row>
    <row r="74" spans="2:7" ht="21.75" customHeight="1" thickBot="1" x14ac:dyDescent="0.4">
      <c r="B74" s="224"/>
      <c r="C74" s="18" t="s">
        <v>566</v>
      </c>
      <c r="D74" s="19">
        <f>'[2]1) Tableau budgétaire 1'!D78</f>
        <v>230000</v>
      </c>
      <c r="E74" s="19">
        <f>'[2]1) Tableau budgétaire 1'!E78</f>
        <v>70000</v>
      </c>
      <c r="F74" s="19">
        <f>'[2]1) Tableau budgétaire 1'!F78</f>
        <v>0</v>
      </c>
      <c r="G74" s="20">
        <f t="shared" ref="G74:G82" si="6">SUM(D74:F74)</f>
        <v>300000</v>
      </c>
    </row>
    <row r="75" spans="2:7" ht="18" customHeight="1" x14ac:dyDescent="0.35">
      <c r="C75" s="217" t="s">
        <v>550</v>
      </c>
      <c r="D75" s="218">
        <v>30862.535885519144</v>
      </c>
      <c r="E75" s="219">
        <v>6452.7495942937876</v>
      </c>
      <c r="F75" s="219"/>
      <c r="G75" s="17">
        <f t="shared" si="6"/>
        <v>37315.285479812934</v>
      </c>
    </row>
    <row r="76" spans="2:7" ht="15.75" customHeight="1" x14ac:dyDescent="0.35">
      <c r="C76" s="220" t="s">
        <v>551</v>
      </c>
      <c r="D76" s="221">
        <v>13437.340062515357</v>
      </c>
      <c r="E76" s="222">
        <v>51111.109737814295</v>
      </c>
      <c r="F76" s="222"/>
      <c r="G76" s="16">
        <f t="shared" si="6"/>
        <v>64548.449800329654</v>
      </c>
    </row>
    <row r="77" spans="2:7" s="224" customFormat="1" ht="15.75" customHeight="1" x14ac:dyDescent="0.35">
      <c r="B77" s="211"/>
      <c r="C77" s="220" t="s">
        <v>552</v>
      </c>
      <c r="D77" s="221">
        <v>9446.8835265309572</v>
      </c>
      <c r="E77" s="221">
        <v>4325.8849833700624</v>
      </c>
      <c r="F77" s="221"/>
      <c r="G77" s="16">
        <f t="shared" si="6"/>
        <v>13772.76850990102</v>
      </c>
    </row>
    <row r="78" spans="2:7" x14ac:dyDescent="0.35">
      <c r="B78" s="224"/>
      <c r="C78" s="11" t="s">
        <v>553</v>
      </c>
      <c r="D78" s="221">
        <v>0</v>
      </c>
      <c r="E78" s="221">
        <v>1198.7459877416779</v>
      </c>
      <c r="F78" s="221"/>
      <c r="G78" s="16">
        <f t="shared" si="6"/>
        <v>1198.7459877416779</v>
      </c>
    </row>
    <row r="79" spans="2:7" x14ac:dyDescent="0.35">
      <c r="B79" s="224"/>
      <c r="C79" s="220" t="s">
        <v>554</v>
      </c>
      <c r="D79" s="221">
        <v>3467.7006612942855</v>
      </c>
      <c r="E79" s="221">
        <v>2422.4955906872347</v>
      </c>
      <c r="F79" s="221"/>
      <c r="G79" s="16">
        <f t="shared" si="6"/>
        <v>5890.1962519815206</v>
      </c>
    </row>
    <row r="80" spans="2:7" x14ac:dyDescent="0.35">
      <c r="B80" s="224"/>
      <c r="C80" s="220" t="s">
        <v>555</v>
      </c>
      <c r="D80" s="221">
        <v>0</v>
      </c>
      <c r="E80" s="221">
        <v>3116.7136128184625</v>
      </c>
      <c r="F80" s="221"/>
      <c r="G80" s="16">
        <f t="shared" si="6"/>
        <v>3116.7136128184625</v>
      </c>
    </row>
    <row r="81" spans="2:7" ht="31" x14ac:dyDescent="0.35">
      <c r="C81" s="220" t="s">
        <v>556</v>
      </c>
      <c r="D81" s="221">
        <v>172785.53986414024</v>
      </c>
      <c r="E81" s="221">
        <v>1372.3004932744848</v>
      </c>
      <c r="F81" s="221"/>
      <c r="G81" s="16">
        <f t="shared" si="6"/>
        <v>174157.84035741474</v>
      </c>
    </row>
    <row r="82" spans="2:7" x14ac:dyDescent="0.35">
      <c r="C82" s="13" t="s">
        <v>21</v>
      </c>
      <c r="D82" s="223">
        <f>SUM(D75:D81)</f>
        <v>230000</v>
      </c>
      <c r="E82" s="223">
        <f>SUM(E75:E81)</f>
        <v>70000</v>
      </c>
      <c r="F82" s="223">
        <f>SUM(F75:F81)</f>
        <v>0</v>
      </c>
      <c r="G82" s="16">
        <f t="shared" si="6"/>
        <v>300000</v>
      </c>
    </row>
    <row r="83" spans="2:7" s="224" customFormat="1" x14ac:dyDescent="0.35">
      <c r="C83" s="21"/>
      <c r="D83" s="225"/>
      <c r="E83" s="225"/>
      <c r="F83" s="225"/>
      <c r="G83" s="22"/>
    </row>
    <row r="84" spans="2:7" x14ac:dyDescent="0.35">
      <c r="C84" s="288" t="s">
        <v>439</v>
      </c>
      <c r="D84" s="289"/>
      <c r="E84" s="289"/>
      <c r="F84" s="289"/>
      <c r="G84" s="290"/>
    </row>
    <row r="85" spans="2:7" ht="21.75" customHeight="1" thickBot="1" x14ac:dyDescent="0.4">
      <c r="C85" s="18" t="s">
        <v>567</v>
      </c>
      <c r="D85" s="19">
        <f>'[2]1) Tableau budgétaire 1'!D88</f>
        <v>0</v>
      </c>
      <c r="E85" s="19">
        <f>'[2]1) Tableau budgétaire 1'!E88</f>
        <v>0</v>
      </c>
      <c r="F85" s="19">
        <f>'[2]1) Tableau budgétaire 1'!F88</f>
        <v>0</v>
      </c>
      <c r="G85" s="20">
        <f t="shared" ref="G85:G93" si="7">SUM(D85:F85)</f>
        <v>0</v>
      </c>
    </row>
    <row r="86" spans="2:7" ht="15.75" customHeight="1" x14ac:dyDescent="0.35">
      <c r="C86" s="217" t="s">
        <v>550</v>
      </c>
      <c r="D86" s="218"/>
      <c r="E86" s="219"/>
      <c r="F86" s="219"/>
      <c r="G86" s="17">
        <f t="shared" si="7"/>
        <v>0</v>
      </c>
    </row>
    <row r="87" spans="2:7" ht="15.75" customHeight="1" x14ac:dyDescent="0.35">
      <c r="B87" s="224"/>
      <c r="C87" s="220" t="s">
        <v>551</v>
      </c>
      <c r="D87" s="221"/>
      <c r="E87" s="222"/>
      <c r="F87" s="222"/>
      <c r="G87" s="16">
        <f t="shared" si="7"/>
        <v>0</v>
      </c>
    </row>
    <row r="88" spans="2:7" ht="15.75" customHeight="1" x14ac:dyDescent="0.35">
      <c r="C88" s="220" t="s">
        <v>552</v>
      </c>
      <c r="D88" s="221"/>
      <c r="E88" s="221"/>
      <c r="F88" s="221"/>
      <c r="G88" s="16">
        <f t="shared" si="7"/>
        <v>0</v>
      </c>
    </row>
    <row r="89" spans="2:7" x14ac:dyDescent="0.35">
      <c r="C89" s="11" t="s">
        <v>553</v>
      </c>
      <c r="D89" s="221"/>
      <c r="E89" s="221"/>
      <c r="F89" s="221"/>
      <c r="G89" s="16">
        <f t="shared" si="7"/>
        <v>0</v>
      </c>
    </row>
    <row r="90" spans="2:7" x14ac:dyDescent="0.35">
      <c r="C90" s="220" t="s">
        <v>554</v>
      </c>
      <c r="D90" s="221"/>
      <c r="E90" s="221"/>
      <c r="F90" s="221"/>
      <c r="G90" s="16">
        <f t="shared" si="7"/>
        <v>0</v>
      </c>
    </row>
    <row r="91" spans="2:7" ht="25.5" customHeight="1" x14ac:dyDescent="0.35">
      <c r="C91" s="220" t="s">
        <v>555</v>
      </c>
      <c r="D91" s="221"/>
      <c r="E91" s="221"/>
      <c r="F91" s="221"/>
      <c r="G91" s="16">
        <f t="shared" si="7"/>
        <v>0</v>
      </c>
    </row>
    <row r="92" spans="2:7" ht="31" x14ac:dyDescent="0.35">
      <c r="B92" s="224"/>
      <c r="C92" s="220" t="s">
        <v>556</v>
      </c>
      <c r="D92" s="221"/>
      <c r="E92" s="221"/>
      <c r="F92" s="221"/>
      <c r="G92" s="16">
        <f t="shared" si="7"/>
        <v>0</v>
      </c>
    </row>
    <row r="93" spans="2:7" ht="15.75" customHeight="1" x14ac:dyDescent="0.35">
      <c r="C93" s="13" t="s">
        <v>21</v>
      </c>
      <c r="D93" s="223">
        <f>SUM(D86:D92)</f>
        <v>0</v>
      </c>
      <c r="E93" s="223">
        <f>SUM(E86:E92)</f>
        <v>0</v>
      </c>
      <c r="F93" s="223">
        <f>SUM(F86:F92)</f>
        <v>0</v>
      </c>
      <c r="G93" s="16">
        <f t="shared" si="7"/>
        <v>0</v>
      </c>
    </row>
    <row r="94" spans="2:7" ht="25.5" customHeight="1" x14ac:dyDescent="0.35">
      <c r="D94" s="211"/>
      <c r="E94" s="211"/>
      <c r="F94" s="211"/>
    </row>
    <row r="95" spans="2:7" x14ac:dyDescent="0.35">
      <c r="B95" s="288" t="s">
        <v>568</v>
      </c>
      <c r="C95" s="289"/>
      <c r="D95" s="289"/>
      <c r="E95" s="289"/>
      <c r="F95" s="289"/>
      <c r="G95" s="290"/>
    </row>
    <row r="96" spans="2:7" x14ac:dyDescent="0.35">
      <c r="C96" s="288" t="s">
        <v>449</v>
      </c>
      <c r="D96" s="289"/>
      <c r="E96" s="289"/>
      <c r="F96" s="289"/>
      <c r="G96" s="290"/>
    </row>
    <row r="97" spans="3:7" ht="22.5" customHeight="1" thickBot="1" x14ac:dyDescent="0.4">
      <c r="C97" s="18" t="s">
        <v>569</v>
      </c>
      <c r="D97" s="19">
        <f>'[2]1) Tableau budgétaire 1'!D100</f>
        <v>0</v>
      </c>
      <c r="E97" s="19">
        <f>'[2]1) Tableau budgétaire 1'!E100</f>
        <v>0</v>
      </c>
      <c r="F97" s="19">
        <f>'[2]1) Tableau budgétaire 1'!F100</f>
        <v>0</v>
      </c>
      <c r="G97" s="20">
        <f>SUM(D97:F97)</f>
        <v>0</v>
      </c>
    </row>
    <row r="98" spans="3:7" x14ac:dyDescent="0.35">
      <c r="C98" s="217" t="s">
        <v>550</v>
      </c>
      <c r="D98" s="218"/>
      <c r="E98" s="219"/>
      <c r="F98" s="219"/>
      <c r="G98" s="17">
        <f t="shared" ref="G98:G105" si="8">SUM(D98:F98)</f>
        <v>0</v>
      </c>
    </row>
    <row r="99" spans="3:7" x14ac:dyDescent="0.35">
      <c r="C99" s="220" t="s">
        <v>551</v>
      </c>
      <c r="D99" s="221"/>
      <c r="E99" s="222"/>
      <c r="F99" s="222"/>
      <c r="G99" s="16">
        <f t="shared" si="8"/>
        <v>0</v>
      </c>
    </row>
    <row r="100" spans="3:7" ht="15.75" customHeight="1" x14ac:dyDescent="0.35">
      <c r="C100" s="220" t="s">
        <v>552</v>
      </c>
      <c r="D100" s="221"/>
      <c r="E100" s="221"/>
      <c r="F100" s="221"/>
      <c r="G100" s="16">
        <f t="shared" si="8"/>
        <v>0</v>
      </c>
    </row>
    <row r="101" spans="3:7" x14ac:dyDescent="0.35">
      <c r="C101" s="11" t="s">
        <v>553</v>
      </c>
      <c r="D101" s="221"/>
      <c r="E101" s="221"/>
      <c r="F101" s="221"/>
      <c r="G101" s="16">
        <f t="shared" si="8"/>
        <v>0</v>
      </c>
    </row>
    <row r="102" spans="3:7" x14ac:dyDescent="0.35">
      <c r="C102" s="220" t="s">
        <v>554</v>
      </c>
      <c r="D102" s="221"/>
      <c r="E102" s="221"/>
      <c r="F102" s="221"/>
      <c r="G102" s="16">
        <f t="shared" si="8"/>
        <v>0</v>
      </c>
    </row>
    <row r="103" spans="3:7" x14ac:dyDescent="0.35">
      <c r="C103" s="220" t="s">
        <v>555</v>
      </c>
      <c r="D103" s="221"/>
      <c r="E103" s="221"/>
      <c r="F103" s="221"/>
      <c r="G103" s="16">
        <f t="shared" si="8"/>
        <v>0</v>
      </c>
    </row>
    <row r="104" spans="3:7" ht="31" x14ac:dyDescent="0.35">
      <c r="C104" s="220" t="s">
        <v>556</v>
      </c>
      <c r="D104" s="221"/>
      <c r="E104" s="221"/>
      <c r="F104" s="221"/>
      <c r="G104" s="16">
        <f t="shared" si="8"/>
        <v>0</v>
      </c>
    </row>
    <row r="105" spans="3:7" x14ac:dyDescent="0.35">
      <c r="C105" s="13" t="s">
        <v>21</v>
      </c>
      <c r="D105" s="223">
        <f>SUM(D98:D104)</f>
        <v>0</v>
      </c>
      <c r="E105" s="223">
        <f>SUM(E98:E104)</f>
        <v>0</v>
      </c>
      <c r="F105" s="223">
        <f>SUM(F98:F104)</f>
        <v>0</v>
      </c>
      <c r="G105" s="16">
        <f t="shared" si="8"/>
        <v>0</v>
      </c>
    </row>
    <row r="106" spans="3:7" s="224" customFormat="1" x14ac:dyDescent="0.35">
      <c r="C106" s="21"/>
      <c r="D106" s="225"/>
      <c r="E106" s="225"/>
      <c r="F106" s="225"/>
      <c r="G106" s="22"/>
    </row>
    <row r="107" spans="3:7" ht="15.75" customHeight="1" x14ac:dyDescent="0.35">
      <c r="C107" s="288" t="s">
        <v>570</v>
      </c>
      <c r="D107" s="289"/>
      <c r="E107" s="289"/>
      <c r="F107" s="289"/>
      <c r="G107" s="290"/>
    </row>
    <row r="108" spans="3:7" ht="21.75" customHeight="1" thickBot="1" x14ac:dyDescent="0.4">
      <c r="C108" s="18" t="s">
        <v>571</v>
      </c>
      <c r="D108" s="19">
        <f>'[2]1) Tableau budgétaire 1'!D110</f>
        <v>0</v>
      </c>
      <c r="E108" s="19">
        <f>'[2]1) Tableau budgétaire 1'!E110</f>
        <v>0</v>
      </c>
      <c r="F108" s="19">
        <f>'[2]1) Tableau budgétaire 1'!F110</f>
        <v>0</v>
      </c>
      <c r="G108" s="20">
        <f t="shared" ref="G108:G116" si="9">SUM(D108:F108)</f>
        <v>0</v>
      </c>
    </row>
    <row r="109" spans="3:7" x14ac:dyDescent="0.35">
      <c r="C109" s="217" t="s">
        <v>550</v>
      </c>
      <c r="D109" s="218"/>
      <c r="E109" s="219"/>
      <c r="F109" s="219"/>
      <c r="G109" s="17">
        <f t="shared" si="9"/>
        <v>0</v>
      </c>
    </row>
    <row r="110" spans="3:7" x14ac:dyDescent="0.35">
      <c r="C110" s="220" t="s">
        <v>551</v>
      </c>
      <c r="D110" s="221"/>
      <c r="E110" s="222"/>
      <c r="F110" s="222"/>
      <c r="G110" s="16">
        <f t="shared" si="9"/>
        <v>0</v>
      </c>
    </row>
    <row r="111" spans="3:7" ht="31" x14ac:dyDescent="0.35">
      <c r="C111" s="220" t="s">
        <v>552</v>
      </c>
      <c r="D111" s="221"/>
      <c r="E111" s="221"/>
      <c r="F111" s="221"/>
      <c r="G111" s="16">
        <f t="shared" si="9"/>
        <v>0</v>
      </c>
    </row>
    <row r="112" spans="3:7" x14ac:dyDescent="0.35">
      <c r="C112" s="11" t="s">
        <v>553</v>
      </c>
      <c r="D112" s="221"/>
      <c r="E112" s="221"/>
      <c r="F112" s="221"/>
      <c r="G112" s="16">
        <f t="shared" si="9"/>
        <v>0</v>
      </c>
    </row>
    <row r="113" spans="3:7" x14ac:dyDescent="0.35">
      <c r="C113" s="220" t="s">
        <v>554</v>
      </c>
      <c r="D113" s="221"/>
      <c r="E113" s="221"/>
      <c r="F113" s="221"/>
      <c r="G113" s="16">
        <f t="shared" si="9"/>
        <v>0</v>
      </c>
    </row>
    <row r="114" spans="3:7" x14ac:dyDescent="0.35">
      <c r="C114" s="220" t="s">
        <v>555</v>
      </c>
      <c r="D114" s="221"/>
      <c r="E114" s="221"/>
      <c r="F114" s="221"/>
      <c r="G114" s="16">
        <f t="shared" si="9"/>
        <v>0</v>
      </c>
    </row>
    <row r="115" spans="3:7" ht="31" x14ac:dyDescent="0.35">
      <c r="C115" s="220" t="s">
        <v>556</v>
      </c>
      <c r="D115" s="221"/>
      <c r="E115" s="221"/>
      <c r="F115" s="221"/>
      <c r="G115" s="16">
        <f t="shared" si="9"/>
        <v>0</v>
      </c>
    </row>
    <row r="116" spans="3:7" x14ac:dyDescent="0.35">
      <c r="C116" s="13" t="s">
        <v>21</v>
      </c>
      <c r="D116" s="223">
        <f>SUM(D109:D115)</f>
        <v>0</v>
      </c>
      <c r="E116" s="223">
        <f>SUM(E109:E115)</f>
        <v>0</v>
      </c>
      <c r="F116" s="223">
        <f>SUM(F109:F115)</f>
        <v>0</v>
      </c>
      <c r="G116" s="16">
        <f t="shared" si="9"/>
        <v>0</v>
      </c>
    </row>
    <row r="117" spans="3:7" s="224" customFormat="1" x14ac:dyDescent="0.35">
      <c r="C117" s="21"/>
      <c r="D117" s="225"/>
      <c r="E117" s="225"/>
      <c r="F117" s="225"/>
      <c r="G117" s="22"/>
    </row>
    <row r="118" spans="3:7" x14ac:dyDescent="0.35">
      <c r="C118" s="288" t="s">
        <v>467</v>
      </c>
      <c r="D118" s="289"/>
      <c r="E118" s="289"/>
      <c r="F118" s="289"/>
      <c r="G118" s="290"/>
    </row>
    <row r="119" spans="3:7" ht="21" customHeight="1" thickBot="1" x14ac:dyDescent="0.4">
      <c r="C119" s="18" t="s">
        <v>572</v>
      </c>
      <c r="D119" s="19">
        <f>'[2]1) Tableau budgétaire 1'!D120</f>
        <v>0</v>
      </c>
      <c r="E119" s="19">
        <f>'[2]1) Tableau budgétaire 1'!E120</f>
        <v>0</v>
      </c>
      <c r="F119" s="19">
        <f>'[2]1) Tableau budgétaire 1'!F120</f>
        <v>0</v>
      </c>
      <c r="G119" s="20">
        <f t="shared" ref="G119:G127" si="10">SUM(D119:F119)</f>
        <v>0</v>
      </c>
    </row>
    <row r="120" spans="3:7" x14ac:dyDescent="0.35">
      <c r="C120" s="217" t="s">
        <v>550</v>
      </c>
      <c r="D120" s="218"/>
      <c r="E120" s="219"/>
      <c r="F120" s="219"/>
      <c r="G120" s="17">
        <f t="shared" si="10"/>
        <v>0</v>
      </c>
    </row>
    <row r="121" spans="3:7" x14ac:dyDescent="0.35">
      <c r="C121" s="220" t="s">
        <v>551</v>
      </c>
      <c r="D121" s="221"/>
      <c r="E121" s="222"/>
      <c r="F121" s="222"/>
      <c r="G121" s="16">
        <f t="shared" si="10"/>
        <v>0</v>
      </c>
    </row>
    <row r="122" spans="3:7" ht="31" x14ac:dyDescent="0.35">
      <c r="C122" s="220" t="s">
        <v>552</v>
      </c>
      <c r="D122" s="221"/>
      <c r="E122" s="221"/>
      <c r="F122" s="221"/>
      <c r="G122" s="16">
        <f t="shared" si="10"/>
        <v>0</v>
      </c>
    </row>
    <row r="123" spans="3:7" x14ac:dyDescent="0.35">
      <c r="C123" s="11" t="s">
        <v>553</v>
      </c>
      <c r="D123" s="221"/>
      <c r="E123" s="221"/>
      <c r="F123" s="221"/>
      <c r="G123" s="16">
        <f t="shared" si="10"/>
        <v>0</v>
      </c>
    </row>
    <row r="124" spans="3:7" x14ac:dyDescent="0.35">
      <c r="C124" s="220" t="s">
        <v>554</v>
      </c>
      <c r="D124" s="221"/>
      <c r="E124" s="221"/>
      <c r="F124" s="221"/>
      <c r="G124" s="16">
        <f t="shared" si="10"/>
        <v>0</v>
      </c>
    </row>
    <row r="125" spans="3:7" x14ac:dyDescent="0.35">
      <c r="C125" s="220" t="s">
        <v>555</v>
      </c>
      <c r="D125" s="221"/>
      <c r="E125" s="221"/>
      <c r="F125" s="221"/>
      <c r="G125" s="16">
        <f t="shared" si="10"/>
        <v>0</v>
      </c>
    </row>
    <row r="126" spans="3:7" ht="31" x14ac:dyDescent="0.35">
      <c r="C126" s="220" t="s">
        <v>556</v>
      </c>
      <c r="D126" s="221"/>
      <c r="E126" s="221"/>
      <c r="F126" s="221"/>
      <c r="G126" s="16">
        <f t="shared" si="10"/>
        <v>0</v>
      </c>
    </row>
    <row r="127" spans="3:7" x14ac:dyDescent="0.35">
      <c r="C127" s="13" t="s">
        <v>21</v>
      </c>
      <c r="D127" s="223">
        <f>SUM(D120:D126)</f>
        <v>0</v>
      </c>
      <c r="E127" s="223">
        <f>SUM(E120:E126)</f>
        <v>0</v>
      </c>
      <c r="F127" s="223">
        <f>SUM(F120:F126)</f>
        <v>0</v>
      </c>
      <c r="G127" s="16">
        <f t="shared" si="10"/>
        <v>0</v>
      </c>
    </row>
    <row r="128" spans="3:7" s="224" customFormat="1" x14ac:dyDescent="0.35">
      <c r="C128" s="21"/>
      <c r="D128" s="225"/>
      <c r="E128" s="225"/>
      <c r="F128" s="225"/>
      <c r="G128" s="22"/>
    </row>
    <row r="129" spans="2:7" x14ac:dyDescent="0.35">
      <c r="C129" s="288" t="s">
        <v>476</v>
      </c>
      <c r="D129" s="289"/>
      <c r="E129" s="289"/>
      <c r="F129" s="289"/>
      <c r="G129" s="290"/>
    </row>
    <row r="130" spans="2:7" ht="24" customHeight="1" thickBot="1" x14ac:dyDescent="0.4">
      <c r="C130" s="18" t="s">
        <v>573</v>
      </c>
      <c r="D130" s="19">
        <f>'[2]1) Tableau budgétaire 1'!D130</f>
        <v>0</v>
      </c>
      <c r="E130" s="19">
        <f>'[2]1) Tableau budgétaire 1'!E130</f>
        <v>0</v>
      </c>
      <c r="F130" s="19">
        <f>'[2]1) Tableau budgétaire 1'!F130</f>
        <v>0</v>
      </c>
      <c r="G130" s="20">
        <f t="shared" ref="G130:G138" si="11">SUM(D130:F130)</f>
        <v>0</v>
      </c>
    </row>
    <row r="131" spans="2:7" ht="15.75" customHeight="1" x14ac:dyDescent="0.35">
      <c r="C131" s="217" t="s">
        <v>550</v>
      </c>
      <c r="D131" s="218"/>
      <c r="E131" s="219"/>
      <c r="F131" s="219"/>
      <c r="G131" s="17">
        <f t="shared" si="11"/>
        <v>0</v>
      </c>
    </row>
    <row r="132" spans="2:7" x14ac:dyDescent="0.35">
      <c r="C132" s="220" t="s">
        <v>551</v>
      </c>
      <c r="D132" s="221"/>
      <c r="E132" s="222"/>
      <c r="F132" s="222"/>
      <c r="G132" s="16">
        <f t="shared" si="11"/>
        <v>0</v>
      </c>
    </row>
    <row r="133" spans="2:7" ht="15.75" customHeight="1" x14ac:dyDescent="0.35">
      <c r="C133" s="220" t="s">
        <v>552</v>
      </c>
      <c r="D133" s="221"/>
      <c r="E133" s="221"/>
      <c r="F133" s="221"/>
      <c r="G133" s="16">
        <f t="shared" si="11"/>
        <v>0</v>
      </c>
    </row>
    <row r="134" spans="2:7" x14ac:dyDescent="0.35">
      <c r="C134" s="11" t="s">
        <v>553</v>
      </c>
      <c r="D134" s="221"/>
      <c r="E134" s="221"/>
      <c r="F134" s="221"/>
      <c r="G134" s="16">
        <f t="shared" si="11"/>
        <v>0</v>
      </c>
    </row>
    <row r="135" spans="2:7" x14ac:dyDescent="0.35">
      <c r="C135" s="220" t="s">
        <v>554</v>
      </c>
      <c r="D135" s="221"/>
      <c r="E135" s="221"/>
      <c r="F135" s="221"/>
      <c r="G135" s="16">
        <f t="shared" si="11"/>
        <v>0</v>
      </c>
    </row>
    <row r="136" spans="2:7" ht="15.75" customHeight="1" x14ac:dyDescent="0.35">
      <c r="C136" s="220" t="s">
        <v>555</v>
      </c>
      <c r="D136" s="221"/>
      <c r="E136" s="221"/>
      <c r="F136" s="221"/>
      <c r="G136" s="16">
        <f t="shared" si="11"/>
        <v>0</v>
      </c>
    </row>
    <row r="137" spans="2:7" ht="31" x14ac:dyDescent="0.35">
      <c r="C137" s="220" t="s">
        <v>556</v>
      </c>
      <c r="D137" s="221"/>
      <c r="E137" s="221"/>
      <c r="F137" s="221"/>
      <c r="G137" s="16">
        <f t="shared" si="11"/>
        <v>0</v>
      </c>
    </row>
    <row r="138" spans="2:7" x14ac:dyDescent="0.35">
      <c r="C138" s="13" t="s">
        <v>21</v>
      </c>
      <c r="D138" s="223">
        <f>SUM(D131:D137)</f>
        <v>0</v>
      </c>
      <c r="E138" s="223">
        <f>SUM(E131:E137)</f>
        <v>0</v>
      </c>
      <c r="F138" s="223">
        <f>SUM(F131:F137)</f>
        <v>0</v>
      </c>
      <c r="G138" s="16">
        <f t="shared" si="11"/>
        <v>0</v>
      </c>
    </row>
    <row r="140" spans="2:7" x14ac:dyDescent="0.35">
      <c r="B140" s="288" t="s">
        <v>574</v>
      </c>
      <c r="C140" s="289"/>
      <c r="D140" s="289"/>
      <c r="E140" s="289"/>
      <c r="F140" s="289"/>
      <c r="G140" s="290"/>
    </row>
    <row r="141" spans="2:7" x14ac:dyDescent="0.35">
      <c r="C141" s="288" t="s">
        <v>486</v>
      </c>
      <c r="D141" s="289"/>
      <c r="E141" s="289"/>
      <c r="F141" s="289"/>
      <c r="G141" s="290"/>
    </row>
    <row r="142" spans="2:7" ht="24" customHeight="1" thickBot="1" x14ac:dyDescent="0.4">
      <c r="C142" s="18" t="s">
        <v>575</v>
      </c>
      <c r="D142" s="19">
        <f>'[2]1) Tableau budgétaire 1'!D142</f>
        <v>0</v>
      </c>
      <c r="E142" s="19">
        <f>'[2]1) Tableau budgétaire 1'!E142</f>
        <v>0</v>
      </c>
      <c r="F142" s="19">
        <f>'[2]1) Tableau budgétaire 1'!F142</f>
        <v>0</v>
      </c>
      <c r="G142" s="20">
        <f>SUM(D142:F142)</f>
        <v>0</v>
      </c>
    </row>
    <row r="143" spans="2:7" ht="24.75" customHeight="1" x14ac:dyDescent="0.35">
      <c r="C143" s="217" t="s">
        <v>550</v>
      </c>
      <c r="D143" s="218"/>
      <c r="E143" s="219"/>
      <c r="F143" s="219"/>
      <c r="G143" s="17">
        <f t="shared" ref="G143:G150" si="12">SUM(D143:F143)</f>
        <v>0</v>
      </c>
    </row>
    <row r="144" spans="2:7" ht="15.75" customHeight="1" x14ac:dyDescent="0.35">
      <c r="C144" s="220" t="s">
        <v>551</v>
      </c>
      <c r="D144" s="221"/>
      <c r="E144" s="222"/>
      <c r="F144" s="222"/>
      <c r="G144" s="16">
        <f t="shared" si="12"/>
        <v>0</v>
      </c>
    </row>
    <row r="145" spans="3:7" ht="15.75" customHeight="1" x14ac:dyDescent="0.35">
      <c r="C145" s="220" t="s">
        <v>552</v>
      </c>
      <c r="D145" s="221"/>
      <c r="E145" s="221"/>
      <c r="F145" s="221"/>
      <c r="G145" s="16">
        <f t="shared" si="12"/>
        <v>0</v>
      </c>
    </row>
    <row r="146" spans="3:7" ht="15.75" customHeight="1" x14ac:dyDescent="0.35">
      <c r="C146" s="11" t="s">
        <v>553</v>
      </c>
      <c r="D146" s="221"/>
      <c r="E146" s="221"/>
      <c r="F146" s="221"/>
      <c r="G146" s="16">
        <f t="shared" si="12"/>
        <v>0</v>
      </c>
    </row>
    <row r="147" spans="3:7" ht="15.75" customHeight="1" x14ac:dyDescent="0.35">
      <c r="C147" s="220" t="s">
        <v>554</v>
      </c>
      <c r="D147" s="221"/>
      <c r="E147" s="221"/>
      <c r="F147" s="221"/>
      <c r="G147" s="16">
        <f t="shared" si="12"/>
        <v>0</v>
      </c>
    </row>
    <row r="148" spans="3:7" ht="15.75" customHeight="1" x14ac:dyDescent="0.35">
      <c r="C148" s="220" t="s">
        <v>555</v>
      </c>
      <c r="D148" s="221"/>
      <c r="E148" s="221"/>
      <c r="F148" s="221"/>
      <c r="G148" s="16">
        <f t="shared" si="12"/>
        <v>0</v>
      </c>
    </row>
    <row r="149" spans="3:7" ht="15.75" customHeight="1" x14ac:dyDescent="0.35">
      <c r="C149" s="220" t="s">
        <v>556</v>
      </c>
      <c r="D149" s="221"/>
      <c r="E149" s="221"/>
      <c r="F149" s="221"/>
      <c r="G149" s="16">
        <f t="shared" si="12"/>
        <v>0</v>
      </c>
    </row>
    <row r="150" spans="3:7" ht="15.75" customHeight="1" x14ac:dyDescent="0.35">
      <c r="C150" s="13" t="s">
        <v>21</v>
      </c>
      <c r="D150" s="223">
        <f>SUM(D143:D149)</f>
        <v>0</v>
      </c>
      <c r="E150" s="223">
        <f>SUM(E143:E149)</f>
        <v>0</v>
      </c>
      <c r="F150" s="223">
        <f>SUM(F143:F149)</f>
        <v>0</v>
      </c>
      <c r="G150" s="16">
        <f t="shared" si="12"/>
        <v>0</v>
      </c>
    </row>
    <row r="151" spans="3:7" s="224" customFormat="1" ht="15.75" customHeight="1" x14ac:dyDescent="0.35">
      <c r="C151" s="21"/>
      <c r="D151" s="225"/>
      <c r="E151" s="225"/>
      <c r="F151" s="225"/>
      <c r="G151" s="22"/>
    </row>
    <row r="152" spans="3:7" ht="15.75" customHeight="1" x14ac:dyDescent="0.35">
      <c r="C152" s="288" t="s">
        <v>495</v>
      </c>
      <c r="D152" s="289"/>
      <c r="E152" s="289"/>
      <c r="F152" s="289"/>
      <c r="G152" s="290"/>
    </row>
    <row r="153" spans="3:7" ht="21" customHeight="1" thickBot="1" x14ac:dyDescent="0.4">
      <c r="C153" s="18" t="s">
        <v>576</v>
      </c>
      <c r="D153" s="19">
        <f>'[2]1) Tableau budgétaire 1'!D152</f>
        <v>0</v>
      </c>
      <c r="E153" s="19">
        <f>'[2]1) Tableau budgétaire 1'!E152</f>
        <v>0</v>
      </c>
      <c r="F153" s="19">
        <f>'[2]1) Tableau budgétaire 1'!F152</f>
        <v>0</v>
      </c>
      <c r="G153" s="20">
        <f t="shared" ref="G153:G161" si="13">SUM(D153:F153)</f>
        <v>0</v>
      </c>
    </row>
    <row r="154" spans="3:7" ht="15.75" customHeight="1" x14ac:dyDescent="0.35">
      <c r="C154" s="217" t="s">
        <v>550</v>
      </c>
      <c r="D154" s="218"/>
      <c r="E154" s="219"/>
      <c r="F154" s="219"/>
      <c r="G154" s="17">
        <f t="shared" si="13"/>
        <v>0</v>
      </c>
    </row>
    <row r="155" spans="3:7" ht="15.75" customHeight="1" x14ac:dyDescent="0.35">
      <c r="C155" s="220" t="s">
        <v>551</v>
      </c>
      <c r="D155" s="221"/>
      <c r="E155" s="222"/>
      <c r="F155" s="222"/>
      <c r="G155" s="16">
        <f t="shared" si="13"/>
        <v>0</v>
      </c>
    </row>
    <row r="156" spans="3:7" ht="15.75" customHeight="1" x14ac:dyDescent="0.35">
      <c r="C156" s="220" t="s">
        <v>552</v>
      </c>
      <c r="D156" s="221"/>
      <c r="E156" s="221"/>
      <c r="F156" s="221"/>
      <c r="G156" s="16">
        <f t="shared" si="13"/>
        <v>0</v>
      </c>
    </row>
    <row r="157" spans="3:7" ht="15.75" customHeight="1" x14ac:dyDescent="0.35">
      <c r="C157" s="11" t="s">
        <v>553</v>
      </c>
      <c r="D157" s="221"/>
      <c r="E157" s="221"/>
      <c r="F157" s="221"/>
      <c r="G157" s="16">
        <f t="shared" si="13"/>
        <v>0</v>
      </c>
    </row>
    <row r="158" spans="3:7" ht="15.75" customHeight="1" x14ac:dyDescent="0.35">
      <c r="C158" s="220" t="s">
        <v>554</v>
      </c>
      <c r="D158" s="221"/>
      <c r="E158" s="221"/>
      <c r="F158" s="221"/>
      <c r="G158" s="16">
        <f t="shared" si="13"/>
        <v>0</v>
      </c>
    </row>
    <row r="159" spans="3:7" ht="15.75" customHeight="1" x14ac:dyDescent="0.35">
      <c r="C159" s="220" t="s">
        <v>555</v>
      </c>
      <c r="D159" s="221"/>
      <c r="E159" s="221"/>
      <c r="F159" s="221"/>
      <c r="G159" s="16">
        <f t="shared" si="13"/>
        <v>0</v>
      </c>
    </row>
    <row r="160" spans="3:7" ht="15.75" customHeight="1" x14ac:dyDescent="0.35">
      <c r="C160" s="220" t="s">
        <v>556</v>
      </c>
      <c r="D160" s="221"/>
      <c r="E160" s="221"/>
      <c r="F160" s="221"/>
      <c r="G160" s="16">
        <f t="shared" si="13"/>
        <v>0</v>
      </c>
    </row>
    <row r="161" spans="3:7" ht="15.75" customHeight="1" x14ac:dyDescent="0.35">
      <c r="C161" s="13" t="s">
        <v>21</v>
      </c>
      <c r="D161" s="223">
        <f>SUM(D154:D160)</f>
        <v>0</v>
      </c>
      <c r="E161" s="223">
        <f>SUM(E154:E160)</f>
        <v>0</v>
      </c>
      <c r="F161" s="223">
        <f>SUM(F154:F160)</f>
        <v>0</v>
      </c>
      <c r="G161" s="16">
        <f t="shared" si="13"/>
        <v>0</v>
      </c>
    </row>
    <row r="162" spans="3:7" s="224" customFormat="1" ht="15.75" customHeight="1" x14ac:dyDescent="0.35">
      <c r="C162" s="21"/>
      <c r="D162" s="225"/>
      <c r="E162" s="225"/>
      <c r="F162" s="225"/>
      <c r="G162" s="22"/>
    </row>
    <row r="163" spans="3:7" ht="15.75" customHeight="1" x14ac:dyDescent="0.35">
      <c r="C163" s="288" t="s">
        <v>504</v>
      </c>
      <c r="D163" s="289"/>
      <c r="E163" s="289"/>
      <c r="F163" s="289"/>
      <c r="G163" s="290"/>
    </row>
    <row r="164" spans="3:7" ht="19.5" customHeight="1" thickBot="1" x14ac:dyDescent="0.4">
      <c r="C164" s="18" t="s">
        <v>577</v>
      </c>
      <c r="D164" s="19">
        <f>'[2]1) Tableau budgétaire 1'!D162</f>
        <v>0</v>
      </c>
      <c r="E164" s="19">
        <f>'[2]1) Tableau budgétaire 1'!E162</f>
        <v>0</v>
      </c>
      <c r="F164" s="19">
        <f>'[2]1) Tableau budgétaire 1'!F162</f>
        <v>0</v>
      </c>
      <c r="G164" s="20">
        <f t="shared" ref="G164:G172" si="14">SUM(D164:F164)</f>
        <v>0</v>
      </c>
    </row>
    <row r="165" spans="3:7" ht="15.75" customHeight="1" x14ac:dyDescent="0.35">
      <c r="C165" s="217" t="s">
        <v>550</v>
      </c>
      <c r="D165" s="218"/>
      <c r="E165" s="219"/>
      <c r="F165" s="219"/>
      <c r="G165" s="17">
        <f t="shared" si="14"/>
        <v>0</v>
      </c>
    </row>
    <row r="166" spans="3:7" ht="15.75" customHeight="1" x14ac:dyDescent="0.35">
      <c r="C166" s="220" t="s">
        <v>551</v>
      </c>
      <c r="D166" s="221"/>
      <c r="E166" s="222"/>
      <c r="F166" s="222"/>
      <c r="G166" s="16">
        <f t="shared" si="14"/>
        <v>0</v>
      </c>
    </row>
    <row r="167" spans="3:7" ht="15.75" customHeight="1" x14ac:dyDescent="0.35">
      <c r="C167" s="220" t="s">
        <v>552</v>
      </c>
      <c r="D167" s="221"/>
      <c r="E167" s="221"/>
      <c r="F167" s="221"/>
      <c r="G167" s="16">
        <f t="shared" si="14"/>
        <v>0</v>
      </c>
    </row>
    <row r="168" spans="3:7" ht="15.75" customHeight="1" x14ac:dyDescent="0.35">
      <c r="C168" s="11" t="s">
        <v>553</v>
      </c>
      <c r="D168" s="221"/>
      <c r="E168" s="221"/>
      <c r="F168" s="221"/>
      <c r="G168" s="16">
        <f t="shared" si="14"/>
        <v>0</v>
      </c>
    </row>
    <row r="169" spans="3:7" ht="15.75" customHeight="1" x14ac:dyDescent="0.35">
      <c r="C169" s="220" t="s">
        <v>554</v>
      </c>
      <c r="D169" s="221"/>
      <c r="E169" s="221"/>
      <c r="F169" s="221"/>
      <c r="G169" s="16">
        <f t="shared" si="14"/>
        <v>0</v>
      </c>
    </row>
    <row r="170" spans="3:7" ht="15.75" customHeight="1" x14ac:dyDescent="0.35">
      <c r="C170" s="220" t="s">
        <v>555</v>
      </c>
      <c r="D170" s="221"/>
      <c r="E170" s="221"/>
      <c r="F170" s="221"/>
      <c r="G170" s="16">
        <f t="shared" si="14"/>
        <v>0</v>
      </c>
    </row>
    <row r="171" spans="3:7" ht="15.75" customHeight="1" x14ac:dyDescent="0.35">
      <c r="C171" s="220" t="s">
        <v>556</v>
      </c>
      <c r="D171" s="221"/>
      <c r="E171" s="221"/>
      <c r="F171" s="221"/>
      <c r="G171" s="16">
        <f t="shared" si="14"/>
        <v>0</v>
      </c>
    </row>
    <row r="172" spans="3:7" ht="15.75" customHeight="1" x14ac:dyDescent="0.35">
      <c r="C172" s="13" t="s">
        <v>21</v>
      </c>
      <c r="D172" s="223">
        <f>SUM(D165:D171)</f>
        <v>0</v>
      </c>
      <c r="E172" s="223">
        <f>SUM(E165:E171)</f>
        <v>0</v>
      </c>
      <c r="F172" s="223">
        <f>SUM(F165:F171)</f>
        <v>0</v>
      </c>
      <c r="G172" s="16">
        <f t="shared" si="14"/>
        <v>0</v>
      </c>
    </row>
    <row r="173" spans="3:7" s="224" customFormat="1" ht="15.75" customHeight="1" x14ac:dyDescent="0.35">
      <c r="C173" s="21"/>
      <c r="D173" s="225"/>
      <c r="E173" s="225"/>
      <c r="F173" s="225"/>
      <c r="G173" s="22"/>
    </row>
    <row r="174" spans="3:7" ht="15.75" customHeight="1" x14ac:dyDescent="0.35">
      <c r="C174" s="288" t="s">
        <v>513</v>
      </c>
      <c r="D174" s="289"/>
      <c r="E174" s="289"/>
      <c r="F174" s="289"/>
      <c r="G174" s="290"/>
    </row>
    <row r="175" spans="3:7" ht="22.5" customHeight="1" thickBot="1" x14ac:dyDescent="0.4">
      <c r="C175" s="18" t="s">
        <v>578</v>
      </c>
      <c r="D175" s="19">
        <f>'[2]1) Tableau budgétaire 1'!D172</f>
        <v>0</v>
      </c>
      <c r="E175" s="19">
        <f>'[2]1) Tableau budgétaire 1'!E172</f>
        <v>0</v>
      </c>
      <c r="F175" s="19">
        <f>'[2]1) Tableau budgétaire 1'!F172</f>
        <v>0</v>
      </c>
      <c r="G175" s="20">
        <f t="shared" ref="G175:G183" si="15">SUM(D175:F175)</f>
        <v>0</v>
      </c>
    </row>
    <row r="176" spans="3:7" ht="15.75" customHeight="1" x14ac:dyDescent="0.35">
      <c r="C176" s="217" t="s">
        <v>550</v>
      </c>
      <c r="D176" s="218"/>
      <c r="E176" s="219"/>
      <c r="F176" s="219"/>
      <c r="G176" s="17">
        <f t="shared" si="15"/>
        <v>0</v>
      </c>
    </row>
    <row r="177" spans="3:7" ht="15.75" customHeight="1" x14ac:dyDescent="0.35">
      <c r="C177" s="220" t="s">
        <v>551</v>
      </c>
      <c r="D177" s="221"/>
      <c r="E177" s="222"/>
      <c r="F177" s="222"/>
      <c r="G177" s="16">
        <f t="shared" si="15"/>
        <v>0</v>
      </c>
    </row>
    <row r="178" spans="3:7" ht="15.75" customHeight="1" x14ac:dyDescent="0.35">
      <c r="C178" s="220" t="s">
        <v>552</v>
      </c>
      <c r="D178" s="221"/>
      <c r="E178" s="221"/>
      <c r="F178" s="221"/>
      <c r="G178" s="16">
        <f t="shared" si="15"/>
        <v>0</v>
      </c>
    </row>
    <row r="179" spans="3:7" ht="15.75" customHeight="1" x14ac:dyDescent="0.35">
      <c r="C179" s="11" t="s">
        <v>553</v>
      </c>
      <c r="D179" s="221"/>
      <c r="E179" s="221"/>
      <c r="F179" s="221"/>
      <c r="G179" s="16">
        <f t="shared" si="15"/>
        <v>0</v>
      </c>
    </row>
    <row r="180" spans="3:7" ht="15.75" customHeight="1" x14ac:dyDescent="0.35">
      <c r="C180" s="220" t="s">
        <v>554</v>
      </c>
      <c r="D180" s="221"/>
      <c r="E180" s="221"/>
      <c r="F180" s="221"/>
      <c r="G180" s="16">
        <f t="shared" si="15"/>
        <v>0</v>
      </c>
    </row>
    <row r="181" spans="3:7" ht="15.75" customHeight="1" x14ac:dyDescent="0.35">
      <c r="C181" s="220" t="s">
        <v>555</v>
      </c>
      <c r="D181" s="221"/>
      <c r="E181" s="221"/>
      <c r="F181" s="221"/>
      <c r="G181" s="16">
        <f t="shared" si="15"/>
        <v>0</v>
      </c>
    </row>
    <row r="182" spans="3:7" ht="15.75" customHeight="1" x14ac:dyDescent="0.35">
      <c r="C182" s="220" t="s">
        <v>556</v>
      </c>
      <c r="D182" s="221"/>
      <c r="E182" s="221"/>
      <c r="F182" s="221"/>
      <c r="G182" s="16">
        <f t="shared" si="15"/>
        <v>0</v>
      </c>
    </row>
    <row r="183" spans="3:7" ht="15.75" customHeight="1" x14ac:dyDescent="0.35">
      <c r="C183" s="13" t="s">
        <v>21</v>
      </c>
      <c r="D183" s="223">
        <f>SUM(D176:D182)</f>
        <v>0</v>
      </c>
      <c r="E183" s="223">
        <f>SUM(E176:E182)</f>
        <v>0</v>
      </c>
      <c r="F183" s="223">
        <f>SUM(F176:F182)</f>
        <v>0</v>
      </c>
      <c r="G183" s="16">
        <f t="shared" si="15"/>
        <v>0</v>
      </c>
    </row>
    <row r="184" spans="3:7" ht="15.75" customHeight="1" x14ac:dyDescent="0.35"/>
    <row r="185" spans="3:7" ht="15.75" customHeight="1" x14ac:dyDescent="0.35">
      <c r="C185" s="288" t="s">
        <v>579</v>
      </c>
      <c r="D185" s="289"/>
      <c r="E185" s="289"/>
      <c r="F185" s="289"/>
      <c r="G185" s="290"/>
    </row>
    <row r="186" spans="3:7" ht="36" customHeight="1" thickBot="1" x14ac:dyDescent="0.4">
      <c r="C186" s="18" t="s">
        <v>580</v>
      </c>
      <c r="D186" s="19">
        <f>'[2]1) Tableau budgétaire 1'!D179</f>
        <v>428048</v>
      </c>
      <c r="E186" s="19">
        <f>'[2]1) Tableau budgétaire 1'!E179</f>
        <v>282167</v>
      </c>
      <c r="F186" s="19">
        <f>'[2]1) Tableau budgétaire 1'!F179</f>
        <v>0</v>
      </c>
      <c r="G186" s="20">
        <f t="shared" ref="G186:G194" si="16">SUM(D186:F186)</f>
        <v>710215</v>
      </c>
    </row>
    <row r="187" spans="3:7" ht="15.75" customHeight="1" x14ac:dyDescent="0.35">
      <c r="C187" s="217" t="s">
        <v>550</v>
      </c>
      <c r="D187" s="218">
        <v>57437.594611846514</v>
      </c>
      <c r="E187" s="219">
        <v>26010.66488605001</v>
      </c>
      <c r="F187" s="219"/>
      <c r="G187" s="17">
        <f t="shared" si="16"/>
        <v>83448.259497896521</v>
      </c>
    </row>
    <row r="188" spans="3:7" ht="15.75" customHeight="1" x14ac:dyDescent="0.35">
      <c r="C188" s="220" t="s">
        <v>551</v>
      </c>
      <c r="D188" s="221">
        <v>25007.941474259016</v>
      </c>
      <c r="E188" s="222">
        <v>206025.96271828725</v>
      </c>
      <c r="F188" s="222"/>
      <c r="G188" s="16">
        <f t="shared" si="16"/>
        <v>231033.90419254627</v>
      </c>
    </row>
    <row r="189" spans="3:7" ht="15.75" customHeight="1" x14ac:dyDescent="0.35">
      <c r="C189" s="220" t="s">
        <v>552</v>
      </c>
      <c r="D189" s="221">
        <v>17581.389564193578</v>
      </c>
      <c r="E189" s="221">
        <v>17437.395174537098</v>
      </c>
      <c r="F189" s="221"/>
      <c r="G189" s="16">
        <f t="shared" si="16"/>
        <v>35018.784738730676</v>
      </c>
    </row>
    <row r="190" spans="3:7" ht="15.75" customHeight="1" x14ac:dyDescent="0.35">
      <c r="C190" s="11" t="s">
        <v>553</v>
      </c>
      <c r="D190" s="221">
        <v>0</v>
      </c>
      <c r="E190" s="221">
        <v>4832.0765768159754</v>
      </c>
      <c r="F190" s="221"/>
      <c r="G190" s="16">
        <f t="shared" si="16"/>
        <v>4832.0765768159754</v>
      </c>
    </row>
    <row r="191" spans="3:7" ht="15.75" customHeight="1" x14ac:dyDescent="0.35">
      <c r="C191" s="220" t="s">
        <v>554</v>
      </c>
      <c r="D191" s="221">
        <v>6453.6623159378096</v>
      </c>
      <c r="E191" s="221">
        <v>9764.9412977407756</v>
      </c>
      <c r="F191" s="221"/>
      <c r="G191" s="16">
        <f t="shared" si="16"/>
        <v>16218.603613678584</v>
      </c>
    </row>
    <row r="192" spans="3:7" ht="15.75" customHeight="1" x14ac:dyDescent="0.35">
      <c r="C192" s="220" t="s">
        <v>555</v>
      </c>
      <c r="D192" s="221">
        <v>0</v>
      </c>
      <c r="E192" s="221">
        <v>12563.294475350489</v>
      </c>
      <c r="F192" s="221"/>
      <c r="G192" s="16">
        <f t="shared" si="16"/>
        <v>12563.294475350489</v>
      </c>
    </row>
    <row r="193" spans="3:13" ht="15.75" customHeight="1" x14ac:dyDescent="0.35">
      <c r="C193" s="220" t="s">
        <v>556</v>
      </c>
      <c r="D193" s="221">
        <v>321567.41203376307</v>
      </c>
      <c r="E193" s="221">
        <v>5532.6648712183996</v>
      </c>
      <c r="F193" s="221"/>
      <c r="G193" s="16">
        <f t="shared" si="16"/>
        <v>327100.07690498146</v>
      </c>
    </row>
    <row r="194" spans="3:13" ht="15.75" customHeight="1" x14ac:dyDescent="0.35">
      <c r="C194" s="13" t="s">
        <v>21</v>
      </c>
      <c r="D194" s="223">
        <f>SUM(D187:D193)</f>
        <v>428048</v>
      </c>
      <c r="E194" s="223">
        <f>SUM(E187:E193)</f>
        <v>282166.99999999994</v>
      </c>
      <c r="F194" s="223">
        <f>SUM(F187:F193)</f>
        <v>0</v>
      </c>
      <c r="G194" s="16">
        <f t="shared" si="16"/>
        <v>710215</v>
      </c>
    </row>
    <row r="195" spans="3:13" ht="15.75" customHeight="1" thickBot="1" x14ac:dyDescent="0.4"/>
    <row r="196" spans="3:13" ht="19.5" customHeight="1" thickBot="1" x14ac:dyDescent="0.4">
      <c r="C196" s="296" t="s">
        <v>546</v>
      </c>
      <c r="D196" s="297"/>
      <c r="E196" s="297"/>
      <c r="F196" s="297"/>
      <c r="G196" s="298"/>
    </row>
    <row r="197" spans="3:13" ht="51.75" customHeight="1" x14ac:dyDescent="0.35">
      <c r="C197" s="26"/>
      <c r="D197" s="216" t="str">
        <f>'[2]1) Tableau budgétaire 1'!D5</f>
        <v>OIM Disclaimer: This report is not a certified financial report. It might not reflect the final figures on accounting ledgers</v>
      </c>
      <c r="E197" s="216" t="str">
        <f>'[2]1) Tableau budgétaire 1'!E5</f>
        <v>PAM</v>
      </c>
      <c r="F197" s="216" t="str">
        <f>'[2]1) Tableau budgétaire 1'!F5</f>
        <v>Organisation recipiendiaire 3 (budget en USD)</v>
      </c>
      <c r="G197" s="77" t="s">
        <v>546</v>
      </c>
    </row>
    <row r="198" spans="3:13" ht="19.5" customHeight="1" x14ac:dyDescent="0.35">
      <c r="C198" s="230" t="s">
        <v>550</v>
      </c>
      <c r="D198" s="231">
        <f t="shared" ref="D198:F204" si="17">SUM(D176,D165,D154,D143,D131,D120,D109,D98,D86,D75,D64,D53,D41,D30,D19,D8,D187)</f>
        <v>213600.01341849391</v>
      </c>
      <c r="E198" s="231">
        <f t="shared" si="17"/>
        <v>149166</v>
      </c>
      <c r="F198" s="231">
        <f t="shared" si="17"/>
        <v>0</v>
      </c>
      <c r="G198" s="24">
        <f t="shared" ref="G198:G205" si="18">SUM(D198:F198)</f>
        <v>362766.01341849391</v>
      </c>
    </row>
    <row r="199" spans="3:13" ht="34.5" customHeight="1" x14ac:dyDescent="0.35">
      <c r="C199" s="232" t="s">
        <v>551</v>
      </c>
      <c r="D199" s="233">
        <f t="shared" si="17"/>
        <v>93000.005842321771</v>
      </c>
      <c r="E199" s="233">
        <f t="shared" si="17"/>
        <v>1181518</v>
      </c>
      <c r="F199" s="233">
        <f t="shared" si="17"/>
        <v>0</v>
      </c>
      <c r="G199" s="25">
        <f t="shared" si="18"/>
        <v>1274518.0058423218</v>
      </c>
    </row>
    <row r="200" spans="3:13" ht="48" customHeight="1" x14ac:dyDescent="0.35">
      <c r="C200" s="232" t="s">
        <v>552</v>
      </c>
      <c r="D200" s="233">
        <f t="shared" si="17"/>
        <v>65382.004107340661</v>
      </c>
      <c r="E200" s="233">
        <f t="shared" si="17"/>
        <v>100000</v>
      </c>
      <c r="F200" s="233">
        <f t="shared" si="17"/>
        <v>0</v>
      </c>
      <c r="G200" s="25">
        <f t="shared" si="18"/>
        <v>165382.00410734065</v>
      </c>
    </row>
    <row r="201" spans="3:13" ht="33" customHeight="1" x14ac:dyDescent="0.35">
      <c r="C201" s="57" t="s">
        <v>553</v>
      </c>
      <c r="D201" s="233">
        <f t="shared" si="17"/>
        <v>0</v>
      </c>
      <c r="E201" s="233">
        <f t="shared" si="17"/>
        <v>27711</v>
      </c>
      <c r="F201" s="233">
        <f t="shared" si="17"/>
        <v>0</v>
      </c>
      <c r="G201" s="25">
        <f t="shared" si="18"/>
        <v>27711</v>
      </c>
    </row>
    <row r="202" spans="3:13" ht="21" customHeight="1" x14ac:dyDescent="0.35">
      <c r="C202" s="232" t="s">
        <v>554</v>
      </c>
      <c r="D202" s="233">
        <f t="shared" si="17"/>
        <v>24000.001507695943</v>
      </c>
      <c r="E202" s="233">
        <f t="shared" si="17"/>
        <v>56000</v>
      </c>
      <c r="F202" s="233">
        <f t="shared" si="17"/>
        <v>0</v>
      </c>
      <c r="G202" s="25">
        <f t="shared" si="18"/>
        <v>80000.001507695939</v>
      </c>
      <c r="H202" s="234"/>
      <c r="I202" s="234"/>
      <c r="J202" s="234"/>
      <c r="K202" s="234"/>
      <c r="L202" s="234"/>
      <c r="M202" s="235"/>
    </row>
    <row r="203" spans="3:13" ht="39.75" customHeight="1" x14ac:dyDescent="0.35">
      <c r="C203" s="232" t="s">
        <v>555</v>
      </c>
      <c r="D203" s="233">
        <f t="shared" si="17"/>
        <v>0</v>
      </c>
      <c r="E203" s="233">
        <f t="shared" si="17"/>
        <v>72048</v>
      </c>
      <c r="F203" s="233">
        <f t="shared" si="17"/>
        <v>0</v>
      </c>
      <c r="G203" s="25">
        <f t="shared" si="18"/>
        <v>72048</v>
      </c>
      <c r="H203" s="234"/>
      <c r="I203" s="234"/>
      <c r="J203" s="234"/>
      <c r="K203" s="234"/>
      <c r="L203" s="234"/>
      <c r="M203" s="235"/>
    </row>
    <row r="204" spans="3:13" ht="39.75" customHeight="1" x14ac:dyDescent="0.35">
      <c r="C204" s="232" t="s">
        <v>556</v>
      </c>
      <c r="D204" s="231">
        <f t="shared" si="17"/>
        <v>1195850.9751241477</v>
      </c>
      <c r="E204" s="231">
        <f t="shared" si="17"/>
        <v>31723.999999999993</v>
      </c>
      <c r="F204" s="231">
        <f t="shared" si="17"/>
        <v>0</v>
      </c>
      <c r="G204" s="25">
        <f t="shared" si="18"/>
        <v>1227574.9751241477</v>
      </c>
      <c r="H204" s="234"/>
      <c r="I204" s="234"/>
      <c r="J204" s="234"/>
      <c r="K204" s="234"/>
      <c r="L204" s="234"/>
      <c r="M204" s="235"/>
    </row>
    <row r="205" spans="3:13" ht="22.5" customHeight="1" x14ac:dyDescent="0.35">
      <c r="C205" s="236" t="s">
        <v>535</v>
      </c>
      <c r="D205" s="237">
        <f>SUM(D198:D204)</f>
        <v>1591833</v>
      </c>
      <c r="E205" s="237">
        <f>SUM(E198:E204)</f>
        <v>1618167</v>
      </c>
      <c r="F205" s="237">
        <f>SUM(F198:F204)</f>
        <v>0</v>
      </c>
      <c r="G205" s="238">
        <f t="shared" si="18"/>
        <v>3210000</v>
      </c>
      <c r="H205" s="234"/>
      <c r="I205" s="234"/>
      <c r="J205" s="234"/>
      <c r="K205" s="234"/>
      <c r="L205" s="234"/>
      <c r="M205" s="235"/>
    </row>
    <row r="206" spans="3:13" ht="26.25" customHeight="1" thickBot="1" x14ac:dyDescent="0.4">
      <c r="C206" s="236" t="s">
        <v>536</v>
      </c>
      <c r="D206" s="239">
        <f>D205*0.07</f>
        <v>111428.31000000001</v>
      </c>
      <c r="E206" s="239">
        <f t="shared" ref="E206:G206" si="19">E205*0.07</f>
        <v>113271.69000000002</v>
      </c>
      <c r="F206" s="239">
        <f t="shared" si="19"/>
        <v>0</v>
      </c>
      <c r="G206" s="240">
        <f t="shared" si="19"/>
        <v>224700.00000000003</v>
      </c>
      <c r="H206" s="241"/>
      <c r="I206" s="241"/>
      <c r="J206" s="241"/>
      <c r="K206" s="241"/>
      <c r="L206" s="242"/>
      <c r="M206" s="224"/>
    </row>
    <row r="207" spans="3:13" ht="23.25" customHeight="1" thickBot="1" x14ac:dyDescent="0.4">
      <c r="C207" s="52" t="s">
        <v>371</v>
      </c>
      <c r="D207" s="53">
        <f>SUM(D205:D206)</f>
        <v>1703261.31</v>
      </c>
      <c r="E207" s="53">
        <f t="shared" ref="E207:G207" si="20">SUM(E205:E206)</f>
        <v>1731438.69</v>
      </c>
      <c r="F207" s="53">
        <f t="shared" si="20"/>
        <v>0</v>
      </c>
      <c r="G207" s="28">
        <f t="shared" si="20"/>
        <v>3434700</v>
      </c>
      <c r="H207" s="241"/>
      <c r="I207" s="241"/>
      <c r="J207" s="241"/>
      <c r="K207" s="241"/>
      <c r="L207" s="242"/>
      <c r="M207" s="224"/>
    </row>
    <row r="208" spans="3:13" ht="15.75" customHeight="1" x14ac:dyDescent="0.35">
      <c r="L208" s="243"/>
    </row>
    <row r="209" spans="3:13" ht="15.75" customHeight="1" x14ac:dyDescent="0.35">
      <c r="H209" s="244"/>
      <c r="I209" s="244"/>
      <c r="L209" s="243"/>
    </row>
    <row r="210" spans="3:13" ht="15.75" customHeight="1" x14ac:dyDescent="0.35">
      <c r="H210" s="244"/>
      <c r="I210" s="244"/>
    </row>
    <row r="211" spans="3:13" ht="40.5" customHeight="1" x14ac:dyDescent="0.35">
      <c r="H211" s="244"/>
      <c r="I211" s="244"/>
      <c r="L211" s="14"/>
    </row>
    <row r="212" spans="3:13" ht="24.75" customHeight="1" x14ac:dyDescent="0.35">
      <c r="H212" s="244"/>
      <c r="I212" s="244"/>
      <c r="L212" s="14"/>
    </row>
    <row r="213" spans="3:13" ht="41.25" customHeight="1" x14ac:dyDescent="0.35">
      <c r="H213" s="245"/>
      <c r="I213" s="244"/>
      <c r="L213" s="14"/>
    </row>
    <row r="214" spans="3:13" ht="51.75" customHeight="1" x14ac:dyDescent="0.35">
      <c r="H214" s="245"/>
      <c r="I214" s="244"/>
      <c r="L214" s="14"/>
    </row>
    <row r="215" spans="3:13" ht="42" customHeight="1" x14ac:dyDescent="0.35">
      <c r="H215" s="244"/>
      <c r="I215" s="244"/>
      <c r="L215" s="14"/>
    </row>
    <row r="216" spans="3:13" s="224" customFormat="1" ht="42" customHeight="1" x14ac:dyDescent="0.35">
      <c r="C216" s="211"/>
      <c r="G216" s="211"/>
      <c r="H216" s="211"/>
      <c r="I216" s="244"/>
      <c r="J216" s="211"/>
      <c r="K216" s="211"/>
      <c r="L216" s="14"/>
      <c r="M216" s="211"/>
    </row>
    <row r="217" spans="3:13" s="224" customFormat="1" ht="42" customHeight="1" x14ac:dyDescent="0.35">
      <c r="C217" s="211"/>
      <c r="G217" s="211"/>
      <c r="H217" s="211"/>
      <c r="I217" s="244"/>
      <c r="J217" s="211"/>
      <c r="K217" s="211"/>
      <c r="L217" s="211"/>
      <c r="M217" s="211"/>
    </row>
    <row r="218" spans="3:13" s="224" customFormat="1" ht="63.75" customHeight="1" x14ac:dyDescent="0.35">
      <c r="C218" s="211"/>
      <c r="G218" s="211"/>
      <c r="H218" s="211"/>
      <c r="I218" s="243"/>
      <c r="J218" s="211"/>
      <c r="K218" s="211"/>
      <c r="L218" s="211"/>
      <c r="M218" s="211"/>
    </row>
    <row r="219" spans="3:13" s="224" customFormat="1" ht="42" customHeight="1" x14ac:dyDescent="0.35">
      <c r="C219" s="211"/>
      <c r="G219" s="211"/>
      <c r="H219" s="211"/>
      <c r="I219" s="211"/>
      <c r="J219" s="211"/>
      <c r="K219" s="211"/>
      <c r="L219" s="211"/>
      <c r="M219" s="243"/>
    </row>
    <row r="220" spans="3:13" ht="23.25" customHeight="1" x14ac:dyDescent="0.35"/>
    <row r="221" spans="3:13" ht="27.75" customHeight="1" x14ac:dyDescent="0.35"/>
    <row r="222" spans="3:13" ht="55.5" customHeight="1" x14ac:dyDescent="0.35"/>
    <row r="223" spans="3:13" ht="57.75" customHeight="1" x14ac:dyDescent="0.35"/>
    <row r="224" spans="3:13" ht="21.75" customHeight="1" x14ac:dyDescent="0.35"/>
    <row r="225" spans="14:14" ht="49.5" customHeight="1" x14ac:dyDescent="0.35"/>
    <row r="226" spans="14:14" ht="28.5" customHeight="1" x14ac:dyDescent="0.35"/>
    <row r="227" spans="14:14" ht="28.5" customHeight="1" x14ac:dyDescent="0.35"/>
    <row r="228" spans="14:14" ht="28.5" customHeight="1" x14ac:dyDescent="0.35"/>
    <row r="229" spans="14:14" ht="23.25" customHeight="1" x14ac:dyDescent="0.35">
      <c r="N229" s="243"/>
    </row>
    <row r="230" spans="14:14" ht="43.5" customHeight="1" x14ac:dyDescent="0.35">
      <c r="N230" s="243"/>
    </row>
    <row r="231" spans="14:14" ht="55.5" customHeight="1" x14ac:dyDescent="0.35"/>
    <row r="232" spans="14:14" ht="42.75" customHeight="1" x14ac:dyDescent="0.35">
      <c r="N232" s="243"/>
    </row>
    <row r="233" spans="14:14" ht="21.75" customHeight="1" x14ac:dyDescent="0.35">
      <c r="N233" s="243"/>
    </row>
    <row r="234" spans="14:14" ht="21.75" customHeight="1" x14ac:dyDescent="0.35">
      <c r="N234" s="243"/>
    </row>
    <row r="235" spans="14:14" ht="23.25" customHeight="1" x14ac:dyDescent="0.35"/>
    <row r="236" spans="14:14" ht="23.25" customHeight="1" x14ac:dyDescent="0.35"/>
    <row r="237" spans="14:14" ht="21.75" customHeight="1" x14ac:dyDescent="0.35"/>
    <row r="238" spans="14:14" ht="16.5" customHeight="1" x14ac:dyDescent="0.35"/>
    <row r="239" spans="14:14" ht="29.25" customHeight="1" x14ac:dyDescent="0.35"/>
    <row r="240" spans="14: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96:G196"/>
    <mergeCell ref="B95:G95"/>
    <mergeCell ref="C96:G96"/>
    <mergeCell ref="C107:G107"/>
    <mergeCell ref="C118:G118"/>
    <mergeCell ref="C129:G129"/>
    <mergeCell ref="B140:G140"/>
    <mergeCell ref="C141:G141"/>
    <mergeCell ref="C152:G152"/>
    <mergeCell ref="C163:G163"/>
    <mergeCell ref="C174:G174"/>
    <mergeCell ref="C185:G185"/>
    <mergeCell ref="C84:G84"/>
    <mergeCell ref="C1:F1"/>
    <mergeCell ref="C2:F2"/>
    <mergeCell ref="B5:G5"/>
    <mergeCell ref="C6:G6"/>
    <mergeCell ref="C17:G17"/>
    <mergeCell ref="C28:G28"/>
    <mergeCell ref="C39:G39"/>
    <mergeCell ref="B50:G50"/>
    <mergeCell ref="C51:G51"/>
    <mergeCell ref="C62:G62"/>
    <mergeCell ref="C73:G73"/>
  </mergeCells>
  <conditionalFormatting sqref="G15">
    <cfRule type="cellIs" dxfId="22" priority="17" operator="notEqual">
      <formula>$G$7</formula>
    </cfRule>
  </conditionalFormatting>
  <conditionalFormatting sqref="G26">
    <cfRule type="cellIs" dxfId="21" priority="16" operator="notEqual">
      <formula>$G$18</formula>
    </cfRule>
  </conditionalFormatting>
  <conditionalFormatting sqref="G37">
    <cfRule type="cellIs" dxfId="20" priority="15" operator="notEqual">
      <formula>$G$29</formula>
    </cfRule>
  </conditionalFormatting>
  <conditionalFormatting sqref="G48">
    <cfRule type="cellIs" dxfId="19" priority="14" operator="notEqual">
      <formula>$G$40</formula>
    </cfRule>
  </conditionalFormatting>
  <conditionalFormatting sqref="G60">
    <cfRule type="cellIs" dxfId="18" priority="13" operator="notEqual">
      <formula>$G$52</formula>
    </cfRule>
  </conditionalFormatting>
  <conditionalFormatting sqref="G71">
    <cfRule type="cellIs" dxfId="17" priority="12" operator="notEqual">
      <formula>$G$63</formula>
    </cfRule>
  </conditionalFormatting>
  <conditionalFormatting sqref="G82">
    <cfRule type="cellIs" dxfId="16" priority="11" operator="notEqual">
      <formula>$G$74</formula>
    </cfRule>
  </conditionalFormatting>
  <conditionalFormatting sqref="G93">
    <cfRule type="cellIs" dxfId="15" priority="10" operator="notEqual">
      <formula>$G$85</formula>
    </cfRule>
  </conditionalFormatting>
  <conditionalFormatting sqref="G105">
    <cfRule type="cellIs" dxfId="14" priority="9" operator="notEqual">
      <formula>$G$97</formula>
    </cfRule>
  </conditionalFormatting>
  <conditionalFormatting sqref="G116">
    <cfRule type="cellIs" dxfId="13" priority="8" operator="notEqual">
      <formula>$G$108</formula>
    </cfRule>
  </conditionalFormatting>
  <conditionalFormatting sqref="G127">
    <cfRule type="cellIs" dxfId="12" priority="7" operator="notEqual">
      <formula>$G$119</formula>
    </cfRule>
  </conditionalFormatting>
  <conditionalFormatting sqref="G138">
    <cfRule type="cellIs" dxfId="11" priority="6" operator="notEqual">
      <formula>$G$130</formula>
    </cfRule>
  </conditionalFormatting>
  <conditionalFormatting sqref="G150">
    <cfRule type="cellIs" dxfId="10" priority="5" operator="notEqual">
      <formula>$G$142</formula>
    </cfRule>
  </conditionalFormatting>
  <conditionalFormatting sqref="G161">
    <cfRule type="cellIs" dxfId="9" priority="4" operator="notEqual">
      <formula>$G$153</formula>
    </cfRule>
  </conditionalFormatting>
  <conditionalFormatting sqref="G172">
    <cfRule type="cellIs" dxfId="8" priority="3" operator="notEqual">
      <formula>$G$153</formula>
    </cfRule>
  </conditionalFormatting>
  <conditionalFormatting sqref="G183">
    <cfRule type="cellIs" dxfId="7" priority="2" operator="notEqual">
      <formula>$G$175</formula>
    </cfRule>
  </conditionalFormatting>
  <conditionalFormatting sqref="G194">
    <cfRule type="cellIs" dxfId="6" priority="1" operator="notEqual">
      <formula>$G$186</formula>
    </cfRule>
  </conditionalFormatting>
  <dataValidations count="8">
    <dataValidation allowBlank="1" showInputMessage="1" showErrorMessage="1" prompt="Output totals must match the original total from Table 1, and will show as red if not. " sqref="G15" xr:uid="{E5C5EBF1-FCAB-4C0A-BEC1-3EA03CCC6B7D}"/>
    <dataValidation allowBlank="1" showInputMessage="1" showErrorMessage="1" prompt="Includes all related staff and temporary staff costs including base salary, post adjustment and all staff entitlements." sqref="C176 C8 C19 C30 C41 C53 C64 C75 C86 C98 C109 C120 C131 C143 C154 C165 C187 C198" xr:uid="{B1E920C9-ECF3-4ACE-9A89-B7D56E63E7AA}"/>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9DD7FC9-D557-4B37-BBFE-9513A0C777FB}"/>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D709A9B3-FE9C-453D-B6EE-4431CA5C2E4A}"/>
    <dataValidation allowBlank="1" showInputMessage="1" showErrorMessage="1" prompt="Includes staff and non-staff travel paid for by the organization directly related to a project." sqref="C180 C12 C23 C34 C45 C57 C68 C79 C90 C102 C113 C124 C135 C147 C158 C169 C191 C202" xr:uid="{AD8CAD2E-0A49-4207-AC49-CC9E8869029E}"/>
    <dataValidation allowBlank="1" showInputMessage="1" showErrorMessage="1" prompt="Services contracted by an organization which follow the normal procurement processes." sqref="C179 C11 C22 C33 C44 C56 C67 C78 C89 C101 C112 C123 C134 C146 C157 C168 C190 C201" xr:uid="{2CB3EB2F-FAEE-4CA2-9072-969523C65F4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3C405701-ACA1-4584-AACA-326C54D6C30B}"/>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DC990C0C-A6EB-46C3-B162-DE4C93695FDA}"/>
  </dataValidations>
  <pageMargins left="0.7" right="0.7" top="0.75" bottom="0.75" header="0.3" footer="0.3"/>
  <pageSetup scale="74" orientation="landscape" r:id="rId1"/>
  <rowBreaks count="1" manualBreakCount="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61" t="s">
        <v>581</v>
      </c>
      <c r="C2" s="1"/>
      <c r="D2" s="1"/>
      <c r="E2" s="1"/>
      <c r="F2" s="1"/>
    </row>
    <row r="3" spans="2:6" ht="70.5" customHeight="1" x14ac:dyDescent="0.35">
      <c r="B3" s="62" t="s">
        <v>588</v>
      </c>
    </row>
    <row r="4" spans="2:6" ht="58" x14ac:dyDescent="0.35">
      <c r="B4" s="59" t="s">
        <v>582</v>
      </c>
    </row>
    <row r="5" spans="2:6" x14ac:dyDescent="0.35">
      <c r="B5" s="59"/>
    </row>
    <row r="6" spans="2:6" ht="58" x14ac:dyDescent="0.35">
      <c r="B6" s="58" t="s">
        <v>583</v>
      </c>
    </row>
    <row r="7" spans="2:6" x14ac:dyDescent="0.35">
      <c r="B7" s="59"/>
    </row>
    <row r="8" spans="2:6" ht="72.5" x14ac:dyDescent="0.35">
      <c r="B8" s="58" t="s">
        <v>589</v>
      </c>
    </row>
    <row r="9" spans="2:6" x14ac:dyDescent="0.35">
      <c r="B9" s="59"/>
    </row>
    <row r="10" spans="2:6" ht="29" x14ac:dyDescent="0.35">
      <c r="B10" s="59" t="s">
        <v>584</v>
      </c>
    </row>
    <row r="11" spans="2:6" x14ac:dyDescent="0.35">
      <c r="B11" s="59"/>
    </row>
    <row r="12" spans="2:6" ht="72.5" x14ac:dyDescent="0.35">
      <c r="B12" s="58" t="s">
        <v>590</v>
      </c>
    </row>
    <row r="13" spans="2:6" x14ac:dyDescent="0.35">
      <c r="B13" s="59"/>
    </row>
    <row r="14" spans="2:6" ht="58.5" thickBot="1" x14ac:dyDescent="0.4">
      <c r="B14" s="60" t="s">
        <v>585</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D43" sqref="D43"/>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12" t="s">
        <v>372</v>
      </c>
      <c r="C2" s="313"/>
      <c r="D2" s="314"/>
    </row>
    <row r="3" spans="2:4" ht="15" thickBot="1" x14ac:dyDescent="0.4">
      <c r="B3" s="315"/>
      <c r="C3" s="316"/>
      <c r="D3" s="317"/>
    </row>
    <row r="4" spans="2:4" ht="15" thickBot="1" x14ac:dyDescent="0.4"/>
    <row r="5" spans="2:4" x14ac:dyDescent="0.35">
      <c r="B5" s="303" t="s">
        <v>22</v>
      </c>
      <c r="C5" s="304"/>
      <c r="D5" s="305"/>
    </row>
    <row r="6" spans="2:4" ht="15" thickBot="1" x14ac:dyDescent="0.4">
      <c r="B6" s="306"/>
      <c r="C6" s="307"/>
      <c r="D6" s="308"/>
    </row>
    <row r="7" spans="2:4" x14ac:dyDescent="0.35">
      <c r="B7" s="36" t="s">
        <v>23</v>
      </c>
      <c r="C7" s="301">
        <f>SUM('1) Tableau budgétaire 1'!D16:F16,'1) Tableau budgétaire 1'!D26:F26,'1) Tableau budgétaire 1'!D36:F36,'1) Tableau budgétaire 1'!D46:F46)</f>
        <v>429909</v>
      </c>
      <c r="D7" s="302"/>
    </row>
    <row r="8" spans="2:4" x14ac:dyDescent="0.35">
      <c r="B8" s="36" t="s">
        <v>370</v>
      </c>
      <c r="C8" s="299">
        <f>SUM(D10:D14)</f>
        <v>0</v>
      </c>
      <c r="D8" s="300"/>
    </row>
    <row r="9" spans="2:4" x14ac:dyDescent="0.35">
      <c r="B9" s="37" t="s">
        <v>364</v>
      </c>
      <c r="C9" s="38" t="s">
        <v>365</v>
      </c>
      <c r="D9" s="39" t="s">
        <v>366</v>
      </c>
    </row>
    <row r="10" spans="2:4" ht="35.15" customHeight="1" x14ac:dyDescent="0.35">
      <c r="B10" s="47"/>
      <c r="C10" s="41"/>
      <c r="D10" s="42">
        <f>$C$7*C10</f>
        <v>0</v>
      </c>
    </row>
    <row r="11" spans="2:4" ht="35.15" customHeight="1" x14ac:dyDescent="0.35">
      <c r="B11" s="47"/>
      <c r="C11" s="41"/>
      <c r="D11" s="42">
        <f>C7*C11</f>
        <v>0</v>
      </c>
    </row>
    <row r="12" spans="2:4" ht="35.15" customHeight="1" x14ac:dyDescent="0.35">
      <c r="B12" s="48"/>
      <c r="C12" s="41"/>
      <c r="D12" s="42">
        <f>C7*C12</f>
        <v>0</v>
      </c>
    </row>
    <row r="13" spans="2:4" ht="35.15" customHeight="1" x14ac:dyDescent="0.35">
      <c r="B13" s="48"/>
      <c r="C13" s="41"/>
      <c r="D13" s="42">
        <f>C7*C13</f>
        <v>0</v>
      </c>
    </row>
    <row r="14" spans="2:4" ht="35.15" customHeight="1" thickBot="1" x14ac:dyDescent="0.4">
      <c r="B14" s="49"/>
      <c r="C14" s="41"/>
      <c r="D14" s="46">
        <f>C7*C14</f>
        <v>0</v>
      </c>
    </row>
    <row r="15" spans="2:4" ht="15" thickBot="1" x14ac:dyDescent="0.4"/>
    <row r="16" spans="2:4" x14ac:dyDescent="0.35">
      <c r="B16" s="303" t="s">
        <v>367</v>
      </c>
      <c r="C16" s="304"/>
      <c r="D16" s="305"/>
    </row>
    <row r="17" spans="2:4" ht="15" thickBot="1" x14ac:dyDescent="0.4">
      <c r="B17" s="309"/>
      <c r="C17" s="310"/>
      <c r="D17" s="311"/>
    </row>
    <row r="18" spans="2:4" x14ac:dyDescent="0.35">
      <c r="B18" s="36" t="s">
        <v>23</v>
      </c>
      <c r="C18" s="301">
        <f>SUM('1) Tableau budgétaire 1'!D58:F58,'1) Tableau budgétaire 1'!D68:F68,'1) Tableau budgétaire 1'!D78:F78,'1) Tableau budgétaire 1'!D88:F88)</f>
        <v>1358553</v>
      </c>
      <c r="D18" s="302"/>
    </row>
    <row r="19" spans="2:4" x14ac:dyDescent="0.35">
      <c r="B19" s="36" t="s">
        <v>370</v>
      </c>
      <c r="C19" s="299">
        <f>SUM(D21:D25)</f>
        <v>0</v>
      </c>
      <c r="D19" s="300"/>
    </row>
    <row r="20" spans="2:4" x14ac:dyDescent="0.35">
      <c r="B20" s="37" t="s">
        <v>364</v>
      </c>
      <c r="C20" s="38" t="s">
        <v>365</v>
      </c>
      <c r="D20" s="39" t="s">
        <v>366</v>
      </c>
    </row>
    <row r="21" spans="2:4" ht="35.15" customHeight="1" x14ac:dyDescent="0.35">
      <c r="B21" s="40"/>
      <c r="C21" s="41"/>
      <c r="D21" s="42">
        <f>$C$18*C21</f>
        <v>0</v>
      </c>
    </row>
    <row r="22" spans="2:4" ht="35.15" customHeight="1" x14ac:dyDescent="0.35">
      <c r="B22" s="43"/>
      <c r="C22" s="41"/>
      <c r="D22" s="42">
        <f>$C$18*C22</f>
        <v>0</v>
      </c>
    </row>
    <row r="23" spans="2:4" ht="35.15" customHeight="1" x14ac:dyDescent="0.35">
      <c r="B23" s="44"/>
      <c r="C23" s="41"/>
      <c r="D23" s="42">
        <f>$C$18*C23</f>
        <v>0</v>
      </c>
    </row>
    <row r="24" spans="2:4" ht="35.15" customHeight="1" x14ac:dyDescent="0.35">
      <c r="B24" s="44"/>
      <c r="C24" s="41"/>
      <c r="D24" s="42">
        <f>$C$18*C24</f>
        <v>0</v>
      </c>
    </row>
    <row r="25" spans="2:4" ht="35.15" customHeight="1" thickBot="1" x14ac:dyDescent="0.4">
      <c r="B25" s="45"/>
      <c r="C25" s="41"/>
      <c r="D25" s="42">
        <f>$C$18*C25</f>
        <v>0</v>
      </c>
    </row>
    <row r="26" spans="2:4" ht="15" thickBot="1" x14ac:dyDescent="0.4"/>
    <row r="27" spans="2:4" x14ac:dyDescent="0.35">
      <c r="B27" s="303" t="s">
        <v>368</v>
      </c>
      <c r="C27" s="304"/>
      <c r="D27" s="305"/>
    </row>
    <row r="28" spans="2:4" ht="15" thickBot="1" x14ac:dyDescent="0.4">
      <c r="B28" s="306"/>
      <c r="C28" s="307"/>
      <c r="D28" s="308"/>
    </row>
    <row r="29" spans="2:4" x14ac:dyDescent="0.35">
      <c r="B29" s="36" t="s">
        <v>23</v>
      </c>
      <c r="C29" s="301">
        <f>SUM('1) Tableau budgétaire 1'!D100:F100,'1) Tableau budgétaire 1'!D110:F110,'1) Tableau budgétaire 1'!D120:F120,'1) Tableau budgétaire 1'!D130:F130)</f>
        <v>0</v>
      </c>
      <c r="D29" s="302"/>
    </row>
    <row r="30" spans="2:4" x14ac:dyDescent="0.35">
      <c r="B30" s="36" t="s">
        <v>370</v>
      </c>
      <c r="C30" s="299">
        <f>SUM(D32:D36)</f>
        <v>0</v>
      </c>
      <c r="D30" s="300"/>
    </row>
    <row r="31" spans="2:4" x14ac:dyDescent="0.35">
      <c r="B31" s="37" t="s">
        <v>364</v>
      </c>
      <c r="C31" s="38" t="s">
        <v>365</v>
      </c>
      <c r="D31" s="39" t="s">
        <v>366</v>
      </c>
    </row>
    <row r="32" spans="2:4" ht="35.15" customHeight="1" x14ac:dyDescent="0.35">
      <c r="B32" s="40"/>
      <c r="C32" s="41"/>
      <c r="D32" s="42">
        <f>$C$29*C32</f>
        <v>0</v>
      </c>
    </row>
    <row r="33" spans="2:4" ht="35.15" customHeight="1" x14ac:dyDescent="0.35">
      <c r="B33" s="43"/>
      <c r="C33" s="41"/>
      <c r="D33" s="42">
        <f>$C$29*C33</f>
        <v>0</v>
      </c>
    </row>
    <row r="34" spans="2:4" ht="35.15" customHeight="1" x14ac:dyDescent="0.35">
      <c r="B34" s="44"/>
      <c r="C34" s="41"/>
      <c r="D34" s="42">
        <f>$C$29*C34</f>
        <v>0</v>
      </c>
    </row>
    <row r="35" spans="2:4" ht="35.15" customHeight="1" x14ac:dyDescent="0.35">
      <c r="B35" s="44"/>
      <c r="C35" s="41"/>
      <c r="D35" s="42">
        <f>$C$29*C35</f>
        <v>0</v>
      </c>
    </row>
    <row r="36" spans="2:4" ht="35.15" customHeight="1" thickBot="1" x14ac:dyDescent="0.4">
      <c r="B36" s="45"/>
      <c r="C36" s="41"/>
      <c r="D36" s="42">
        <f>$C$29*C36</f>
        <v>0</v>
      </c>
    </row>
    <row r="37" spans="2:4" ht="15" thickBot="1" x14ac:dyDescent="0.4"/>
    <row r="38" spans="2:4" x14ac:dyDescent="0.35">
      <c r="B38" s="303" t="s">
        <v>369</v>
      </c>
      <c r="C38" s="304"/>
      <c r="D38" s="305"/>
    </row>
    <row r="39" spans="2:4" ht="15" thickBot="1" x14ac:dyDescent="0.4">
      <c r="B39" s="306"/>
      <c r="C39" s="307"/>
      <c r="D39" s="308"/>
    </row>
    <row r="40" spans="2:4" x14ac:dyDescent="0.35">
      <c r="B40" s="36" t="s">
        <v>23</v>
      </c>
      <c r="C40" s="301">
        <f>SUM('1) Tableau budgétaire 1'!D142:F142,'1) Tableau budgétaire 1'!D152:F152,'1) Tableau budgétaire 1'!D162:F162,'1) Tableau budgétaire 1'!D172:F172)</f>
        <v>0</v>
      </c>
      <c r="D40" s="302"/>
    </row>
    <row r="41" spans="2:4" x14ac:dyDescent="0.35">
      <c r="B41" s="36" t="s">
        <v>370</v>
      </c>
      <c r="C41" s="299">
        <f>SUM(D43:D47)</f>
        <v>0</v>
      </c>
      <c r="D41" s="300"/>
    </row>
    <row r="42" spans="2:4" x14ac:dyDescent="0.35">
      <c r="B42" s="37" t="s">
        <v>364</v>
      </c>
      <c r="C42" s="38" t="s">
        <v>365</v>
      </c>
      <c r="D42" s="39" t="s">
        <v>366</v>
      </c>
    </row>
    <row r="43" spans="2:4" ht="35.15" customHeight="1" x14ac:dyDescent="0.35">
      <c r="B43" s="40"/>
      <c r="C43" s="41"/>
      <c r="D43" s="42">
        <f>$C$40*C43</f>
        <v>0</v>
      </c>
    </row>
    <row r="44" spans="2:4" ht="35.15" customHeight="1" x14ac:dyDescent="0.35">
      <c r="B44" s="43"/>
      <c r="C44" s="41"/>
      <c r="D44" s="42">
        <f>$C$40*C44</f>
        <v>0</v>
      </c>
    </row>
    <row r="45" spans="2:4" ht="35.15" customHeight="1" x14ac:dyDescent="0.35">
      <c r="B45" s="44"/>
      <c r="C45" s="41"/>
      <c r="D45" s="42">
        <f>$C$40*C45</f>
        <v>0</v>
      </c>
    </row>
    <row r="46" spans="2:4" ht="35.15" customHeight="1" x14ac:dyDescent="0.35">
      <c r="B46" s="44"/>
      <c r="C46" s="41"/>
      <c r="D46" s="42">
        <f>$C$40*C46</f>
        <v>0</v>
      </c>
    </row>
    <row r="47" spans="2:4" ht="35.15" customHeight="1" thickBot="1" x14ac:dyDescent="0.4">
      <c r="B47" s="45"/>
      <c r="C47" s="41"/>
      <c r="D47" s="46">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40" zoomScaleNormal="40" workbookViewId="0">
      <selection activeCell="H9" sqref="H9"/>
    </sheetView>
  </sheetViews>
  <sheetFormatPr defaultColWidth="8.81640625" defaultRowHeight="14.5" x14ac:dyDescent="0.35"/>
  <cols>
    <col min="1" max="1" width="12.36328125" customWidth="1"/>
    <col min="2" max="2" width="20.36328125" customWidth="1"/>
    <col min="3" max="5" width="25.36328125" customWidth="1"/>
    <col min="6" max="6" width="24.36328125" customWidth="1"/>
    <col min="7" max="7" width="18.36328125" customWidth="1"/>
    <col min="8" max="8" width="21.7265625" customWidth="1"/>
    <col min="9" max="10" width="15.81640625" bestFit="1" customWidth="1"/>
    <col min="11" max="11" width="11.08984375" bestFit="1" customWidth="1"/>
  </cols>
  <sheetData>
    <row r="1" spans="2:6" ht="15" thickBot="1" x14ac:dyDescent="0.4"/>
    <row r="2" spans="2:6" s="29" customFormat="1" ht="15.5" x14ac:dyDescent="0.35">
      <c r="B2" s="323" t="s">
        <v>14</v>
      </c>
      <c r="C2" s="324"/>
      <c r="D2" s="324"/>
      <c r="E2" s="324"/>
      <c r="F2" s="325"/>
    </row>
    <row r="3" spans="2:6" s="29" customFormat="1" ht="16" thickBot="1" x14ac:dyDescent="0.4">
      <c r="B3" s="326"/>
      <c r="C3" s="327"/>
      <c r="D3" s="327"/>
      <c r="E3" s="327"/>
      <c r="F3" s="328"/>
    </row>
    <row r="4" spans="2:6" s="29" customFormat="1" ht="16" thickBot="1" x14ac:dyDescent="0.4"/>
    <row r="5" spans="2:6" s="29" customFormat="1" ht="16" thickBot="1" x14ac:dyDescent="0.4">
      <c r="B5" s="296" t="s">
        <v>7</v>
      </c>
      <c r="C5" s="297"/>
      <c r="D5" s="297"/>
      <c r="E5" s="297"/>
      <c r="F5" s="298"/>
    </row>
    <row r="6" spans="2:6" s="29" customFormat="1" ht="15.5" x14ac:dyDescent="0.35">
      <c r="B6" s="26"/>
      <c r="C6" s="15" t="s">
        <v>12</v>
      </c>
      <c r="D6" s="15" t="s">
        <v>15</v>
      </c>
      <c r="E6" s="15" t="s">
        <v>16</v>
      </c>
      <c r="F6" s="321" t="s">
        <v>7</v>
      </c>
    </row>
    <row r="7" spans="2:6" s="29" customFormat="1" ht="15.5" x14ac:dyDescent="0.35">
      <c r="B7" s="26"/>
      <c r="C7" s="12" t="str">
        <f>'1) Tableau budgétaire 1'!D13</f>
        <v>OIM</v>
      </c>
      <c r="D7" s="12" t="str">
        <f>'1) Tableau budgétaire 1'!E13</f>
        <v>PAM</v>
      </c>
      <c r="E7" s="12">
        <f>'1) Tableau budgétaire 1'!F13</f>
        <v>0</v>
      </c>
      <c r="F7" s="322"/>
    </row>
    <row r="8" spans="2:6" s="29" customFormat="1" ht="31" x14ac:dyDescent="0.35">
      <c r="B8" s="3" t="s">
        <v>0</v>
      </c>
      <c r="C8" s="27">
        <f>'2) Tableau budgétaire 2'!D198</f>
        <v>213600.01341849391</v>
      </c>
      <c r="D8" s="27">
        <f>'2) Tableau budgétaire 2'!E198</f>
        <v>149166</v>
      </c>
      <c r="E8" s="27">
        <f>'2) Tableau budgétaire 2'!F198</f>
        <v>0</v>
      </c>
      <c r="F8" s="24">
        <f t="shared" ref="F8:F15" si="0">SUM(C8:E8)</f>
        <v>362766.01341849391</v>
      </c>
    </row>
    <row r="9" spans="2:6" s="29" customFormat="1" ht="46.5" x14ac:dyDescent="0.35">
      <c r="B9" s="3" t="s">
        <v>1</v>
      </c>
      <c r="C9" s="27">
        <f>'2) Tableau budgétaire 2'!D199</f>
        <v>93000.005842321771</v>
      </c>
      <c r="D9" s="27">
        <f>'2) Tableau budgétaire 2'!E199</f>
        <v>1181518</v>
      </c>
      <c r="E9" s="27">
        <f>'2) Tableau budgétaire 2'!F199</f>
        <v>0</v>
      </c>
      <c r="F9" s="25">
        <f t="shared" si="0"/>
        <v>1274518.0058423218</v>
      </c>
    </row>
    <row r="10" spans="2:6" s="29" customFormat="1" ht="62" x14ac:dyDescent="0.35">
      <c r="B10" s="3" t="s">
        <v>2</v>
      </c>
      <c r="C10" s="27">
        <f>'2) Tableau budgétaire 2'!D200</f>
        <v>65382.004107340661</v>
      </c>
      <c r="D10" s="27">
        <f>'2) Tableau budgétaire 2'!E200</f>
        <v>100000</v>
      </c>
      <c r="E10" s="27">
        <f>'2) Tableau budgétaire 2'!F200</f>
        <v>0</v>
      </c>
      <c r="F10" s="25">
        <f t="shared" si="0"/>
        <v>165382.00410734065</v>
      </c>
    </row>
    <row r="11" spans="2:6" s="29" customFormat="1" ht="31" x14ac:dyDescent="0.35">
      <c r="B11" s="10" t="s">
        <v>3</v>
      </c>
      <c r="C11" s="27">
        <f>'2) Tableau budgétaire 2'!D201</f>
        <v>0</v>
      </c>
      <c r="D11" s="27">
        <f>'2) Tableau budgétaire 2'!E201</f>
        <v>27711</v>
      </c>
      <c r="E11" s="27">
        <f>'2) Tableau budgétaire 2'!F201</f>
        <v>0</v>
      </c>
      <c r="F11" s="25">
        <f t="shared" si="0"/>
        <v>27711</v>
      </c>
    </row>
    <row r="12" spans="2:6" s="29" customFormat="1" ht="15.5" x14ac:dyDescent="0.35">
      <c r="B12" s="3" t="s">
        <v>6</v>
      </c>
      <c r="C12" s="27">
        <f>'2) Tableau budgétaire 2'!D202</f>
        <v>24000.001507695943</v>
      </c>
      <c r="D12" s="27">
        <f>'2) Tableau budgétaire 2'!E202</f>
        <v>56000</v>
      </c>
      <c r="E12" s="27">
        <f>'2) Tableau budgétaire 2'!F202</f>
        <v>0</v>
      </c>
      <c r="F12" s="25">
        <f t="shared" si="0"/>
        <v>80000.001507695939</v>
      </c>
    </row>
    <row r="13" spans="2:6" s="29" customFormat="1" ht="46.5" x14ac:dyDescent="0.35">
      <c r="B13" s="3" t="s">
        <v>4</v>
      </c>
      <c r="C13" s="27">
        <f>'2) Tableau budgétaire 2'!D203</f>
        <v>0</v>
      </c>
      <c r="D13" s="27">
        <f>'2) Tableau budgétaire 2'!E203</f>
        <v>72048</v>
      </c>
      <c r="E13" s="27">
        <f>'2) Tableau budgétaire 2'!F203</f>
        <v>0</v>
      </c>
      <c r="F13" s="25">
        <f t="shared" si="0"/>
        <v>72048</v>
      </c>
    </row>
    <row r="14" spans="2:6" s="29" customFormat="1" ht="31.5" thickBot="1" x14ac:dyDescent="0.4">
      <c r="B14" s="67" t="s">
        <v>20</v>
      </c>
      <c r="C14" s="27">
        <f>'2) Tableau budgétaire 2'!D204</f>
        <v>1195850.9751241477</v>
      </c>
      <c r="D14" s="27">
        <f>'2) Tableau budgétaire 2'!E204</f>
        <v>31723.999999999993</v>
      </c>
      <c r="E14" s="27">
        <f>'2) Tableau budgétaire 2'!F204</f>
        <v>0</v>
      </c>
      <c r="F14" s="68">
        <f t="shared" si="0"/>
        <v>1227574.9751241477</v>
      </c>
    </row>
    <row r="15" spans="2:6" s="29" customFormat="1" ht="30" customHeight="1" x14ac:dyDescent="0.35">
      <c r="B15" s="71" t="s">
        <v>592</v>
      </c>
      <c r="C15" s="72">
        <f>SUM(C8:C14)</f>
        <v>1591833</v>
      </c>
      <c r="D15" s="72">
        <f>SUM(D8:D14)</f>
        <v>1618167</v>
      </c>
      <c r="E15" s="27">
        <f>'2) Tableau budgétaire 2'!F205</f>
        <v>0</v>
      </c>
      <c r="F15" s="73">
        <f t="shared" si="0"/>
        <v>3210000</v>
      </c>
    </row>
    <row r="16" spans="2:6" s="29" customFormat="1" ht="22.5" customHeight="1" x14ac:dyDescent="0.35">
      <c r="B16" s="63" t="s">
        <v>591</v>
      </c>
      <c r="C16" s="64">
        <f>C15*0.07</f>
        <v>111428.31000000001</v>
      </c>
      <c r="D16" s="64">
        <f t="shared" ref="D16:F16" si="1">D15*0.07</f>
        <v>113271.69000000002</v>
      </c>
      <c r="E16" s="64">
        <f t="shared" si="1"/>
        <v>0</v>
      </c>
      <c r="F16" s="69">
        <f t="shared" si="1"/>
        <v>224700.00000000003</v>
      </c>
    </row>
    <row r="17" spans="2:7" s="29" customFormat="1" ht="30" customHeight="1" thickBot="1" x14ac:dyDescent="0.4">
      <c r="B17" s="65" t="s">
        <v>13</v>
      </c>
      <c r="C17" s="66">
        <f>C15+C16</f>
        <v>1703261.31</v>
      </c>
      <c r="D17" s="66">
        <f t="shared" ref="D17:F17" si="2">D15+D16</f>
        <v>1731438.69</v>
      </c>
      <c r="E17" s="66">
        <f t="shared" si="2"/>
        <v>0</v>
      </c>
      <c r="F17" s="70">
        <f t="shared" si="2"/>
        <v>3434700</v>
      </c>
    </row>
    <row r="18" spans="2:7" s="29" customFormat="1" ht="16" thickBot="1" x14ac:dyDescent="0.4"/>
    <row r="19" spans="2:7" s="29" customFormat="1" ht="15.5" x14ac:dyDescent="0.35">
      <c r="B19" s="318" t="s">
        <v>8</v>
      </c>
      <c r="C19" s="319"/>
      <c r="D19" s="319"/>
      <c r="E19" s="319"/>
      <c r="F19" s="320"/>
    </row>
    <row r="20" spans="2:7" ht="15.5" x14ac:dyDescent="0.35">
      <c r="B20" s="8"/>
      <c r="C20" s="6" t="s">
        <v>17</v>
      </c>
      <c r="D20" s="6" t="s">
        <v>18</v>
      </c>
      <c r="E20" s="6" t="s">
        <v>19</v>
      </c>
      <c r="F20" s="9" t="s">
        <v>371</v>
      </c>
      <c r="G20" s="75" t="s">
        <v>10</v>
      </c>
    </row>
    <row r="21" spans="2:7" ht="15.5" x14ac:dyDescent="0.35">
      <c r="B21" s="8"/>
      <c r="C21" s="6" t="str">
        <f>'1) Tableau budgétaire 1'!D205</f>
        <v>OIM</v>
      </c>
      <c r="D21" s="6" t="str">
        <f>'1) Tableau budgétaire 1'!E205</f>
        <v>PAM</v>
      </c>
      <c r="E21" s="6">
        <f>'1) Tableau budgétaire 1'!F205</f>
        <v>0</v>
      </c>
      <c r="F21" s="9"/>
      <c r="G21" s="75"/>
    </row>
    <row r="22" spans="2:7" ht="23.25" customHeight="1" x14ac:dyDescent="0.35">
      <c r="B22" s="7" t="s">
        <v>9</v>
      </c>
      <c r="C22" s="5">
        <f>'1) Tableau budgétaire 1'!D206</f>
        <v>1192282.9169999999</v>
      </c>
      <c r="D22" s="5">
        <f>'1) Tableau budgétaire 1'!E206</f>
        <v>1212006.334</v>
      </c>
      <c r="E22" s="5">
        <f>'1) Tableau budgétaire 1'!F206</f>
        <v>0</v>
      </c>
      <c r="F22" s="74">
        <f>'1) Tableau budgétaire 1'!G206</f>
        <v>2404289.2510000002</v>
      </c>
      <c r="G22" s="76">
        <f>'1) Tableau budgétaire 1'!H206</f>
        <v>0.7</v>
      </c>
    </row>
    <row r="23" spans="2:7" ht="24.75" customHeight="1" x14ac:dyDescent="0.35">
      <c r="B23" s="7" t="s">
        <v>11</v>
      </c>
      <c r="C23" s="5">
        <f>'1) Tableau budgétaire 1'!D207</f>
        <v>510978.39299999998</v>
      </c>
      <c r="D23" s="5">
        <f>'1) Tableau budgétaire 1'!E207</f>
        <v>519431.28600000002</v>
      </c>
      <c r="E23" s="5">
        <f>'1) Tableau budgétaire 1'!F207</f>
        <v>0</v>
      </c>
      <c r="F23" s="74">
        <f>'1) Tableau budgétaire 1'!G207</f>
        <v>1030409.679</v>
      </c>
      <c r="G23" s="76">
        <f>'1) Tableau budgétaire 1'!H207</f>
        <v>0.3</v>
      </c>
    </row>
    <row r="24" spans="2:7" ht="24.75" customHeight="1" x14ac:dyDescent="0.35">
      <c r="B24" s="7" t="s">
        <v>597</v>
      </c>
      <c r="C24" s="5">
        <f>'1) Tableau budgétaire 1'!D208</f>
        <v>0</v>
      </c>
      <c r="D24" s="5">
        <f>'1) Tableau budgétaire 1'!E208</f>
        <v>0</v>
      </c>
      <c r="E24" s="5">
        <f>'1) Tableau budgétaire 1'!F208</f>
        <v>0</v>
      </c>
      <c r="F24" s="74">
        <f>'1) Tableau budgétaire 1'!G208</f>
        <v>0</v>
      </c>
      <c r="G24" s="76">
        <f>'1) Tableau budgétaire 1'!H208</f>
        <v>0</v>
      </c>
    </row>
    <row r="25" spans="2:7" ht="16" thickBot="1" x14ac:dyDescent="0.4">
      <c r="B25" s="2" t="s">
        <v>371</v>
      </c>
      <c r="C25" s="5">
        <f>'1) Tableau budgétaire 1'!D209</f>
        <v>1703261.3099999998</v>
      </c>
      <c r="D25" s="5">
        <f>'1) Tableau budgétaire 1'!E209</f>
        <v>1731437.62</v>
      </c>
      <c r="E25" s="5">
        <f>'1) Tableau budgétaire 1'!F209</f>
        <v>0</v>
      </c>
      <c r="F25" s="74">
        <f>'1) Tableau budgétaire 1'!G209</f>
        <v>3434698.93</v>
      </c>
    </row>
  </sheetData>
  <sheetProtection formatCells="0" formatColumns="0" formatRows="0"/>
  <mergeCells count="4">
    <mergeCell ref="B19:F19"/>
    <mergeCell ref="B5:F5"/>
    <mergeCell ref="F6:F7"/>
    <mergeCell ref="B2:F3"/>
  </mergeCells>
  <conditionalFormatting sqref="F17">
    <cfRule type="cellIs" dxfId="0" priority="1" operator="notEqual">
      <formula>#REF!</formula>
    </cfRule>
  </conditionalFormatting>
  <dataValidations disablePrompts="1"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54">
        <v>0</v>
      </c>
    </row>
    <row r="2" spans="1:1" x14ac:dyDescent="0.35">
      <c r="A2" s="54">
        <v>0.2</v>
      </c>
    </row>
    <row r="3" spans="1:1" x14ac:dyDescent="0.35">
      <c r="A3" s="54">
        <v>0.4</v>
      </c>
    </row>
    <row r="4" spans="1:1" x14ac:dyDescent="0.35">
      <c r="A4" s="54">
        <v>0.6</v>
      </c>
    </row>
    <row r="5" spans="1:1" x14ac:dyDescent="0.35">
      <c r="A5" s="54">
        <v>0.8</v>
      </c>
    </row>
    <row r="6" spans="1:1" x14ac:dyDescent="0.35">
      <c r="A6" s="54">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30" t="s">
        <v>24</v>
      </c>
      <c r="B1" s="31" t="s">
        <v>25</v>
      </c>
    </row>
    <row r="2" spans="1:2" x14ac:dyDescent="0.35">
      <c r="A2" s="32" t="s">
        <v>26</v>
      </c>
      <c r="B2" s="33" t="s">
        <v>27</v>
      </c>
    </row>
    <row r="3" spans="1:2" x14ac:dyDescent="0.35">
      <c r="A3" s="32" t="s">
        <v>28</v>
      </c>
      <c r="B3" s="33" t="s">
        <v>29</v>
      </c>
    </row>
    <row r="4" spans="1:2" x14ac:dyDescent="0.35">
      <c r="A4" s="32" t="s">
        <v>30</v>
      </c>
      <c r="B4" s="33" t="s">
        <v>31</v>
      </c>
    </row>
    <row r="5" spans="1:2" x14ac:dyDescent="0.35">
      <c r="A5" s="32" t="s">
        <v>32</v>
      </c>
      <c r="B5" s="33" t="s">
        <v>33</v>
      </c>
    </row>
    <row r="6" spans="1:2" x14ac:dyDescent="0.35">
      <c r="A6" s="32" t="s">
        <v>34</v>
      </c>
      <c r="B6" s="33" t="s">
        <v>35</v>
      </c>
    </row>
    <row r="7" spans="1:2" x14ac:dyDescent="0.35">
      <c r="A7" s="32" t="s">
        <v>36</v>
      </c>
      <c r="B7" s="33" t="s">
        <v>37</v>
      </c>
    </row>
    <row r="8" spans="1:2" x14ac:dyDescent="0.35">
      <c r="A8" s="32" t="s">
        <v>38</v>
      </c>
      <c r="B8" s="33" t="s">
        <v>39</v>
      </c>
    </row>
    <row r="9" spans="1:2" x14ac:dyDescent="0.35">
      <c r="A9" s="32" t="s">
        <v>40</v>
      </c>
      <c r="B9" s="33" t="s">
        <v>41</v>
      </c>
    </row>
    <row r="10" spans="1:2" x14ac:dyDescent="0.35">
      <c r="A10" s="32" t="s">
        <v>42</v>
      </c>
      <c r="B10" s="33" t="s">
        <v>43</v>
      </c>
    </row>
    <row r="11" spans="1:2" x14ac:dyDescent="0.35">
      <c r="A11" s="32" t="s">
        <v>44</v>
      </c>
      <c r="B11" s="33" t="s">
        <v>45</v>
      </c>
    </row>
    <row r="12" spans="1:2" x14ac:dyDescent="0.35">
      <c r="A12" s="32" t="s">
        <v>46</v>
      </c>
      <c r="B12" s="33" t="s">
        <v>47</v>
      </c>
    </row>
    <row r="13" spans="1:2" x14ac:dyDescent="0.35">
      <c r="A13" s="32" t="s">
        <v>48</v>
      </c>
      <c r="B13" s="33" t="s">
        <v>49</v>
      </c>
    </row>
    <row r="14" spans="1:2" x14ac:dyDescent="0.35">
      <c r="A14" s="32" t="s">
        <v>50</v>
      </c>
      <c r="B14" s="33" t="s">
        <v>51</v>
      </c>
    </row>
    <row r="15" spans="1:2" x14ac:dyDescent="0.35">
      <c r="A15" s="32" t="s">
        <v>52</v>
      </c>
      <c r="B15" s="33" t="s">
        <v>53</v>
      </c>
    </row>
    <row r="16" spans="1:2" x14ac:dyDescent="0.35">
      <c r="A16" s="32" t="s">
        <v>54</v>
      </c>
      <c r="B16" s="33" t="s">
        <v>55</v>
      </c>
    </row>
    <row r="17" spans="1:2" x14ac:dyDescent="0.35">
      <c r="A17" s="32" t="s">
        <v>56</v>
      </c>
      <c r="B17" s="33" t="s">
        <v>57</v>
      </c>
    </row>
    <row r="18" spans="1:2" x14ac:dyDescent="0.35">
      <c r="A18" s="32" t="s">
        <v>58</v>
      </c>
      <c r="B18" s="33" t="s">
        <v>59</v>
      </c>
    </row>
    <row r="19" spans="1:2" x14ac:dyDescent="0.35">
      <c r="A19" s="32" t="s">
        <v>60</v>
      </c>
      <c r="B19" s="33" t="s">
        <v>61</v>
      </c>
    </row>
    <row r="20" spans="1:2" x14ac:dyDescent="0.35">
      <c r="A20" s="32" t="s">
        <v>62</v>
      </c>
      <c r="B20" s="33" t="s">
        <v>63</v>
      </c>
    </row>
    <row r="21" spans="1:2" x14ac:dyDescent="0.35">
      <c r="A21" s="32" t="s">
        <v>64</v>
      </c>
      <c r="B21" s="33" t="s">
        <v>65</v>
      </c>
    </row>
    <row r="22" spans="1:2" x14ac:dyDescent="0.35">
      <c r="A22" s="32" t="s">
        <v>66</v>
      </c>
      <c r="B22" s="33" t="s">
        <v>67</v>
      </c>
    </row>
    <row r="23" spans="1:2" x14ac:dyDescent="0.35">
      <c r="A23" s="32" t="s">
        <v>68</v>
      </c>
      <c r="B23" s="33" t="s">
        <v>69</v>
      </c>
    </row>
    <row r="24" spans="1:2" x14ac:dyDescent="0.35">
      <c r="A24" s="32" t="s">
        <v>70</v>
      </c>
      <c r="B24" s="33" t="s">
        <v>71</v>
      </c>
    </row>
    <row r="25" spans="1:2" x14ac:dyDescent="0.35">
      <c r="A25" s="32" t="s">
        <v>72</v>
      </c>
      <c r="B25" s="33" t="s">
        <v>73</v>
      </c>
    </row>
    <row r="26" spans="1:2" x14ac:dyDescent="0.35">
      <c r="A26" s="32" t="s">
        <v>74</v>
      </c>
      <c r="B26" s="33" t="s">
        <v>75</v>
      </c>
    </row>
    <row r="27" spans="1:2" x14ac:dyDescent="0.35">
      <c r="A27" s="32" t="s">
        <v>76</v>
      </c>
      <c r="B27" s="33" t="s">
        <v>77</v>
      </c>
    </row>
    <row r="28" spans="1:2" x14ac:dyDescent="0.35">
      <c r="A28" s="32" t="s">
        <v>78</v>
      </c>
      <c r="B28" s="33" t="s">
        <v>79</v>
      </c>
    </row>
    <row r="29" spans="1:2" x14ac:dyDescent="0.35">
      <c r="A29" s="32" t="s">
        <v>80</v>
      </c>
      <c r="B29" s="33" t="s">
        <v>81</v>
      </c>
    </row>
    <row r="30" spans="1:2" x14ac:dyDescent="0.35">
      <c r="A30" s="32" t="s">
        <v>82</v>
      </c>
      <c r="B30" s="33" t="s">
        <v>83</v>
      </c>
    </row>
    <row r="31" spans="1:2" x14ac:dyDescent="0.35">
      <c r="A31" s="32" t="s">
        <v>84</v>
      </c>
      <c r="B31" s="33" t="s">
        <v>85</v>
      </c>
    </row>
    <row r="32" spans="1:2" x14ac:dyDescent="0.35">
      <c r="A32" s="32" t="s">
        <v>86</v>
      </c>
      <c r="B32" s="33" t="s">
        <v>87</v>
      </c>
    </row>
    <row r="33" spans="1:2" x14ac:dyDescent="0.35">
      <c r="A33" s="32" t="s">
        <v>88</v>
      </c>
      <c r="B33" s="33" t="s">
        <v>89</v>
      </c>
    </row>
    <row r="34" spans="1:2" x14ac:dyDescent="0.35">
      <c r="A34" s="32" t="s">
        <v>90</v>
      </c>
      <c r="B34" s="33" t="s">
        <v>91</v>
      </c>
    </row>
    <row r="35" spans="1:2" x14ac:dyDescent="0.35">
      <c r="A35" s="32" t="s">
        <v>92</v>
      </c>
      <c r="B35" s="33" t="s">
        <v>93</v>
      </c>
    </row>
    <row r="36" spans="1:2" x14ac:dyDescent="0.35">
      <c r="A36" s="32" t="s">
        <v>94</v>
      </c>
      <c r="B36" s="33" t="s">
        <v>95</v>
      </c>
    </row>
    <row r="37" spans="1:2" x14ac:dyDescent="0.35">
      <c r="A37" s="32" t="s">
        <v>96</v>
      </c>
      <c r="B37" s="33" t="s">
        <v>97</v>
      </c>
    </row>
    <row r="38" spans="1:2" x14ac:dyDescent="0.35">
      <c r="A38" s="32" t="s">
        <v>98</v>
      </c>
      <c r="B38" s="33" t="s">
        <v>99</v>
      </c>
    </row>
    <row r="39" spans="1:2" x14ac:dyDescent="0.35">
      <c r="A39" s="32" t="s">
        <v>100</v>
      </c>
      <c r="B39" s="33" t="s">
        <v>101</v>
      </c>
    </row>
    <row r="40" spans="1:2" x14ac:dyDescent="0.35">
      <c r="A40" s="32" t="s">
        <v>102</v>
      </c>
      <c r="B40" s="33" t="s">
        <v>103</v>
      </c>
    </row>
    <row r="41" spans="1:2" x14ac:dyDescent="0.35">
      <c r="A41" s="32" t="s">
        <v>104</v>
      </c>
      <c r="B41" s="33" t="s">
        <v>105</v>
      </c>
    </row>
    <row r="42" spans="1:2" x14ac:dyDescent="0.35">
      <c r="A42" s="32" t="s">
        <v>106</v>
      </c>
      <c r="B42" s="33" t="s">
        <v>107</v>
      </c>
    </row>
    <row r="43" spans="1:2" x14ac:dyDescent="0.35">
      <c r="A43" s="32" t="s">
        <v>108</v>
      </c>
      <c r="B43" s="33" t="s">
        <v>109</v>
      </c>
    </row>
    <row r="44" spans="1:2" x14ac:dyDescent="0.35">
      <c r="A44" s="32" t="s">
        <v>110</v>
      </c>
      <c r="B44" s="33" t="s">
        <v>111</v>
      </c>
    </row>
    <row r="45" spans="1:2" x14ac:dyDescent="0.35">
      <c r="A45" s="32" t="s">
        <v>112</v>
      </c>
      <c r="B45" s="33" t="s">
        <v>113</v>
      </c>
    </row>
    <row r="46" spans="1:2" x14ac:dyDescent="0.35">
      <c r="A46" s="32" t="s">
        <v>114</v>
      </c>
      <c r="B46" s="33" t="s">
        <v>115</v>
      </c>
    </row>
    <row r="47" spans="1:2" x14ac:dyDescent="0.35">
      <c r="A47" s="32" t="s">
        <v>116</v>
      </c>
      <c r="B47" s="33" t="s">
        <v>117</v>
      </c>
    </row>
    <row r="48" spans="1:2" x14ac:dyDescent="0.35">
      <c r="A48" s="32" t="s">
        <v>118</v>
      </c>
      <c r="B48" s="33" t="s">
        <v>119</v>
      </c>
    </row>
    <row r="49" spans="1:2" x14ac:dyDescent="0.35">
      <c r="A49" s="32" t="s">
        <v>120</v>
      </c>
      <c r="B49" s="33" t="s">
        <v>121</v>
      </c>
    </row>
    <row r="50" spans="1:2" x14ac:dyDescent="0.35">
      <c r="A50" s="32" t="s">
        <v>122</v>
      </c>
      <c r="B50" s="33" t="s">
        <v>123</v>
      </c>
    </row>
    <row r="51" spans="1:2" x14ac:dyDescent="0.35">
      <c r="A51" s="32" t="s">
        <v>124</v>
      </c>
      <c r="B51" s="33" t="s">
        <v>125</v>
      </c>
    </row>
    <row r="52" spans="1:2" x14ac:dyDescent="0.35">
      <c r="A52" s="32" t="s">
        <v>126</v>
      </c>
      <c r="B52" s="33" t="s">
        <v>127</v>
      </c>
    </row>
    <row r="53" spans="1:2" x14ac:dyDescent="0.35">
      <c r="A53" s="32" t="s">
        <v>128</v>
      </c>
      <c r="B53" s="33" t="s">
        <v>129</v>
      </c>
    </row>
    <row r="54" spans="1:2" x14ac:dyDescent="0.35">
      <c r="A54" s="32" t="s">
        <v>130</v>
      </c>
      <c r="B54" s="33" t="s">
        <v>131</v>
      </c>
    </row>
    <row r="55" spans="1:2" x14ac:dyDescent="0.35">
      <c r="A55" s="32" t="s">
        <v>132</v>
      </c>
      <c r="B55" s="33" t="s">
        <v>133</v>
      </c>
    </row>
    <row r="56" spans="1:2" x14ac:dyDescent="0.35">
      <c r="A56" s="32" t="s">
        <v>134</v>
      </c>
      <c r="B56" s="33" t="s">
        <v>135</v>
      </c>
    </row>
    <row r="57" spans="1:2" x14ac:dyDescent="0.35">
      <c r="A57" s="32" t="s">
        <v>136</v>
      </c>
      <c r="B57" s="33" t="s">
        <v>137</v>
      </c>
    </row>
    <row r="58" spans="1:2" x14ac:dyDescent="0.35">
      <c r="A58" s="32" t="s">
        <v>138</v>
      </c>
      <c r="B58" s="33" t="s">
        <v>139</v>
      </c>
    </row>
    <row r="59" spans="1:2" x14ac:dyDescent="0.35">
      <c r="A59" s="32" t="s">
        <v>140</v>
      </c>
      <c r="B59" s="33" t="s">
        <v>141</v>
      </c>
    </row>
    <row r="60" spans="1:2" x14ac:dyDescent="0.35">
      <c r="A60" s="32" t="s">
        <v>142</v>
      </c>
      <c r="B60" s="33" t="s">
        <v>143</v>
      </c>
    </row>
    <row r="61" spans="1:2" x14ac:dyDescent="0.35">
      <c r="A61" s="32" t="s">
        <v>144</v>
      </c>
      <c r="B61" s="33" t="s">
        <v>145</v>
      </c>
    </row>
    <row r="62" spans="1:2" x14ac:dyDescent="0.35">
      <c r="A62" s="32" t="s">
        <v>146</v>
      </c>
      <c r="B62" s="33" t="s">
        <v>147</v>
      </c>
    </row>
    <row r="63" spans="1:2" x14ac:dyDescent="0.35">
      <c r="A63" s="32" t="s">
        <v>148</v>
      </c>
      <c r="B63" s="33" t="s">
        <v>149</v>
      </c>
    </row>
    <row r="64" spans="1:2" x14ac:dyDescent="0.35">
      <c r="A64" s="32" t="s">
        <v>150</v>
      </c>
      <c r="B64" s="33" t="s">
        <v>151</v>
      </c>
    </row>
    <row r="65" spans="1:2" x14ac:dyDescent="0.35">
      <c r="A65" s="32" t="s">
        <v>152</v>
      </c>
      <c r="B65" s="33" t="s">
        <v>153</v>
      </c>
    </row>
    <row r="66" spans="1:2" x14ac:dyDescent="0.35">
      <c r="A66" s="32" t="s">
        <v>154</v>
      </c>
      <c r="B66" s="33" t="s">
        <v>155</v>
      </c>
    </row>
    <row r="67" spans="1:2" x14ac:dyDescent="0.35">
      <c r="A67" s="32" t="s">
        <v>156</v>
      </c>
      <c r="B67" s="33" t="s">
        <v>157</v>
      </c>
    </row>
    <row r="68" spans="1:2" x14ac:dyDescent="0.35">
      <c r="A68" s="32" t="s">
        <v>158</v>
      </c>
      <c r="B68" s="33" t="s">
        <v>159</v>
      </c>
    </row>
    <row r="69" spans="1:2" x14ac:dyDescent="0.35">
      <c r="A69" s="32" t="s">
        <v>160</v>
      </c>
      <c r="B69" s="33" t="s">
        <v>161</v>
      </c>
    </row>
    <row r="70" spans="1:2" x14ac:dyDescent="0.35">
      <c r="A70" s="32" t="s">
        <v>162</v>
      </c>
      <c r="B70" s="33" t="s">
        <v>163</v>
      </c>
    </row>
    <row r="71" spans="1:2" x14ac:dyDescent="0.35">
      <c r="A71" s="32" t="s">
        <v>164</v>
      </c>
      <c r="B71" s="33" t="s">
        <v>165</v>
      </c>
    </row>
    <row r="72" spans="1:2" x14ac:dyDescent="0.35">
      <c r="A72" s="32" t="s">
        <v>166</v>
      </c>
      <c r="B72" s="33" t="s">
        <v>167</v>
      </c>
    </row>
    <row r="73" spans="1:2" x14ac:dyDescent="0.35">
      <c r="A73" s="32" t="s">
        <v>168</v>
      </c>
      <c r="B73" s="33" t="s">
        <v>169</v>
      </c>
    </row>
    <row r="74" spans="1:2" x14ac:dyDescent="0.35">
      <c r="A74" s="32" t="s">
        <v>170</v>
      </c>
      <c r="B74" s="33" t="s">
        <v>171</v>
      </c>
    </row>
    <row r="75" spans="1:2" x14ac:dyDescent="0.35">
      <c r="A75" s="32" t="s">
        <v>172</v>
      </c>
      <c r="B75" s="34" t="s">
        <v>173</v>
      </c>
    </row>
    <row r="76" spans="1:2" x14ac:dyDescent="0.35">
      <c r="A76" s="32" t="s">
        <v>174</v>
      </c>
      <c r="B76" s="34" t="s">
        <v>175</v>
      </c>
    </row>
    <row r="77" spans="1:2" x14ac:dyDescent="0.35">
      <c r="A77" s="32" t="s">
        <v>176</v>
      </c>
      <c r="B77" s="34" t="s">
        <v>177</v>
      </c>
    </row>
    <row r="78" spans="1:2" x14ac:dyDescent="0.35">
      <c r="A78" s="32" t="s">
        <v>178</v>
      </c>
      <c r="B78" s="34" t="s">
        <v>179</v>
      </c>
    </row>
    <row r="79" spans="1:2" x14ac:dyDescent="0.35">
      <c r="A79" s="32" t="s">
        <v>180</v>
      </c>
      <c r="B79" s="34" t="s">
        <v>181</v>
      </c>
    </row>
    <row r="80" spans="1:2" x14ac:dyDescent="0.35">
      <c r="A80" s="32" t="s">
        <v>182</v>
      </c>
      <c r="B80" s="34" t="s">
        <v>183</v>
      </c>
    </row>
    <row r="81" spans="1:2" x14ac:dyDescent="0.35">
      <c r="A81" s="32" t="s">
        <v>184</v>
      </c>
      <c r="B81" s="34" t="s">
        <v>185</v>
      </c>
    </row>
    <row r="82" spans="1:2" x14ac:dyDescent="0.35">
      <c r="A82" s="32" t="s">
        <v>186</v>
      </c>
      <c r="B82" s="34" t="s">
        <v>187</v>
      </c>
    </row>
    <row r="83" spans="1:2" x14ac:dyDescent="0.35">
      <c r="A83" s="32" t="s">
        <v>188</v>
      </c>
      <c r="B83" s="34" t="s">
        <v>189</v>
      </c>
    </row>
    <row r="84" spans="1:2" x14ac:dyDescent="0.35">
      <c r="A84" s="32" t="s">
        <v>190</v>
      </c>
      <c r="B84" s="34" t="s">
        <v>191</v>
      </c>
    </row>
    <row r="85" spans="1:2" x14ac:dyDescent="0.35">
      <c r="A85" s="32" t="s">
        <v>192</v>
      </c>
      <c r="B85" s="34" t="s">
        <v>193</v>
      </c>
    </row>
    <row r="86" spans="1:2" x14ac:dyDescent="0.35">
      <c r="A86" s="32" t="s">
        <v>194</v>
      </c>
      <c r="B86" s="34" t="s">
        <v>195</v>
      </c>
    </row>
    <row r="87" spans="1:2" x14ac:dyDescent="0.35">
      <c r="A87" s="32" t="s">
        <v>196</v>
      </c>
      <c r="B87" s="34" t="s">
        <v>197</v>
      </c>
    </row>
    <row r="88" spans="1:2" x14ac:dyDescent="0.35">
      <c r="A88" s="32" t="s">
        <v>198</v>
      </c>
      <c r="B88" s="34" t="s">
        <v>199</v>
      </c>
    </row>
    <row r="89" spans="1:2" x14ac:dyDescent="0.35">
      <c r="A89" s="32" t="s">
        <v>200</v>
      </c>
      <c r="B89" s="34" t="s">
        <v>201</v>
      </c>
    </row>
    <row r="90" spans="1:2" x14ac:dyDescent="0.35">
      <c r="A90" s="32" t="s">
        <v>202</v>
      </c>
      <c r="B90" s="34" t="s">
        <v>203</v>
      </c>
    </row>
    <row r="91" spans="1:2" x14ac:dyDescent="0.35">
      <c r="A91" s="32" t="s">
        <v>204</v>
      </c>
      <c r="B91" s="34" t="s">
        <v>205</v>
      </c>
    </row>
    <row r="92" spans="1:2" x14ac:dyDescent="0.35">
      <c r="A92" s="32" t="s">
        <v>206</v>
      </c>
      <c r="B92" s="34" t="s">
        <v>207</v>
      </c>
    </row>
    <row r="93" spans="1:2" x14ac:dyDescent="0.35">
      <c r="A93" s="32" t="s">
        <v>208</v>
      </c>
      <c r="B93" s="34" t="s">
        <v>209</v>
      </c>
    </row>
    <row r="94" spans="1:2" x14ac:dyDescent="0.35">
      <c r="A94" s="32" t="s">
        <v>210</v>
      </c>
      <c r="B94" s="34" t="s">
        <v>211</v>
      </c>
    </row>
    <row r="95" spans="1:2" x14ac:dyDescent="0.35">
      <c r="A95" s="32" t="s">
        <v>212</v>
      </c>
      <c r="B95" s="34" t="s">
        <v>213</v>
      </c>
    </row>
    <row r="96" spans="1:2" x14ac:dyDescent="0.35">
      <c r="A96" s="32" t="s">
        <v>214</v>
      </c>
      <c r="B96" s="34" t="s">
        <v>215</v>
      </c>
    </row>
    <row r="97" spans="1:2" x14ac:dyDescent="0.35">
      <c r="A97" s="32" t="s">
        <v>216</v>
      </c>
      <c r="B97" s="34" t="s">
        <v>217</v>
      </c>
    </row>
    <row r="98" spans="1:2" x14ac:dyDescent="0.35">
      <c r="A98" s="32" t="s">
        <v>218</v>
      </c>
      <c r="B98" s="34" t="s">
        <v>219</v>
      </c>
    </row>
    <row r="99" spans="1:2" x14ac:dyDescent="0.35">
      <c r="A99" s="32" t="s">
        <v>220</v>
      </c>
      <c r="B99" s="34" t="s">
        <v>221</v>
      </c>
    </row>
    <row r="100" spans="1:2" x14ac:dyDescent="0.35">
      <c r="A100" s="32" t="s">
        <v>222</v>
      </c>
      <c r="B100" s="34" t="s">
        <v>223</v>
      </c>
    </row>
    <row r="101" spans="1:2" x14ac:dyDescent="0.35">
      <c r="A101" s="32" t="s">
        <v>224</v>
      </c>
      <c r="B101" s="34" t="s">
        <v>225</v>
      </c>
    </row>
    <row r="102" spans="1:2" x14ac:dyDescent="0.35">
      <c r="A102" s="32" t="s">
        <v>226</v>
      </c>
      <c r="B102" s="34" t="s">
        <v>227</v>
      </c>
    </row>
    <row r="103" spans="1:2" x14ac:dyDescent="0.35">
      <c r="A103" s="32" t="s">
        <v>228</v>
      </c>
      <c r="B103" s="34" t="s">
        <v>229</v>
      </c>
    </row>
    <row r="104" spans="1:2" x14ac:dyDescent="0.35">
      <c r="A104" s="32" t="s">
        <v>230</v>
      </c>
      <c r="B104" s="34" t="s">
        <v>231</v>
      </c>
    </row>
    <row r="105" spans="1:2" x14ac:dyDescent="0.35">
      <c r="A105" s="32" t="s">
        <v>232</v>
      </c>
      <c r="B105" s="34" t="s">
        <v>233</v>
      </c>
    </row>
    <row r="106" spans="1:2" x14ac:dyDescent="0.35">
      <c r="A106" s="32" t="s">
        <v>234</v>
      </c>
      <c r="B106" s="34" t="s">
        <v>235</v>
      </c>
    </row>
    <row r="107" spans="1:2" x14ac:dyDescent="0.35">
      <c r="A107" s="32" t="s">
        <v>236</v>
      </c>
      <c r="B107" s="34" t="s">
        <v>237</v>
      </c>
    </row>
    <row r="108" spans="1:2" x14ac:dyDescent="0.35">
      <c r="A108" s="32" t="s">
        <v>238</v>
      </c>
      <c r="B108" s="34" t="s">
        <v>239</v>
      </c>
    </row>
    <row r="109" spans="1:2" x14ac:dyDescent="0.35">
      <c r="A109" s="32" t="s">
        <v>240</v>
      </c>
      <c r="B109" s="34" t="s">
        <v>241</v>
      </c>
    </row>
    <row r="110" spans="1:2" x14ac:dyDescent="0.35">
      <c r="A110" s="32" t="s">
        <v>242</v>
      </c>
      <c r="B110" s="34" t="s">
        <v>243</v>
      </c>
    </row>
    <row r="111" spans="1:2" x14ac:dyDescent="0.35">
      <c r="A111" s="32" t="s">
        <v>244</v>
      </c>
      <c r="B111" s="34" t="s">
        <v>245</v>
      </c>
    </row>
    <row r="112" spans="1:2" x14ac:dyDescent="0.35">
      <c r="A112" s="32" t="s">
        <v>246</v>
      </c>
      <c r="B112" s="34" t="s">
        <v>247</v>
      </c>
    </row>
    <row r="113" spans="1:2" x14ac:dyDescent="0.35">
      <c r="A113" s="32" t="s">
        <v>248</v>
      </c>
      <c r="B113" s="34" t="s">
        <v>249</v>
      </c>
    </row>
    <row r="114" spans="1:2" x14ac:dyDescent="0.35">
      <c r="A114" s="32" t="s">
        <v>250</v>
      </c>
      <c r="B114" s="34" t="s">
        <v>251</v>
      </c>
    </row>
    <row r="115" spans="1:2" x14ac:dyDescent="0.35">
      <c r="A115" s="32" t="s">
        <v>252</v>
      </c>
      <c r="B115" s="34" t="s">
        <v>253</v>
      </c>
    </row>
    <row r="116" spans="1:2" x14ac:dyDescent="0.35">
      <c r="A116" s="32" t="s">
        <v>254</v>
      </c>
      <c r="B116" s="34" t="s">
        <v>255</v>
      </c>
    </row>
    <row r="117" spans="1:2" x14ac:dyDescent="0.35">
      <c r="A117" s="32" t="s">
        <v>256</v>
      </c>
      <c r="B117" s="34" t="s">
        <v>257</v>
      </c>
    </row>
    <row r="118" spans="1:2" x14ac:dyDescent="0.35">
      <c r="A118" s="32" t="s">
        <v>258</v>
      </c>
      <c r="B118" s="34" t="s">
        <v>259</v>
      </c>
    </row>
    <row r="119" spans="1:2" x14ac:dyDescent="0.35">
      <c r="A119" s="32" t="s">
        <v>260</v>
      </c>
      <c r="B119" s="34" t="s">
        <v>261</v>
      </c>
    </row>
    <row r="120" spans="1:2" x14ac:dyDescent="0.35">
      <c r="A120" s="32" t="s">
        <v>262</v>
      </c>
      <c r="B120" s="34" t="s">
        <v>263</v>
      </c>
    </row>
    <row r="121" spans="1:2" x14ac:dyDescent="0.35">
      <c r="A121" s="32" t="s">
        <v>264</v>
      </c>
      <c r="B121" s="34" t="s">
        <v>265</v>
      </c>
    </row>
    <row r="122" spans="1:2" x14ac:dyDescent="0.35">
      <c r="A122" s="32" t="s">
        <v>266</v>
      </c>
      <c r="B122" s="34" t="s">
        <v>267</v>
      </c>
    </row>
    <row r="123" spans="1:2" x14ac:dyDescent="0.35">
      <c r="A123" s="32" t="s">
        <v>268</v>
      </c>
      <c r="B123" s="34" t="s">
        <v>269</v>
      </c>
    </row>
    <row r="124" spans="1:2" x14ac:dyDescent="0.35">
      <c r="A124" s="32" t="s">
        <v>270</v>
      </c>
      <c r="B124" s="34" t="s">
        <v>271</v>
      </c>
    </row>
    <row r="125" spans="1:2" x14ac:dyDescent="0.35">
      <c r="A125" s="32" t="s">
        <v>272</v>
      </c>
      <c r="B125" s="34" t="s">
        <v>273</v>
      </c>
    </row>
    <row r="126" spans="1:2" x14ac:dyDescent="0.35">
      <c r="A126" s="32" t="s">
        <v>274</v>
      </c>
      <c r="B126" s="34" t="s">
        <v>275</v>
      </c>
    </row>
    <row r="127" spans="1:2" x14ac:dyDescent="0.35">
      <c r="A127" s="32" t="s">
        <v>276</v>
      </c>
      <c r="B127" s="34" t="s">
        <v>277</v>
      </c>
    </row>
    <row r="128" spans="1:2" x14ac:dyDescent="0.35">
      <c r="A128" s="32" t="s">
        <v>278</v>
      </c>
      <c r="B128" s="34" t="s">
        <v>279</v>
      </c>
    </row>
    <row r="129" spans="1:2" x14ac:dyDescent="0.35">
      <c r="A129" s="32" t="s">
        <v>280</v>
      </c>
      <c r="B129" s="34" t="s">
        <v>281</v>
      </c>
    </row>
    <row r="130" spans="1:2" x14ac:dyDescent="0.35">
      <c r="A130" s="32" t="s">
        <v>282</v>
      </c>
      <c r="B130" s="34" t="s">
        <v>283</v>
      </c>
    </row>
    <row r="131" spans="1:2" x14ac:dyDescent="0.35">
      <c r="A131" s="32" t="s">
        <v>284</v>
      </c>
      <c r="B131" s="34" t="s">
        <v>285</v>
      </c>
    </row>
    <row r="132" spans="1:2" x14ac:dyDescent="0.35">
      <c r="A132" s="32" t="s">
        <v>286</v>
      </c>
      <c r="B132" s="34" t="s">
        <v>287</v>
      </c>
    </row>
    <row r="133" spans="1:2" x14ac:dyDescent="0.35">
      <c r="A133" s="32" t="s">
        <v>288</v>
      </c>
      <c r="B133" s="34" t="s">
        <v>289</v>
      </c>
    </row>
    <row r="134" spans="1:2" x14ac:dyDescent="0.35">
      <c r="A134" s="32" t="s">
        <v>290</v>
      </c>
      <c r="B134" s="34" t="s">
        <v>291</v>
      </c>
    </row>
    <row r="135" spans="1:2" x14ac:dyDescent="0.35">
      <c r="A135" s="32" t="s">
        <v>292</v>
      </c>
      <c r="B135" s="34" t="s">
        <v>293</v>
      </c>
    </row>
    <row r="136" spans="1:2" x14ac:dyDescent="0.35">
      <c r="A136" s="32" t="s">
        <v>294</v>
      </c>
      <c r="B136" s="34" t="s">
        <v>295</v>
      </c>
    </row>
    <row r="137" spans="1:2" x14ac:dyDescent="0.35">
      <c r="A137" s="32" t="s">
        <v>296</v>
      </c>
      <c r="B137" s="34" t="s">
        <v>297</v>
      </c>
    </row>
    <row r="138" spans="1:2" x14ac:dyDescent="0.35">
      <c r="A138" s="32" t="s">
        <v>298</v>
      </c>
      <c r="B138" s="34" t="s">
        <v>299</v>
      </c>
    </row>
    <row r="139" spans="1:2" x14ac:dyDescent="0.35">
      <c r="A139" s="32" t="s">
        <v>300</v>
      </c>
      <c r="B139" s="34" t="s">
        <v>301</v>
      </c>
    </row>
    <row r="140" spans="1:2" x14ac:dyDescent="0.35">
      <c r="A140" s="32" t="s">
        <v>302</v>
      </c>
      <c r="B140" s="34" t="s">
        <v>303</v>
      </c>
    </row>
    <row r="141" spans="1:2" x14ac:dyDescent="0.35">
      <c r="A141" s="32" t="s">
        <v>304</v>
      </c>
      <c r="B141" s="34" t="s">
        <v>305</v>
      </c>
    </row>
    <row r="142" spans="1:2" x14ac:dyDescent="0.35">
      <c r="A142" s="32" t="s">
        <v>306</v>
      </c>
      <c r="B142" s="34" t="s">
        <v>307</v>
      </c>
    </row>
    <row r="143" spans="1:2" x14ac:dyDescent="0.35">
      <c r="A143" s="32" t="s">
        <v>308</v>
      </c>
      <c r="B143" s="34" t="s">
        <v>309</v>
      </c>
    </row>
    <row r="144" spans="1:2" x14ac:dyDescent="0.35">
      <c r="A144" s="32" t="s">
        <v>310</v>
      </c>
      <c r="B144" s="35" t="s">
        <v>311</v>
      </c>
    </row>
    <row r="145" spans="1:2" x14ac:dyDescent="0.35">
      <c r="A145" s="32" t="s">
        <v>312</v>
      </c>
      <c r="B145" s="34" t="s">
        <v>313</v>
      </c>
    </row>
    <row r="146" spans="1:2" x14ac:dyDescent="0.35">
      <c r="A146" s="32" t="s">
        <v>314</v>
      </c>
      <c r="B146" s="34" t="s">
        <v>315</v>
      </c>
    </row>
    <row r="147" spans="1:2" x14ac:dyDescent="0.35">
      <c r="A147" s="32" t="s">
        <v>316</v>
      </c>
      <c r="B147" s="34" t="s">
        <v>317</v>
      </c>
    </row>
    <row r="148" spans="1:2" x14ac:dyDescent="0.35">
      <c r="A148" s="32" t="s">
        <v>318</v>
      </c>
      <c r="B148" s="34" t="s">
        <v>319</v>
      </c>
    </row>
    <row r="149" spans="1:2" x14ac:dyDescent="0.35">
      <c r="A149" s="32" t="s">
        <v>320</v>
      </c>
      <c r="B149" s="34" t="s">
        <v>321</v>
      </c>
    </row>
    <row r="150" spans="1:2" x14ac:dyDescent="0.35">
      <c r="A150" s="32" t="s">
        <v>322</v>
      </c>
      <c r="B150" s="34" t="s">
        <v>323</v>
      </c>
    </row>
    <row r="151" spans="1:2" x14ac:dyDescent="0.35">
      <c r="A151" s="32" t="s">
        <v>324</v>
      </c>
      <c r="B151" s="34" t="s">
        <v>325</v>
      </c>
    </row>
    <row r="152" spans="1:2" x14ac:dyDescent="0.35">
      <c r="A152" s="32" t="s">
        <v>326</v>
      </c>
      <c r="B152" s="34" t="s">
        <v>327</v>
      </c>
    </row>
    <row r="153" spans="1:2" x14ac:dyDescent="0.35">
      <c r="A153" s="32" t="s">
        <v>328</v>
      </c>
      <c r="B153" s="34" t="s">
        <v>329</v>
      </c>
    </row>
    <row r="154" spans="1:2" x14ac:dyDescent="0.35">
      <c r="A154" s="32" t="s">
        <v>330</v>
      </c>
      <c r="B154" s="34" t="s">
        <v>331</v>
      </c>
    </row>
    <row r="155" spans="1:2" x14ac:dyDescent="0.35">
      <c r="A155" s="32" t="s">
        <v>332</v>
      </c>
      <c r="B155" s="34" t="s">
        <v>333</v>
      </c>
    </row>
    <row r="156" spans="1:2" x14ac:dyDescent="0.35">
      <c r="A156" s="32" t="s">
        <v>334</v>
      </c>
      <c r="B156" s="34" t="s">
        <v>335</v>
      </c>
    </row>
    <row r="157" spans="1:2" x14ac:dyDescent="0.35">
      <c r="A157" s="32" t="s">
        <v>336</v>
      </c>
      <c r="B157" s="34" t="s">
        <v>337</v>
      </c>
    </row>
    <row r="158" spans="1:2" x14ac:dyDescent="0.35">
      <c r="A158" s="32" t="s">
        <v>338</v>
      </c>
      <c r="B158" s="34" t="s">
        <v>339</v>
      </c>
    </row>
    <row r="159" spans="1:2" x14ac:dyDescent="0.35">
      <c r="A159" s="32" t="s">
        <v>340</v>
      </c>
      <c r="B159" s="34" t="s">
        <v>341</v>
      </c>
    </row>
    <row r="160" spans="1:2" x14ac:dyDescent="0.35">
      <c r="A160" s="32" t="s">
        <v>342</v>
      </c>
      <c r="B160" s="34" t="s">
        <v>343</v>
      </c>
    </row>
    <row r="161" spans="1:2" x14ac:dyDescent="0.35">
      <c r="A161" s="32" t="s">
        <v>344</v>
      </c>
      <c r="B161" s="34" t="s">
        <v>345</v>
      </c>
    </row>
    <row r="162" spans="1:2" x14ac:dyDescent="0.35">
      <c r="A162" s="32" t="s">
        <v>346</v>
      </c>
      <c r="B162" s="34" t="s">
        <v>347</v>
      </c>
    </row>
    <row r="163" spans="1:2" x14ac:dyDescent="0.35">
      <c r="A163" s="32" t="s">
        <v>348</v>
      </c>
      <c r="B163" s="34" t="s">
        <v>349</v>
      </c>
    </row>
    <row r="164" spans="1:2" x14ac:dyDescent="0.35">
      <c r="A164" s="32" t="s">
        <v>350</v>
      </c>
      <c r="B164" s="34" t="s">
        <v>351</v>
      </c>
    </row>
    <row r="165" spans="1:2" x14ac:dyDescent="0.35">
      <c r="A165" s="32" t="s">
        <v>352</v>
      </c>
      <c r="B165" s="34" t="s">
        <v>353</v>
      </c>
    </row>
    <row r="166" spans="1:2" x14ac:dyDescent="0.35">
      <c r="A166" s="32" t="s">
        <v>354</v>
      </c>
      <c r="B166" s="34" t="s">
        <v>355</v>
      </c>
    </row>
    <row r="167" spans="1:2" x14ac:dyDescent="0.35">
      <c r="A167" s="32" t="s">
        <v>356</v>
      </c>
      <c r="B167" s="34" t="s">
        <v>357</v>
      </c>
    </row>
    <row r="168" spans="1:2" x14ac:dyDescent="0.35">
      <c r="A168" s="32" t="s">
        <v>358</v>
      </c>
      <c r="B168" s="34" t="s">
        <v>359</v>
      </c>
    </row>
    <row r="169" spans="1:2" x14ac:dyDescent="0.35">
      <c r="A169" s="32" t="s">
        <v>360</v>
      </c>
      <c r="B169" s="34" t="s">
        <v>361</v>
      </c>
    </row>
    <row r="170" spans="1:2" x14ac:dyDescent="0.35">
      <c r="A170" s="32" t="s">
        <v>362</v>
      </c>
      <c r="B170" s="34"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Tableau budgétaire 1</vt:lpstr>
      <vt:lpstr>2) Tableau budgétaire 2</vt:lpstr>
      <vt:lpstr>3) Notes d'explication</vt:lpstr>
      <vt:lpstr>4) Pour utilisation par PBSO</vt:lpstr>
      <vt:lpstr>5) Pour utilisation par MPTFO</vt:lpstr>
      <vt:lpstr>Dropdowns</vt:lpstr>
      <vt:lpstr>Sheet2</vt:lpstr>
      <vt:lpstr>'1) Tableau budgétaire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2017-12-11T22:51:21Z</cp:lastPrinted>
  <dcterms:created xsi:type="dcterms:W3CDTF">2017-11-15T21:17:43Z</dcterms:created>
  <dcterms:modified xsi:type="dcterms:W3CDTF">2022-07-04T17:04:58Z</dcterms:modified>
</cp:coreProperties>
</file>