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 yWindow="140" windowWidth="16140" windowHeight="9990" activeTab="1"/>
  </bookViews>
  <sheets>
    <sheet name="Rapport financier" sheetId="1" r:id="rId1"/>
    <sheet name="Sheet1" sheetId="2" r:id="rId2"/>
    <sheet name="Sheet2" sheetId="3" r:id="rId3"/>
    <sheet name="budget approuve PBF" sheetId="4" r:id="rId4"/>
  </sheets>
  <definedNames/>
  <calcPr fullCalcOnLoad="1"/>
</workbook>
</file>

<file path=xl/sharedStrings.xml><?xml version="1.0" encoding="utf-8"?>
<sst xmlns="http://schemas.openxmlformats.org/spreadsheetml/2006/main" count="173" uniqueCount="130">
  <si>
    <t>Produit 1.1:</t>
  </si>
  <si>
    <t>Activite 1.1.1:</t>
  </si>
  <si>
    <t>Activite 1.1.2:</t>
  </si>
  <si>
    <t>Activite 1.1.3:</t>
  </si>
  <si>
    <t>Activite 1.1.4:</t>
  </si>
  <si>
    <t>Produit 1.2:</t>
  </si>
  <si>
    <t>Activite 1.2.1:</t>
  </si>
  <si>
    <t>Activite 1.2.2:</t>
  </si>
  <si>
    <t>Activite 1.2.3:</t>
  </si>
  <si>
    <t>Activite 1.2.4:</t>
  </si>
  <si>
    <t>Activite 1.2.5:</t>
  </si>
  <si>
    <t>Activite 1.2.6:</t>
  </si>
  <si>
    <t>Produit 1.3:</t>
  </si>
  <si>
    <t>Activite 1.3.1:</t>
  </si>
  <si>
    <t>Activite 1.3.2:</t>
  </si>
  <si>
    <t>Activite 1.3.3:</t>
  </si>
  <si>
    <t>Activite 1.3.4:</t>
  </si>
  <si>
    <t xml:space="preserve">Promouvoir et renforcer les capacités des Espaces Amis des Femmes </t>
  </si>
  <si>
    <t>Appuyer le Conseil National et les Jeunes parlementaires au niveau local pour l’organisation de Focus groups entre Jeunes et de dialogues communautaires</t>
  </si>
  <si>
    <t xml:space="preserve">Appuyer les campagnes d’information et de la mobilisation des jeunes et des communautés à travers des séances d’information de proximité, des émissions radiophoniques et la plateforme U Report </t>
  </si>
  <si>
    <t>Renforcer les capacités techniques et opérationnelle des services d’aide à la jeunesse</t>
  </si>
  <si>
    <t>Les jeunes disposent de capacités de prévention et de gestion de conflits dans leur communauté</t>
  </si>
  <si>
    <t>Renforcer les capacités de 150 jeunes pour favoriser leur engagement civique en vue d’améliorer la confiance entre les jeunes et les autorités locales</t>
  </si>
  <si>
    <t xml:space="preserve">Former les jeunes et les femmes à la culture de la paix et à la cohésion sociale et promouvoir les pratiques culturelles et traditionnelles favorisant la paix et la cohésion sociale </t>
  </si>
  <si>
    <t>Organiser la campagne synchronisée de communication en langue des communicateurs traditionnels et en français avec les acteurs de culture dans le domaine de la prévention des conflits et promotion de la paix et la cohésion sociale</t>
  </si>
  <si>
    <t>Appuyer la formation civique et l’insertion socio-professionnelle de 400 jeunes vulnérables</t>
  </si>
  <si>
    <t>Développer des AGRs pour la réinsertion socio-économique des jeunes vulnérables (jeunes ayant abandonnés les combats)</t>
  </si>
  <si>
    <t>Accompagner le processus de réinsertion des jeunes</t>
  </si>
  <si>
    <t xml:space="preserve">Appui à l’immersion des jeunes dans les administrations locales et forces de sécurité </t>
  </si>
  <si>
    <t xml:space="preserve"> Organiser des ateliers en vue d’élaborer des stratégies ciblées pour appuyer les initiatives innovantes des jeunes renforçant le processus participatif</t>
  </si>
  <si>
    <t xml:space="preserve">Réaliser des dialogues intercommunautaires et Mettre en œuvre 10 projets a impact rapide </t>
  </si>
  <si>
    <t xml:space="preserve">Renforcement du système d’état civil à travers l’utilisation des jeunes comme relais communautaire pour la promotion des droits à une identité juridique.  </t>
  </si>
  <si>
    <t xml:space="preserve">Réaliser un film documentaire et une étude rapide (Interpeace) avec les jeunes leaders en partenariat avec l’INSAAC/Interpeace sur jeunesse, leadership et prévention des conflits </t>
  </si>
  <si>
    <t xml:space="preserve">Les plateformes de dialogues sociales sont renforcées pour faciliter l’engagement civique des jeunes et des femmes </t>
  </si>
  <si>
    <t>Annexe D - Budget du projet PBF</t>
  </si>
  <si>
    <t>Note: S'il s'agit de revision de projet, veuillez inclure colonnes additionnelles pour montrer le changement.</t>
  </si>
  <si>
    <t>Tableau 1 - Budget du projet PBF par resultat, produit et activite</t>
  </si>
  <si>
    <t>UNICEF</t>
  </si>
  <si>
    <t>UNESCO</t>
  </si>
  <si>
    <t>PNUD</t>
  </si>
  <si>
    <t>UNFPA</t>
  </si>
  <si>
    <t>Nombre de resultat/ produit</t>
  </si>
  <si>
    <t>Formulation du resultat/ produit/ activite</t>
  </si>
  <si>
    <t>Budget par agence recipiendiaire en USD - Veuillez ajouter une nouvelle colonne par agence recipiendiaire
UNICEF</t>
  </si>
  <si>
    <t>Budget par agence recipiendiaire en USD - Veuillez ajouter une nouvelle colonne par agence recipiendiaire
UNESCO</t>
  </si>
  <si>
    <t>Budget par agence recipiendiaire en USD - Veuillez ajouter une nouvelle colonne par agence recipiendiaire
PNUD</t>
  </si>
  <si>
    <t>Budget par agence recipiendiaire en USD - Veuillez ajouter une nouvelle colonne par agence recipiendiaire
UNFPA</t>
  </si>
  <si>
    <t xml:space="preserve">Pourcentage du budget pour chaque produit ou activite reserve pour action directe sur le genre (cas echeant) </t>
  </si>
  <si>
    <t>Niveau de depense/ engagement actuel en USD (a remplir au moment des rapports de projet)                             CUMUL (2017-2021)</t>
  </si>
  <si>
    <t>Niveau de depense/ engagement actuel en USD (a remplir au moment des rapports de projet)                          CUMUL (2017-2021)</t>
  </si>
  <si>
    <t>Niveau de depense/ engagement actuel en USD (a remplir au moment des rapports de projet)                           CUMUL (2017-2021</t>
  </si>
  <si>
    <t>Niveau de depense/ engagement actuel en USD (a remplir au moment des rapports de projet)                         CUMUL 2017-2021        3 AGENCES</t>
  </si>
  <si>
    <t>Taux d'utilisation           CUMUL</t>
  </si>
  <si>
    <t>Notes quelconque le cas echeant (.e.g sur types des entrants ou justification du budget)</t>
  </si>
  <si>
    <t xml:space="preserve">Resultat 1: </t>
  </si>
  <si>
    <t>TOTAL $ pour Resultat 1:</t>
  </si>
  <si>
    <t>Cout de personnel du projet si pas inclus dans les activites si-dessus</t>
  </si>
  <si>
    <t>Couts operationnels si pas inclus dans les activites si-dessus</t>
  </si>
  <si>
    <t>Budget S&amp;E du projet</t>
  </si>
  <si>
    <t xml:space="preserve"> </t>
  </si>
  <si>
    <t>TOTAL DU BUDGET DE PROJET:</t>
  </si>
  <si>
    <t>Couts indirects (7% Unicef)</t>
  </si>
  <si>
    <t>Couts indirects  UNESCO</t>
  </si>
  <si>
    <t>Cout indirect UNFPA</t>
  </si>
  <si>
    <t>Cout indirect PNUD</t>
  </si>
  <si>
    <t xml:space="preserve">Total depenses </t>
  </si>
  <si>
    <t>Taux d'absorbtion (sur budget total)</t>
  </si>
  <si>
    <t>Annex D - PBF project budget</t>
  </si>
  <si>
    <t>Note: If this is a budget revision, insert extra columns to show budget changes.</t>
  </si>
  <si>
    <t>Table 1 - PBF project budget by Outcome, output and activity</t>
  </si>
  <si>
    <t>Outcome/ Output number</t>
  </si>
  <si>
    <t>Outcome/ output/ activity formulation:</t>
  </si>
  <si>
    <r>
      <t xml:space="preserve">Budget by recipient organization (not including staff, general operating costs and indirect fee) - </t>
    </r>
    <r>
      <rPr>
        <sz val="12"/>
        <color indexed="53"/>
        <rFont val="Times New Roman"/>
        <family val="1"/>
      </rPr>
      <t>UNICEF</t>
    </r>
  </si>
  <si>
    <r>
      <t>Budget by recipient organization (not including staff, general operating costs and indirect fee) -</t>
    </r>
    <r>
      <rPr>
        <sz val="12"/>
        <color indexed="53"/>
        <rFont val="Times New Roman"/>
        <family val="1"/>
      </rPr>
      <t>UNESCO</t>
    </r>
  </si>
  <si>
    <r>
      <t xml:space="preserve">Budget by recipient organization (not including staff, general operating costs and indirect fee) - </t>
    </r>
    <r>
      <rPr>
        <sz val="12"/>
        <color indexed="53"/>
        <rFont val="Times New Roman"/>
        <family val="1"/>
      </rPr>
      <t xml:space="preserve">PNUD </t>
    </r>
  </si>
  <si>
    <r>
      <t xml:space="preserve">Budget by recipient organization (not including staff, general operating costs and indirect fee) - </t>
    </r>
    <r>
      <rPr>
        <sz val="12"/>
        <color indexed="53"/>
        <rFont val="Times New Roman"/>
        <family val="1"/>
      </rPr>
      <t>UNFPA</t>
    </r>
  </si>
  <si>
    <t>Percent of budget for each output reserved for direct action on gender eqaulity (if any):</t>
  </si>
  <si>
    <t>Any remarks (e.g. on types of inputs provided or budget justification, for example if high TA or travel costs)</t>
  </si>
  <si>
    <t xml:space="preserve">OUTCOME 1: </t>
  </si>
  <si>
    <t>Output 1.1:</t>
  </si>
  <si>
    <t>Activity 1.1.1:</t>
  </si>
  <si>
    <t>Promouvoir et renforcer les capacités des Espaces Amis des Femmes </t>
  </si>
  <si>
    <t>Activity 1.1.2:</t>
  </si>
  <si>
    <r>
      <t xml:space="preserve">Appuyer les campagnes d’information et de la mobilisation des jeunes et des communautés à travers </t>
    </r>
    <r>
      <rPr>
        <sz val="12"/>
        <color indexed="8"/>
        <rFont val="Times New Roman"/>
        <family val="1"/>
      </rPr>
      <t xml:space="preserve">des séances d’information de proximité, des émissions radiophoniques et la plateforme U Report </t>
    </r>
  </si>
  <si>
    <t>Activité 1.4 : Renforcer les capacités techniques et opérationnelle des services d’aide à la jeunesse</t>
  </si>
  <si>
    <t>Output 1.2:</t>
  </si>
  <si>
    <t xml:space="preserve"> des activit</t>
  </si>
  <si>
    <t>Activity 1.2.1:</t>
  </si>
  <si>
    <t>Activity 1.2.2:</t>
  </si>
  <si>
    <t>Activity 1.2.3:</t>
  </si>
  <si>
    <t>Activity 1.2.4:</t>
  </si>
  <si>
    <t>Appuyer la formation civique et l’insertion socio-professionnelle de 475 jeunes vulnérables</t>
  </si>
  <si>
    <t>Activity 1.2.5:</t>
  </si>
  <si>
    <t>Activity 1.2.6:</t>
  </si>
  <si>
    <t>Output 1.3:</t>
  </si>
  <si>
    <t xml:space="preserve">La confiance entre les jeunes et les institutions est renforcée </t>
  </si>
  <si>
    <t>Activity 1.3.1:</t>
  </si>
  <si>
    <t>Activity 1.3.2:</t>
  </si>
  <si>
    <t>Organiser des ateliers en vue d’élaborer des stratégies ciblées pour appuyer les initiatives innovantes des jeunes renforçant le processus participatif</t>
  </si>
  <si>
    <t>Activity 1.3.3:</t>
  </si>
  <si>
    <t xml:space="preserve">Réaliser des dialogues intercommunautaires 
</t>
  </si>
  <si>
    <t>Activity 1.3.4:</t>
  </si>
  <si>
    <t>Activity 1.3.5:</t>
  </si>
  <si>
    <t>TOTAL $ FOR OUTCOME 1:</t>
  </si>
  <si>
    <t>Project personnel costs if not included in activities above</t>
  </si>
  <si>
    <t>Project operational costs if not included in activities above</t>
  </si>
  <si>
    <t>Project M&amp;E budget</t>
  </si>
  <si>
    <t>TOTAL PROJECT BUDGET:</t>
  </si>
  <si>
    <t>Activity 1.1.3:</t>
  </si>
  <si>
    <t>Activity 1.1.4:</t>
  </si>
  <si>
    <t xml:space="preserve">PBF PROJECT BUDGET - initial  </t>
  </si>
  <si>
    <t>CATEGORIES</t>
  </si>
  <si>
    <r>
      <t>1</t>
    </r>
    <r>
      <rPr>
        <b/>
        <vertAlign val="superscript"/>
        <sz val="10"/>
        <color indexed="8"/>
        <rFont val="Times New Roman"/>
        <family val="1"/>
      </rPr>
      <t>st</t>
    </r>
    <r>
      <rPr>
        <b/>
        <sz val="10"/>
        <color indexed="8"/>
        <rFont val="Times New Roman"/>
        <family val="1"/>
      </rPr>
      <t xml:space="preserve"> Tranche (70%)</t>
    </r>
  </si>
  <si>
    <r>
      <t xml:space="preserve"> 2</t>
    </r>
    <r>
      <rPr>
        <b/>
        <vertAlign val="superscript"/>
        <sz val="10"/>
        <color indexed="8"/>
        <rFont val="Times New Roman"/>
        <family val="1"/>
      </rPr>
      <t>nd</t>
    </r>
    <r>
      <rPr>
        <b/>
        <sz val="10"/>
        <color indexed="8"/>
        <rFont val="Times New Roman"/>
        <family val="1"/>
      </rPr>
      <t xml:space="preserve"> Tranche (30%)</t>
    </r>
  </si>
  <si>
    <t>TOTAL</t>
  </si>
  <si>
    <t>UNDP</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</si>
  <si>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</si>
  <si>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</si>
  <si>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</si>
  <si>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</si>
  <si>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</si>
  <si>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</si>
  <si>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</si>
  <si>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</si>
  <si>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 xml:space="preserve">8. Indirect Support Costs*  </t>
  </si>
  <si>
    <t>PBF enveloppe additionnelle 1,250,000 usd</t>
  </si>
  <si>
    <t xml:space="preserve"> 3eme Tranche (70%)</t>
  </si>
  <si>
    <t>4eme tranche (30%)</t>
  </si>
  <si>
    <t xml:space="preserve">                 -   </t>
  </si>
  <si>
    <t>Activite 1.3.5: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</si>
</sst>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dd\.mm\.yyyy"/>
    <numFmt numFmtId="172" formatCode="[$-10409]#0;\(#0\);&quot;&quot;"/>
    <numFmt numFmtId="173" formatCode="[$-10409]#,##0.00;\(#,##0.00\)"/>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_(* #,##0_);_(* \(#,##0\);_(* &quot;-&quot;??_);_(@_)"/>
  </numFmts>
  <fonts count="68">
    <font>
      <sz val="10"/>
      <name val="Arial"/>
      <family val="0"/>
    </font>
    <font>
      <sz val="12"/>
      <color indexed="53"/>
      <name val="Times New Roman"/>
      <family val="1"/>
    </font>
    <font>
      <sz val="12"/>
      <color indexed="8"/>
      <name val="Times New Roman"/>
      <family val="1"/>
    </font>
    <font>
      <b/>
      <sz val="10"/>
      <color indexed="8"/>
      <name val="Times New Roman"/>
      <family val="1"/>
    </font>
    <font>
      <b/>
      <vertAlign val="superscript"/>
      <sz val="10"/>
      <color indexed="8"/>
      <name val="Times New Roman"/>
      <family val="1"/>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12"/>
      <color indexed="8"/>
      <name val="Times New Roman"/>
      <family val="1"/>
    </font>
    <font>
      <b/>
      <sz val="16"/>
      <color indexed="8"/>
      <name val="Calibri"/>
      <family val="2"/>
    </font>
    <font>
      <b/>
      <sz val="14"/>
      <color indexed="8"/>
      <name val="Calibri"/>
      <family val="2"/>
    </font>
    <font>
      <b/>
      <sz val="12"/>
      <color indexed="8"/>
      <name val="Calibri"/>
      <family val="2"/>
    </font>
    <font>
      <b/>
      <sz val="10"/>
      <color indexed="8"/>
      <name val="Calibri"/>
      <family val="2"/>
    </font>
    <font>
      <sz val="10"/>
      <color indexed="8"/>
      <name val="Calibri"/>
      <family val="2"/>
    </font>
    <font>
      <sz val="14"/>
      <color indexed="8"/>
      <name val="Calibri"/>
      <family val="2"/>
    </font>
    <font>
      <sz val="10"/>
      <color indexed="8"/>
      <name val="Times New Roman"/>
      <family val="1"/>
    </font>
    <font>
      <sz val="10"/>
      <color indexed="53"/>
      <name val="Calibri"/>
      <family val="2"/>
    </font>
    <font>
      <b/>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6"/>
      <color theme="1"/>
      <name val="Calibri"/>
      <family val="2"/>
    </font>
    <font>
      <b/>
      <sz val="14"/>
      <color theme="1"/>
      <name val="Calibri"/>
      <family val="2"/>
    </font>
    <font>
      <b/>
      <sz val="12"/>
      <color theme="1"/>
      <name val="Calibri"/>
      <family val="2"/>
    </font>
    <font>
      <sz val="12"/>
      <color rgb="FF000000"/>
      <name val="Times New Roman"/>
      <family val="1"/>
    </font>
    <font>
      <b/>
      <sz val="10"/>
      <color theme="1"/>
      <name val="Calibri"/>
      <family val="2"/>
    </font>
    <font>
      <sz val="10"/>
      <color theme="1"/>
      <name val="Calibri"/>
      <family val="2"/>
    </font>
    <font>
      <sz val="14"/>
      <color theme="1"/>
      <name val="Calibri"/>
      <family val="2"/>
    </font>
    <font>
      <sz val="12"/>
      <color rgb="FFFF0000"/>
      <name val="Times New Roman"/>
      <family val="1"/>
    </font>
    <font>
      <b/>
      <sz val="10"/>
      <color rgb="FF000000"/>
      <name val="Times New Roman"/>
      <family val="1"/>
    </font>
    <font>
      <sz val="10"/>
      <color rgb="FF000000"/>
      <name val="Times New Roman"/>
      <family val="1"/>
    </font>
    <font>
      <sz val="10"/>
      <color rgb="FF000000"/>
      <name val="Calibri"/>
      <family val="2"/>
    </font>
    <font>
      <sz val="10"/>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3B3B3"/>
        <bgColor indexed="64"/>
      </patternFill>
    </fill>
    <fill>
      <patternFill patternType="solid">
        <fgColor rgb="FFD9D9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top/>
      <bottom style="medium"/>
    </border>
    <border>
      <left style="medium"/>
      <right style="medium"/>
      <top style="medium"/>
      <bottom style="medium"/>
    </border>
    <border>
      <left/>
      <right style="medium"/>
      <top style="medium"/>
      <bottom style="medium"/>
    </border>
    <border>
      <left style="medium"/>
      <right/>
      <top style="medium"/>
      <bottom style="medium"/>
    </border>
    <border>
      <left/>
      <right style="medium"/>
      <top/>
      <bottom style="medium"/>
    </border>
    <border>
      <left/>
      <right/>
      <top style="medium"/>
      <bottom style="medium"/>
    </border>
    <border>
      <left style="medium"/>
      <right style="medium"/>
      <top/>
      <bottom/>
    </border>
    <border>
      <left style="medium"/>
      <right style="medium"/>
      <top style="medium"/>
      <bottom style="thin"/>
    </border>
    <border>
      <left style="medium"/>
      <right/>
      <top/>
      <bottom style="medium"/>
    </border>
    <border>
      <left style="medium">
        <color rgb="FF000000"/>
      </left>
      <right style="medium">
        <color rgb="FF000000"/>
      </right>
      <top>
        <color indexed="63"/>
      </top>
      <bottom style="medium">
        <color rgb="FF000000"/>
      </bottom>
    </border>
    <border>
      <left>
        <color indexed="63"/>
      </left>
      <right style="medium"/>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double"/>
    </border>
    <border>
      <left>
        <color indexed="63"/>
      </left>
      <right style="medium">
        <color rgb="FF000000"/>
      </right>
      <top>
        <color indexed="63"/>
      </top>
      <bottom style="double"/>
    </border>
    <border>
      <left>
        <color indexed="63"/>
      </left>
      <right style="medium"/>
      <top>
        <color indexed="63"/>
      </top>
      <bottom style="double"/>
    </border>
    <border>
      <left style="medium">
        <color rgb="FF000000"/>
      </left>
      <right>
        <color indexed="63"/>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style="medium"/>
      <bottom style="medium">
        <color rgb="FF000000"/>
      </bottom>
    </border>
    <border>
      <left>
        <color indexed="63"/>
      </left>
      <right style="medium">
        <color rgb="FF000000"/>
      </right>
      <top>
        <color indexed="63"/>
      </top>
      <bottom style="mediu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color indexed="63"/>
      </right>
      <top style="medium"/>
      <bottom style="medium">
        <color rgb="FF000000"/>
      </botto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9">
    <xf numFmtId="0" fontId="0" fillId="0" borderId="0" xfId="0" applyAlignment="1">
      <alignment/>
    </xf>
    <xf numFmtId="0" fontId="53" fillId="0" borderId="10" xfId="0" applyFont="1" applyBorder="1" applyAlignment="1">
      <alignment vertical="center" wrapText="1"/>
    </xf>
    <xf numFmtId="0" fontId="54" fillId="0" borderId="10" xfId="0" applyFont="1" applyBorder="1" applyAlignment="1">
      <alignment vertical="center" wrapText="1"/>
    </xf>
    <xf numFmtId="0" fontId="55" fillId="0" borderId="0" xfId="0" applyFont="1" applyAlignment="1">
      <alignment/>
    </xf>
    <xf numFmtId="0" fontId="56" fillId="0" borderId="0" xfId="0" applyFont="1" applyAlignment="1">
      <alignment/>
    </xf>
    <xf numFmtId="0" fontId="0" fillId="2" borderId="0" xfId="0" applyFill="1" applyAlignment="1">
      <alignment/>
    </xf>
    <xf numFmtId="0" fontId="0" fillId="9" borderId="0" xfId="0" applyFill="1" applyAlignment="1">
      <alignment/>
    </xf>
    <xf numFmtId="0" fontId="0" fillId="13" borderId="0" xfId="0" applyFill="1" applyAlignment="1">
      <alignment/>
    </xf>
    <xf numFmtId="0" fontId="57" fillId="0" borderId="0" xfId="0" applyFont="1" applyAlignment="1">
      <alignment/>
    </xf>
    <xf numFmtId="0" fontId="0" fillId="9" borderId="11" xfId="0" applyFill="1" applyBorder="1" applyAlignment="1">
      <alignment horizontal="center"/>
    </xf>
    <xf numFmtId="0" fontId="0" fillId="0" borderId="11" xfId="0" applyBorder="1" applyAlignment="1">
      <alignment horizontal="center"/>
    </xf>
    <xf numFmtId="0" fontId="0" fillId="13" borderId="11" xfId="0" applyFill="1" applyBorder="1" applyAlignment="1">
      <alignment horizontal="center"/>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2" borderId="13" xfId="0" applyFont="1" applyFill="1" applyBorder="1" applyAlignment="1">
      <alignment vertical="center" wrapText="1"/>
    </xf>
    <xf numFmtId="0" fontId="54" fillId="9" borderId="13" xfId="0" applyFont="1" applyFill="1" applyBorder="1" applyAlignment="1">
      <alignment vertical="center" wrapText="1"/>
    </xf>
    <xf numFmtId="0" fontId="54" fillId="13" borderId="13" xfId="0" applyFont="1" applyFill="1" applyBorder="1" applyAlignment="1">
      <alignment vertical="center" wrapText="1"/>
    </xf>
    <xf numFmtId="0" fontId="58" fillId="0" borderId="13" xfId="0" applyFont="1" applyBorder="1" applyAlignment="1">
      <alignment vertical="center" wrapText="1"/>
    </xf>
    <xf numFmtId="0" fontId="59" fillId="0" borderId="14" xfId="0" applyFont="1" applyBorder="1" applyAlignment="1">
      <alignment vertical="center" wrapText="1"/>
    </xf>
    <xf numFmtId="0" fontId="59" fillId="0" borderId="13" xfId="0" applyFont="1" applyBorder="1" applyAlignment="1">
      <alignment vertical="center" wrapText="1"/>
    </xf>
    <xf numFmtId="43" fontId="54" fillId="0" borderId="15" xfId="42" applyFont="1" applyBorder="1" applyAlignment="1">
      <alignment vertical="center" wrapText="1"/>
    </xf>
    <xf numFmtId="43" fontId="54" fillId="0" borderId="15" xfId="42" applyFont="1" applyFill="1" applyBorder="1" applyAlignment="1">
      <alignment vertical="center" wrapText="1"/>
    </xf>
    <xf numFmtId="9" fontId="54" fillId="0" borderId="15" xfId="59" applyFont="1" applyBorder="1" applyAlignment="1">
      <alignment vertical="center" wrapText="1"/>
    </xf>
    <xf numFmtId="43" fontId="54" fillId="2" borderId="15" xfId="42" applyFont="1" applyFill="1" applyBorder="1" applyAlignment="1">
      <alignment vertical="center" wrapText="1"/>
    </xf>
    <xf numFmtId="43" fontId="54" fillId="9" borderId="15" xfId="42" applyFont="1" applyFill="1" applyBorder="1" applyAlignment="1">
      <alignment vertical="center" wrapText="1"/>
    </xf>
    <xf numFmtId="43" fontId="54" fillId="13" borderId="15" xfId="42" applyFont="1" applyFill="1" applyBorder="1" applyAlignment="1">
      <alignment vertical="center" wrapText="1"/>
    </xf>
    <xf numFmtId="0" fontId="54" fillId="0" borderId="15" xfId="0" applyFont="1" applyBorder="1" applyAlignment="1">
      <alignment vertical="center" wrapText="1"/>
    </xf>
    <xf numFmtId="0" fontId="60" fillId="0" borderId="10" xfId="0" applyFont="1" applyBorder="1" applyAlignment="1">
      <alignment horizontal="justify" vertical="center" wrapText="1"/>
    </xf>
    <xf numFmtId="43" fontId="54" fillId="0" borderId="12" xfId="42" applyFont="1" applyFill="1" applyBorder="1" applyAlignment="1">
      <alignment horizontal="center" vertical="center" wrapText="1"/>
    </xf>
    <xf numFmtId="43" fontId="54" fillId="0" borderId="13" xfId="42" applyFont="1" applyBorder="1" applyAlignment="1">
      <alignment horizontal="center" vertical="center" wrapText="1"/>
    </xf>
    <xf numFmtId="43" fontId="54" fillId="0" borderId="13" xfId="42" applyFont="1" applyFill="1" applyBorder="1" applyAlignment="1">
      <alignment horizontal="center" vertical="center" wrapText="1"/>
    </xf>
    <xf numFmtId="43" fontId="54" fillId="0" borderId="13" xfId="42" applyFont="1" applyBorder="1" applyAlignment="1">
      <alignment vertical="center" wrapText="1"/>
    </xf>
    <xf numFmtId="0" fontId="60" fillId="0" borderId="12" xfId="0" applyFont="1" applyBorder="1" applyAlignment="1">
      <alignment horizontal="justify" vertical="center" wrapText="1"/>
    </xf>
    <xf numFmtId="43" fontId="54" fillId="0" borderId="10" xfId="42" applyFont="1" applyFill="1" applyBorder="1" applyAlignment="1">
      <alignment horizontal="center" vertical="center" wrapText="1"/>
    </xf>
    <xf numFmtId="43" fontId="54" fillId="0" borderId="15" xfId="42" applyFont="1" applyBorder="1" applyAlignment="1">
      <alignment horizontal="center" vertical="center" wrapText="1"/>
    </xf>
    <xf numFmtId="43" fontId="54" fillId="0" borderId="15" xfId="42" applyFont="1" applyFill="1" applyBorder="1" applyAlignment="1">
      <alignment horizontal="center" vertical="center" wrapText="1"/>
    </xf>
    <xf numFmtId="0" fontId="51" fillId="0" borderId="14" xfId="0" applyFont="1" applyBorder="1" applyAlignment="1">
      <alignment vertical="center"/>
    </xf>
    <xf numFmtId="0" fontId="51" fillId="0" borderId="16" xfId="0" applyFont="1" applyBorder="1" applyAlignment="1">
      <alignment vertical="center"/>
    </xf>
    <xf numFmtId="0" fontId="51" fillId="0" borderId="13" xfId="0" applyFont="1" applyBorder="1" applyAlignment="1">
      <alignment vertical="center"/>
    </xf>
    <xf numFmtId="0" fontId="54" fillId="2" borderId="15" xfId="0" applyFont="1" applyFill="1" applyBorder="1" applyAlignment="1">
      <alignment vertical="center" wrapText="1"/>
    </xf>
    <xf numFmtId="0" fontId="54" fillId="9" borderId="15" xfId="0" applyFont="1" applyFill="1" applyBorder="1" applyAlignment="1">
      <alignment vertical="center" wrapText="1"/>
    </xf>
    <xf numFmtId="0" fontId="54" fillId="13" borderId="15" xfId="0" applyFont="1" applyFill="1" applyBorder="1" applyAlignment="1">
      <alignment vertical="center" wrapText="1"/>
    </xf>
    <xf numFmtId="0" fontId="60" fillId="0" borderId="10" xfId="0" applyFont="1" applyBorder="1" applyAlignment="1">
      <alignment vertical="center" wrapText="1"/>
    </xf>
    <xf numFmtId="43" fontId="54" fillId="9" borderId="15" xfId="42" applyFont="1" applyFill="1" applyBorder="1" applyAlignment="1">
      <alignment horizontal="right" vertical="center" wrapText="1"/>
    </xf>
    <xf numFmtId="43" fontId="54" fillId="0" borderId="15" xfId="42" applyFont="1" applyFill="1" applyBorder="1" applyAlignment="1">
      <alignment horizontal="right" vertical="center" wrapText="1"/>
    </xf>
    <xf numFmtId="0" fontId="60" fillId="0" borderId="12" xfId="0" applyFont="1" applyBorder="1" applyAlignment="1">
      <alignment vertical="center" wrapText="1"/>
    </xf>
    <xf numFmtId="0" fontId="60" fillId="0" borderId="17" xfId="0" applyFont="1" applyBorder="1" applyAlignment="1">
      <alignment horizontal="justify" vertical="center" wrapText="1"/>
    </xf>
    <xf numFmtId="43" fontId="54" fillId="0" borderId="15" xfId="0" applyNumberFormat="1" applyFont="1" applyBorder="1" applyAlignment="1">
      <alignment vertical="center" wrapText="1"/>
    </xf>
    <xf numFmtId="43" fontId="54" fillId="0" borderId="0" xfId="42" applyFont="1" applyFill="1" applyAlignment="1">
      <alignment/>
    </xf>
    <xf numFmtId="0" fontId="53" fillId="0" borderId="16" xfId="0" applyFont="1" applyBorder="1" applyAlignment="1">
      <alignment vertical="center" wrapText="1"/>
    </xf>
    <xf numFmtId="0" fontId="53" fillId="0" borderId="11" xfId="0" applyFont="1" applyBorder="1" applyAlignment="1">
      <alignment vertical="center" wrapText="1"/>
    </xf>
    <xf numFmtId="43" fontId="53" fillId="0" borderId="16" xfId="42" applyFont="1" applyFill="1" applyBorder="1" applyAlignment="1">
      <alignment vertical="center" wrapText="1"/>
    </xf>
    <xf numFmtId="43" fontId="53" fillId="0" borderId="16" xfId="42" applyFont="1" applyBorder="1" applyAlignment="1">
      <alignment vertical="center" wrapText="1"/>
    </xf>
    <xf numFmtId="0" fontId="53" fillId="2" borderId="16" xfId="0" applyFont="1" applyFill="1" applyBorder="1" applyAlignment="1">
      <alignment vertical="center" wrapText="1"/>
    </xf>
    <xf numFmtId="0" fontId="53" fillId="9" borderId="16" xfId="0" applyFont="1" applyFill="1" applyBorder="1" applyAlignment="1">
      <alignment vertical="center" wrapText="1"/>
    </xf>
    <xf numFmtId="0" fontId="53" fillId="13" borderId="16" xfId="0" applyFont="1" applyFill="1" applyBorder="1" applyAlignment="1">
      <alignment vertical="center" wrapText="1"/>
    </xf>
    <xf numFmtId="0" fontId="53" fillId="0" borderId="13" xfId="0" applyFont="1" applyBorder="1" applyAlignment="1">
      <alignment vertical="center" wrapText="1"/>
    </xf>
    <xf numFmtId="0" fontId="53" fillId="0" borderId="12" xfId="0" applyFont="1" applyBorder="1" applyAlignment="1">
      <alignment vertical="center" wrapText="1"/>
    </xf>
    <xf numFmtId="43" fontId="53" fillId="0" borderId="12" xfId="42" applyFont="1" applyFill="1" applyBorder="1" applyAlignment="1">
      <alignment vertical="center" wrapText="1"/>
    </xf>
    <xf numFmtId="43" fontId="53" fillId="0" borderId="12" xfId="42" applyFont="1" applyBorder="1" applyAlignment="1">
      <alignment vertical="center" wrapText="1"/>
    </xf>
    <xf numFmtId="0" fontId="53" fillId="2" borderId="12" xfId="0" applyFont="1" applyFill="1" applyBorder="1" applyAlignment="1">
      <alignment vertical="center" wrapText="1"/>
    </xf>
    <xf numFmtId="0" fontId="53" fillId="9" borderId="12" xfId="0" applyFont="1" applyFill="1" applyBorder="1" applyAlignment="1">
      <alignment vertical="center" wrapText="1"/>
    </xf>
    <xf numFmtId="0" fontId="53" fillId="13" borderId="12" xfId="0" applyFont="1" applyFill="1" applyBorder="1" applyAlignment="1">
      <alignment vertical="center" wrapText="1"/>
    </xf>
    <xf numFmtId="43" fontId="53" fillId="9" borderId="12" xfId="42" applyFont="1" applyFill="1" applyBorder="1" applyAlignment="1">
      <alignment horizontal="right" vertical="center" wrapText="1"/>
    </xf>
    <xf numFmtId="43" fontId="53" fillId="0" borderId="15" xfId="42" applyFont="1" applyFill="1" applyBorder="1" applyAlignment="1">
      <alignment horizontal="right" vertical="center" wrapText="1"/>
    </xf>
    <xf numFmtId="43" fontId="53" fillId="0" borderId="16" xfId="0" applyNumberFormat="1" applyFont="1" applyBorder="1" applyAlignment="1">
      <alignment vertical="center" wrapText="1"/>
    </xf>
    <xf numFmtId="43" fontId="53" fillId="2" borderId="16" xfId="0" applyNumberFormat="1" applyFont="1" applyFill="1" applyBorder="1" applyAlignment="1">
      <alignment vertical="center" wrapText="1"/>
    </xf>
    <xf numFmtId="43" fontId="53" fillId="13" borderId="16" xfId="0" applyNumberFormat="1" applyFont="1" applyFill="1" applyBorder="1" applyAlignment="1">
      <alignment vertical="center" wrapText="1"/>
    </xf>
    <xf numFmtId="0" fontId="54" fillId="0" borderId="16" xfId="0" applyFont="1" applyBorder="1" applyAlignment="1">
      <alignment horizontal="left" vertical="center" wrapText="1"/>
    </xf>
    <xf numFmtId="0" fontId="54" fillId="2" borderId="16" xfId="0" applyFont="1" applyFill="1" applyBorder="1" applyAlignment="1">
      <alignment horizontal="left" vertical="center" wrapText="1"/>
    </xf>
    <xf numFmtId="0" fontId="54" fillId="9" borderId="16" xfId="0" applyFont="1" applyFill="1" applyBorder="1" applyAlignment="1">
      <alignment horizontal="left" vertical="center" wrapText="1"/>
    </xf>
    <xf numFmtId="0" fontId="54" fillId="13" borderId="16" xfId="0" applyFont="1" applyFill="1" applyBorder="1" applyAlignment="1">
      <alignment horizontal="left" vertical="center" wrapText="1"/>
    </xf>
    <xf numFmtId="43" fontId="54" fillId="0" borderId="16" xfId="42" applyFont="1" applyBorder="1" applyAlignment="1">
      <alignment vertical="center" wrapText="1"/>
    </xf>
    <xf numFmtId="0" fontId="54" fillId="0" borderId="14" xfId="0" applyFont="1" applyBorder="1" applyAlignment="1">
      <alignment horizontal="left" vertical="center" wrapText="1"/>
    </xf>
    <xf numFmtId="43" fontId="54" fillId="0" borderId="16" xfId="42" applyFont="1" applyBorder="1" applyAlignment="1">
      <alignment horizontal="left" vertical="center" wrapText="1"/>
    </xf>
    <xf numFmtId="43" fontId="54" fillId="33" borderId="16" xfId="42" applyFont="1" applyFill="1" applyBorder="1" applyAlignment="1">
      <alignment horizontal="left" vertical="center" wrapText="1"/>
    </xf>
    <xf numFmtId="0" fontId="53" fillId="0" borderId="14" xfId="0" applyFont="1" applyBorder="1" applyAlignment="1">
      <alignment vertical="center" wrapText="1"/>
    </xf>
    <xf numFmtId="0" fontId="61" fillId="0" borderId="0" xfId="0" applyFont="1" applyAlignment="1">
      <alignment/>
    </xf>
    <xf numFmtId="43" fontId="61" fillId="2" borderId="0" xfId="0" applyNumberFormat="1" applyFont="1" applyFill="1" applyAlignment="1">
      <alignment/>
    </xf>
    <xf numFmtId="43" fontId="61" fillId="9" borderId="0" xfId="0" applyNumberFormat="1" applyFont="1" applyFill="1" applyAlignment="1">
      <alignment/>
    </xf>
    <xf numFmtId="43" fontId="61" fillId="0" borderId="0" xfId="0" applyNumberFormat="1" applyFont="1" applyAlignment="1">
      <alignment/>
    </xf>
    <xf numFmtId="43" fontId="61" fillId="13" borderId="0" xfId="0" applyNumberFormat="1" applyFont="1" applyFill="1" applyAlignment="1">
      <alignment/>
    </xf>
    <xf numFmtId="9" fontId="61" fillId="0" borderId="0" xfId="59" applyFont="1" applyAlignment="1">
      <alignment/>
    </xf>
    <xf numFmtId="43" fontId="0" fillId="0" borderId="0" xfId="0" applyNumberFormat="1" applyAlignment="1">
      <alignment/>
    </xf>
    <xf numFmtId="0" fontId="62" fillId="0" borderId="12" xfId="0" applyFont="1" applyBorder="1" applyAlignment="1">
      <alignment horizontal="justify" vertical="center" wrapText="1"/>
    </xf>
    <xf numFmtId="43" fontId="62" fillId="0" borderId="12" xfId="42" applyFont="1" applyBorder="1" applyAlignment="1">
      <alignment horizontal="center" vertical="center" wrapText="1"/>
    </xf>
    <xf numFmtId="43" fontId="62" fillId="0" borderId="13" xfId="42" applyFont="1" applyBorder="1" applyAlignment="1">
      <alignment horizontal="center" vertical="center" wrapText="1"/>
    </xf>
    <xf numFmtId="43" fontId="62" fillId="0" borderId="13" xfId="42" applyFont="1" applyBorder="1" applyAlignment="1">
      <alignment vertical="center" wrapText="1"/>
    </xf>
    <xf numFmtId="0" fontId="62" fillId="0" borderId="10" xfId="0" applyFont="1" applyBorder="1" applyAlignment="1">
      <alignment horizontal="justify" vertical="center" wrapText="1"/>
    </xf>
    <xf numFmtId="43" fontId="62" fillId="0" borderId="10" xfId="42" applyFont="1" applyBorder="1" applyAlignment="1">
      <alignment horizontal="center" vertical="center" wrapText="1"/>
    </xf>
    <xf numFmtId="43" fontId="62" fillId="0" borderId="15" xfId="42" applyFont="1" applyBorder="1" applyAlignment="1">
      <alignment horizontal="center" vertical="center" wrapText="1"/>
    </xf>
    <xf numFmtId="43" fontId="62" fillId="0" borderId="15" xfId="42" applyFont="1" applyBorder="1" applyAlignment="1">
      <alignment vertical="center" wrapText="1"/>
    </xf>
    <xf numFmtId="0" fontId="54" fillId="0" borderId="10" xfId="0" applyFont="1" applyBorder="1" applyAlignment="1">
      <alignment horizontal="justify" vertical="center" wrapText="1"/>
    </xf>
    <xf numFmtId="43" fontId="54" fillId="0" borderId="10" xfId="42" applyFont="1" applyBorder="1" applyAlignment="1">
      <alignment horizontal="center" vertical="center" wrapText="1"/>
    </xf>
    <xf numFmtId="0" fontId="62" fillId="0" borderId="10" xfId="0" applyFont="1" applyBorder="1" applyAlignment="1">
      <alignment vertical="center" wrapText="1"/>
    </xf>
    <xf numFmtId="43" fontId="54" fillId="0" borderId="12" xfId="42" applyFont="1" applyBorder="1" applyAlignment="1">
      <alignment horizontal="center" vertical="center" wrapText="1"/>
    </xf>
    <xf numFmtId="0" fontId="62" fillId="0" borderId="12" xfId="0" applyFont="1" applyBorder="1" applyAlignment="1">
      <alignment vertical="center" wrapText="1"/>
    </xf>
    <xf numFmtId="0" fontId="54" fillId="0" borderId="18" xfId="0" applyFont="1" applyBorder="1" applyAlignment="1">
      <alignment horizontal="justify" vertical="center" wrapText="1"/>
    </xf>
    <xf numFmtId="0" fontId="54" fillId="0" borderId="19" xfId="0" applyFont="1" applyBorder="1" applyAlignment="1">
      <alignment vertical="center" wrapText="1"/>
    </xf>
    <xf numFmtId="0" fontId="53" fillId="0" borderId="15" xfId="0" applyFont="1" applyBorder="1" applyAlignment="1">
      <alignment vertical="center" wrapText="1"/>
    </xf>
    <xf numFmtId="0" fontId="63" fillId="34" borderId="20"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21" xfId="0" applyFont="1" applyFill="1" applyBorder="1" applyAlignment="1">
      <alignment vertical="center" wrapText="1"/>
    </xf>
    <xf numFmtId="0" fontId="64" fillId="0" borderId="20" xfId="0" applyFont="1" applyBorder="1" applyAlignment="1">
      <alignment vertical="center" wrapText="1"/>
    </xf>
    <xf numFmtId="3" fontId="65" fillId="0" borderId="22" xfId="0" applyNumberFormat="1" applyFont="1" applyBorder="1" applyAlignment="1">
      <alignment horizontal="center" vertical="center" wrapText="1"/>
    </xf>
    <xf numFmtId="3" fontId="65" fillId="0" borderId="21" xfId="0" applyNumberFormat="1" applyFont="1" applyBorder="1" applyAlignment="1">
      <alignment horizontal="center" vertical="center" wrapText="1"/>
    </xf>
    <xf numFmtId="0" fontId="65" fillId="0" borderId="22" xfId="0" applyFont="1" applyBorder="1" applyAlignment="1">
      <alignment horizontal="center" vertical="center" wrapText="1"/>
    </xf>
    <xf numFmtId="0" fontId="63" fillId="35" borderId="20" xfId="0" applyFont="1" applyFill="1" applyBorder="1" applyAlignment="1">
      <alignment vertical="center" wrapText="1"/>
    </xf>
    <xf numFmtId="3" fontId="65" fillId="35" borderId="22" xfId="0" applyNumberFormat="1" applyFont="1" applyFill="1" applyBorder="1" applyAlignment="1">
      <alignment horizontal="center" vertical="center" wrapText="1"/>
    </xf>
    <xf numFmtId="3" fontId="65" fillId="35" borderId="21" xfId="0" applyNumberFormat="1" applyFont="1" applyFill="1" applyBorder="1" applyAlignment="1">
      <alignment horizontal="center" vertical="center" wrapText="1"/>
    </xf>
    <xf numFmtId="3" fontId="66" fillId="0" borderId="22" xfId="0" applyNumberFormat="1" applyFont="1" applyBorder="1" applyAlignment="1">
      <alignment horizontal="center" vertical="center" wrapText="1"/>
    </xf>
    <xf numFmtId="0" fontId="63" fillId="35" borderId="23" xfId="0" applyFont="1" applyFill="1" applyBorder="1" applyAlignment="1">
      <alignment horizontal="center" vertical="center" wrapText="1"/>
    </xf>
    <xf numFmtId="3" fontId="65" fillId="35" borderId="24" xfId="0" applyNumberFormat="1" applyFont="1" applyFill="1" applyBorder="1" applyAlignment="1">
      <alignment horizontal="center" vertical="center" wrapText="1"/>
    </xf>
    <xf numFmtId="3" fontId="66" fillId="35" borderId="24" xfId="0" applyNumberFormat="1" applyFont="1" applyFill="1" applyBorder="1" applyAlignment="1">
      <alignment horizontal="center" vertical="center" wrapText="1"/>
    </xf>
    <xf numFmtId="3" fontId="65" fillId="35" borderId="25" xfId="0" applyNumberFormat="1"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2" xfId="0" applyFont="1" applyFill="1" applyBorder="1" applyAlignment="1">
      <alignment vertical="center" wrapText="1"/>
    </xf>
    <xf numFmtId="0" fontId="67" fillId="34" borderId="21" xfId="0" applyFont="1" applyFill="1" applyBorder="1" applyAlignment="1">
      <alignment vertical="center" wrapText="1"/>
    </xf>
    <xf numFmtId="0" fontId="52" fillId="0" borderId="20" xfId="0" applyFont="1" applyBorder="1" applyAlignment="1">
      <alignment vertical="center" wrapText="1"/>
    </xf>
    <xf numFmtId="3" fontId="52" fillId="0" borderId="22" xfId="0" applyNumberFormat="1" applyFont="1" applyBorder="1" applyAlignment="1">
      <alignment horizontal="center" vertical="center" wrapText="1"/>
    </xf>
    <xf numFmtId="0" fontId="52" fillId="0" borderId="22" xfId="0" applyFont="1" applyBorder="1" applyAlignment="1">
      <alignment horizontal="center" vertical="center" wrapText="1"/>
    </xf>
    <xf numFmtId="3" fontId="52" fillId="0" borderId="21" xfId="0" applyNumberFormat="1" applyFont="1" applyBorder="1" applyAlignment="1">
      <alignment horizontal="center" vertical="center" wrapText="1"/>
    </xf>
    <xf numFmtId="3" fontId="52" fillId="0" borderId="27" xfId="0" applyNumberFormat="1" applyFont="1" applyBorder="1" applyAlignment="1">
      <alignment horizontal="center" vertical="center" wrapText="1"/>
    </xf>
    <xf numFmtId="0" fontId="52" fillId="0" borderId="27" xfId="0" applyFont="1" applyBorder="1" applyAlignment="1">
      <alignment horizontal="center" vertical="center" wrapText="1"/>
    </xf>
    <xf numFmtId="3" fontId="52" fillId="0" borderId="28" xfId="0" applyNumberFormat="1" applyFont="1" applyBorder="1" applyAlignment="1">
      <alignment horizontal="center" vertical="center" wrapText="1"/>
    </xf>
    <xf numFmtId="0" fontId="52" fillId="0" borderId="28" xfId="0" applyFont="1" applyBorder="1" applyAlignment="1">
      <alignment horizontal="center" vertical="center" wrapText="1"/>
    </xf>
    <xf numFmtId="0" fontId="67" fillId="35" borderId="20" xfId="0" applyFont="1" applyFill="1" applyBorder="1" applyAlignment="1">
      <alignment vertical="center" wrapText="1"/>
    </xf>
    <xf numFmtId="3" fontId="52" fillId="35" borderId="22" xfId="0" applyNumberFormat="1" applyFont="1" applyFill="1" applyBorder="1" applyAlignment="1">
      <alignment horizontal="center" vertical="center" wrapText="1"/>
    </xf>
    <xf numFmtId="0" fontId="52" fillId="35" borderId="22" xfId="0" applyFont="1" applyFill="1" applyBorder="1" applyAlignment="1">
      <alignment horizontal="center" vertical="center" wrapText="1"/>
    </xf>
    <xf numFmtId="3" fontId="52" fillId="35" borderId="21" xfId="0" applyNumberFormat="1" applyFont="1" applyFill="1" applyBorder="1" applyAlignment="1">
      <alignment horizontal="center" vertical="center" wrapText="1"/>
    </xf>
    <xf numFmtId="0" fontId="67" fillId="35" borderId="23" xfId="0" applyFont="1" applyFill="1" applyBorder="1" applyAlignment="1">
      <alignment horizontal="center" vertical="center" wrapText="1"/>
    </xf>
    <xf numFmtId="3" fontId="52" fillId="35" borderId="29" xfId="0" applyNumberFormat="1" applyFont="1" applyFill="1" applyBorder="1" applyAlignment="1">
      <alignment horizontal="center" vertical="center" wrapText="1"/>
    </xf>
    <xf numFmtId="0" fontId="52" fillId="35" borderId="29" xfId="0" applyFont="1" applyFill="1" applyBorder="1" applyAlignment="1">
      <alignment horizontal="center" vertical="center" wrapText="1"/>
    </xf>
    <xf numFmtId="3" fontId="52" fillId="35" borderId="15" xfId="0" applyNumberFormat="1" applyFont="1" applyFill="1" applyBorder="1" applyAlignment="1">
      <alignment horizontal="center" vertical="center" wrapText="1"/>
    </xf>
    <xf numFmtId="179" fontId="53" fillId="2" borderId="16" xfId="0" applyNumberFormat="1" applyFont="1" applyFill="1" applyBorder="1" applyAlignment="1">
      <alignment vertical="center" wrapText="1"/>
    </xf>
    <xf numFmtId="0" fontId="0" fillId="2" borderId="0" xfId="0" applyFill="1" applyAlignment="1">
      <alignment horizontal="center"/>
    </xf>
    <xf numFmtId="0" fontId="0" fillId="2" borderId="11" xfId="0" applyFill="1" applyBorder="1" applyAlignment="1">
      <alignment horizontal="center"/>
    </xf>
    <xf numFmtId="0" fontId="53" fillId="0" borderId="14" xfId="0" applyFont="1" applyBorder="1" applyAlignment="1">
      <alignment vertical="center" wrapText="1"/>
    </xf>
    <xf numFmtId="0" fontId="53" fillId="0" borderId="16" xfId="0" applyFont="1" applyBorder="1" applyAlignment="1">
      <alignment vertical="center" wrapText="1"/>
    </xf>
    <xf numFmtId="0" fontId="53" fillId="0" borderId="13" xfId="0" applyFont="1" applyBorder="1" applyAlignment="1">
      <alignment vertical="center" wrapText="1"/>
    </xf>
    <xf numFmtId="0" fontId="53" fillId="0" borderId="14" xfId="0" applyFont="1" applyBorder="1" applyAlignment="1">
      <alignment horizontal="left" vertical="center" wrapText="1"/>
    </xf>
    <xf numFmtId="0" fontId="53" fillId="0" borderId="16" xfId="0" applyFont="1" applyBorder="1" applyAlignment="1">
      <alignment horizontal="left" vertical="center" wrapText="1"/>
    </xf>
    <xf numFmtId="0" fontId="54" fillId="0" borderId="14" xfId="0" applyFont="1" applyBorder="1" applyAlignment="1">
      <alignment horizontal="left" vertical="center" wrapText="1"/>
    </xf>
    <xf numFmtId="0" fontId="54" fillId="0" borderId="16" xfId="0" applyFont="1" applyBorder="1" applyAlignment="1">
      <alignment horizontal="left" vertical="center" wrapText="1"/>
    </xf>
    <xf numFmtId="0" fontId="63" fillId="34" borderId="26"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7" fillId="34" borderId="33" xfId="0" applyFont="1" applyFill="1" applyBorder="1" applyAlignment="1">
      <alignment horizontal="center" vertical="center" wrapText="1"/>
    </xf>
    <xf numFmtId="0" fontId="67" fillId="34" borderId="34" xfId="0" applyFont="1" applyFill="1" applyBorder="1" applyAlignment="1">
      <alignment horizontal="center" vertical="center" wrapText="1"/>
    </xf>
    <xf numFmtId="0" fontId="67" fillId="34" borderId="28" xfId="0"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67" fillId="34" borderId="30" xfId="0" applyFont="1" applyFill="1" applyBorder="1" applyAlignment="1">
      <alignment horizontal="center" vertical="center" wrapText="1"/>
    </xf>
    <xf numFmtId="0" fontId="67" fillId="34" borderId="32" xfId="0" applyFont="1" applyFill="1" applyBorder="1" applyAlignment="1">
      <alignment horizontal="center" vertical="center" wrapText="1"/>
    </xf>
    <xf numFmtId="0" fontId="54" fillId="0" borderId="14" xfId="0" applyFont="1" applyBorder="1" applyAlignment="1">
      <alignment horizontal="left" vertical="center"/>
    </xf>
    <xf numFmtId="0" fontId="54" fillId="0" borderId="16" xfId="0" applyFont="1" applyBorder="1" applyAlignment="1">
      <alignment horizontal="left" vertical="center"/>
    </xf>
    <xf numFmtId="0" fontId="54" fillId="0" borderId="13" xfId="0" applyFont="1" applyBorder="1" applyAlignment="1">
      <alignment horizontal="left"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54" fillId="0" borderId="37" xfId="0" applyFont="1" applyBorder="1" applyAlignment="1">
      <alignment horizontal="center" vertical="center"/>
    </xf>
    <xf numFmtId="0" fontId="54" fillId="0" borderId="13" xfId="0" applyFont="1" applyBorder="1" applyAlignment="1">
      <alignment horizontal="left" vertical="center" wrapText="1"/>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54" fillId="0" borderId="14" xfId="0" applyFont="1" applyBorder="1" applyAlignment="1">
      <alignment vertical="center" wrapText="1"/>
    </xf>
    <xf numFmtId="0" fontId="54" fillId="0" borderId="16" xfId="0" applyFont="1" applyBorder="1" applyAlignment="1">
      <alignment vertical="center" wrapText="1"/>
    </xf>
    <xf numFmtId="0" fontId="54" fillId="0" borderId="13"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7D8FF"/>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zoomScale="50" zoomScaleNormal="50" zoomScalePageLayoutView="0" workbookViewId="0" topLeftCell="A5">
      <selection activeCell="I43" sqref="I43"/>
    </sheetView>
  </sheetViews>
  <sheetFormatPr defaultColWidth="9.140625" defaultRowHeight="12.75"/>
  <cols>
    <col min="1" max="1" width="24.00390625" style="0" customWidth="1"/>
    <col min="2" max="2" width="24.8515625" style="0" customWidth="1"/>
    <col min="3" max="6" width="18.8515625" style="0" bestFit="1" customWidth="1"/>
    <col min="7" max="7" width="14.140625" style="0" bestFit="1" customWidth="1"/>
    <col min="8" max="8" width="3.7109375" style="0" bestFit="1" customWidth="1"/>
    <col min="9" max="9" width="20.140625" style="5" bestFit="1" customWidth="1"/>
    <col min="10" max="10" width="17.28125" style="6" bestFit="1" customWidth="1"/>
    <col min="11" max="11" width="22.00390625" style="0" bestFit="1" customWidth="1"/>
    <col min="12" max="12" width="22.00390625" style="7" bestFit="1" customWidth="1"/>
    <col min="13" max="13" width="22.7109375" style="0" customWidth="1"/>
    <col min="14" max="14" width="22.57421875" style="0" customWidth="1"/>
    <col min="15" max="15" width="20.8515625" style="0" customWidth="1"/>
    <col min="16" max="18" width="28.8515625" style="0" customWidth="1"/>
    <col min="19" max="19" width="34.140625" style="0" customWidth="1"/>
  </cols>
  <sheetData>
    <row r="1" spans="1:2" ht="21">
      <c r="A1" s="3" t="s">
        <v>34</v>
      </c>
      <c r="B1" s="4"/>
    </row>
    <row r="2" spans="1:2" ht="15">
      <c r="A2" s="8"/>
      <c r="B2" s="8"/>
    </row>
    <row r="3" spans="1:2" ht="15">
      <c r="A3" s="8" t="s">
        <v>35</v>
      </c>
      <c r="B3" s="8"/>
    </row>
    <row r="5" spans="1:9" ht="15">
      <c r="A5" s="8" t="s">
        <v>36</v>
      </c>
      <c r="I5" s="138" t="s">
        <v>37</v>
      </c>
    </row>
    <row r="6" spans="9:12" ht="12.75" thickBot="1">
      <c r="I6" s="139"/>
      <c r="J6" s="9" t="s">
        <v>38</v>
      </c>
      <c r="K6" s="10" t="s">
        <v>39</v>
      </c>
      <c r="L6" s="11" t="s">
        <v>40</v>
      </c>
    </row>
    <row r="7" spans="1:15" ht="138.75" customHeight="1" thickBot="1">
      <c r="A7" s="12" t="s">
        <v>41</v>
      </c>
      <c r="B7" s="13" t="s">
        <v>42</v>
      </c>
      <c r="C7" s="13" t="s">
        <v>43</v>
      </c>
      <c r="D7" s="13" t="s">
        <v>44</v>
      </c>
      <c r="E7" s="13" t="s">
        <v>45</v>
      </c>
      <c r="F7" s="13" t="s">
        <v>46</v>
      </c>
      <c r="G7" s="13" t="s">
        <v>47</v>
      </c>
      <c r="H7" s="13"/>
      <c r="I7" s="14" t="s">
        <v>48</v>
      </c>
      <c r="J7" s="15" t="s">
        <v>49</v>
      </c>
      <c r="K7" s="13" t="s">
        <v>49</v>
      </c>
      <c r="L7" s="16" t="s">
        <v>50</v>
      </c>
      <c r="M7" s="17" t="s">
        <v>51</v>
      </c>
      <c r="N7" s="13" t="s">
        <v>52</v>
      </c>
      <c r="O7" s="13" t="s">
        <v>53</v>
      </c>
    </row>
    <row r="8" spans="1:15" ht="15" thickBot="1">
      <c r="A8" s="140" t="s">
        <v>54</v>
      </c>
      <c r="B8" s="141"/>
      <c r="C8" s="141"/>
      <c r="D8" s="141"/>
      <c r="E8" s="141"/>
      <c r="F8" s="141"/>
      <c r="G8" s="141"/>
      <c r="H8" s="141"/>
      <c r="I8" s="141"/>
      <c r="J8" s="141"/>
      <c r="K8" s="141"/>
      <c r="L8" s="141"/>
      <c r="M8" s="141"/>
      <c r="N8" s="141"/>
      <c r="O8" s="142"/>
    </row>
    <row r="9" spans="1:15" ht="51.75" customHeight="1" thickBot="1">
      <c r="A9" s="1" t="s">
        <v>0</v>
      </c>
      <c r="B9" s="18" t="s">
        <v>33</v>
      </c>
      <c r="C9" s="19"/>
      <c r="D9" s="20"/>
      <c r="E9" s="21"/>
      <c r="F9" s="20"/>
      <c r="G9" s="22">
        <v>1</v>
      </c>
      <c r="H9" s="22"/>
      <c r="I9" s="23"/>
      <c r="J9" s="24"/>
      <c r="K9" s="21"/>
      <c r="L9" s="25"/>
      <c r="M9" s="20"/>
      <c r="N9" s="20"/>
      <c r="O9" s="26"/>
    </row>
    <row r="10" spans="1:15" ht="39" thickBot="1">
      <c r="A10" s="2" t="s">
        <v>1</v>
      </c>
      <c r="B10" s="27" t="s">
        <v>17</v>
      </c>
      <c r="C10" s="28"/>
      <c r="D10" s="29"/>
      <c r="E10" s="30"/>
      <c r="F10" s="31">
        <v>265000</v>
      </c>
      <c r="G10" s="22">
        <v>0.5</v>
      </c>
      <c r="H10" s="22"/>
      <c r="I10" s="23"/>
      <c r="J10" s="24"/>
      <c r="K10" s="21"/>
      <c r="L10" s="25">
        <v>100700</v>
      </c>
      <c r="M10" s="20">
        <f aca="true" t="shared" si="0" ref="M10:M30">L10+J10+I10+K10</f>
        <v>100700</v>
      </c>
      <c r="N10" s="20">
        <f>M10/(E10+F10+D10+C10)*100</f>
        <v>38</v>
      </c>
      <c r="O10" s="26"/>
    </row>
    <row r="11" spans="1:15" ht="78" thickBot="1">
      <c r="A11" s="2" t="s">
        <v>2</v>
      </c>
      <c r="B11" s="32" t="s">
        <v>18</v>
      </c>
      <c r="C11" s="33"/>
      <c r="D11" s="34"/>
      <c r="E11" s="21"/>
      <c r="F11" s="20">
        <v>70000</v>
      </c>
      <c r="G11" s="22">
        <v>0.3</v>
      </c>
      <c r="H11" s="22"/>
      <c r="I11" s="23"/>
      <c r="J11" s="24"/>
      <c r="K11" s="21"/>
      <c r="L11" s="25">
        <v>37993</v>
      </c>
      <c r="M11" s="20">
        <f t="shared" si="0"/>
        <v>37993</v>
      </c>
      <c r="N11" s="20">
        <f>M11/(E11+F11+D11+C11)*100</f>
        <v>54.27571428571428</v>
      </c>
      <c r="O11" s="26"/>
    </row>
    <row r="12" spans="1:15" ht="104.25" thickBot="1">
      <c r="A12" s="2" t="s">
        <v>3</v>
      </c>
      <c r="B12" s="27" t="s">
        <v>19</v>
      </c>
      <c r="C12" s="33">
        <v>120000</v>
      </c>
      <c r="D12" s="34">
        <v>29134.49</v>
      </c>
      <c r="E12" s="35"/>
      <c r="F12" s="20"/>
      <c r="G12" s="22">
        <v>0.3</v>
      </c>
      <c r="H12" s="22"/>
      <c r="I12" s="33">
        <v>113279.93</v>
      </c>
      <c r="J12" s="24">
        <v>19134.49</v>
      </c>
      <c r="K12" s="21"/>
      <c r="L12" s="25"/>
      <c r="M12" s="20">
        <f t="shared" si="0"/>
        <v>132414.41999999998</v>
      </c>
      <c r="N12" s="20">
        <f>M12/(E12+F12+D12+C12)*100</f>
        <v>88.78859611884548</v>
      </c>
      <c r="O12" s="26"/>
    </row>
    <row r="13" spans="1:15" ht="52.5" thickBot="1">
      <c r="A13" s="2" t="s">
        <v>4</v>
      </c>
      <c r="B13" s="27" t="s">
        <v>20</v>
      </c>
      <c r="C13" s="33">
        <v>135000</v>
      </c>
      <c r="D13" s="34">
        <v>0</v>
      </c>
      <c r="E13" s="35">
        <v>0</v>
      </c>
      <c r="F13" s="20">
        <v>0</v>
      </c>
      <c r="G13" s="22"/>
      <c r="H13" s="22"/>
      <c r="I13" s="33">
        <v>117210.01</v>
      </c>
      <c r="J13" s="24">
        <v>0</v>
      </c>
      <c r="K13" s="21">
        <v>0</v>
      </c>
      <c r="L13" s="25"/>
      <c r="M13" s="20">
        <f t="shared" si="0"/>
        <v>117210.01</v>
      </c>
      <c r="N13" s="20">
        <f>M13/(E13+F13+D13+C13)*100</f>
        <v>86.82222962962962</v>
      </c>
      <c r="O13" s="26"/>
    </row>
    <row r="14" spans="1:15" ht="44.25" customHeight="1" thickBot="1">
      <c r="A14" s="1" t="s">
        <v>5</v>
      </c>
      <c r="B14" s="36" t="s">
        <v>21</v>
      </c>
      <c r="C14" s="37"/>
      <c r="D14" s="37"/>
      <c r="E14" s="38"/>
      <c r="F14" s="20"/>
      <c r="G14" s="22">
        <v>0.5</v>
      </c>
      <c r="H14" s="22"/>
      <c r="I14" s="39"/>
      <c r="J14" s="40"/>
      <c r="K14" s="26"/>
      <c r="L14" s="41"/>
      <c r="M14" s="20">
        <f t="shared" si="0"/>
        <v>0</v>
      </c>
      <c r="N14" s="20"/>
      <c r="O14" s="26"/>
    </row>
    <row r="15" spans="1:15" ht="78" thickBot="1">
      <c r="A15" s="2" t="s">
        <v>6</v>
      </c>
      <c r="B15" s="32" t="s">
        <v>22</v>
      </c>
      <c r="C15" s="21">
        <v>160000</v>
      </c>
      <c r="D15" s="20"/>
      <c r="E15" s="21"/>
      <c r="F15" s="20"/>
      <c r="G15" s="22">
        <v>0.5</v>
      </c>
      <c r="H15" s="22"/>
      <c r="I15" s="33">
        <v>132872.83</v>
      </c>
      <c r="J15" s="24"/>
      <c r="K15" s="21"/>
      <c r="L15" s="25"/>
      <c r="M15" s="20">
        <f t="shared" si="0"/>
        <v>132872.83</v>
      </c>
      <c r="N15" s="20">
        <f aca="true" t="shared" si="1" ref="N15:N20">M15/(E15+F15+D15+C15)*100</f>
        <v>83.04551874999999</v>
      </c>
      <c r="O15" s="26"/>
    </row>
    <row r="16" spans="1:15" ht="91.5" thickBot="1">
      <c r="A16" s="2" t="s">
        <v>7</v>
      </c>
      <c r="B16" s="42" t="s">
        <v>23</v>
      </c>
      <c r="C16" s="21"/>
      <c r="D16" s="20">
        <v>241638.03</v>
      </c>
      <c r="E16" s="21"/>
      <c r="F16" s="20"/>
      <c r="G16" s="22">
        <v>0.3</v>
      </c>
      <c r="H16" s="22"/>
      <c r="I16" s="23"/>
      <c r="J16" s="43">
        <v>147839.12</v>
      </c>
      <c r="K16" s="44"/>
      <c r="L16" s="25"/>
      <c r="M16" s="20">
        <f t="shared" si="0"/>
        <v>147839.12</v>
      </c>
      <c r="N16" s="20">
        <f t="shared" si="1"/>
        <v>61.18205813877889</v>
      </c>
      <c r="O16" s="26"/>
    </row>
    <row r="17" spans="1:15" ht="117" thickBot="1">
      <c r="A17" s="2" t="s">
        <v>8</v>
      </c>
      <c r="B17" s="42" t="s">
        <v>24</v>
      </c>
      <c r="C17" s="21"/>
      <c r="D17" s="20">
        <v>357905.48</v>
      </c>
      <c r="E17" s="21"/>
      <c r="F17" s="20"/>
      <c r="G17" s="22">
        <v>0.4</v>
      </c>
      <c r="H17" s="22"/>
      <c r="I17" s="23"/>
      <c r="J17" s="43">
        <v>291173.98</v>
      </c>
      <c r="K17" s="44"/>
      <c r="L17" s="25"/>
      <c r="M17" s="20">
        <f t="shared" si="0"/>
        <v>291173.98</v>
      </c>
      <c r="N17" s="20">
        <f t="shared" si="1"/>
        <v>81.35499350275386</v>
      </c>
      <c r="O17" s="26"/>
    </row>
    <row r="18" spans="1:15" ht="52.5" thickBot="1">
      <c r="A18" s="2" t="s">
        <v>9</v>
      </c>
      <c r="B18" s="42" t="s">
        <v>25</v>
      </c>
      <c r="C18" s="28">
        <v>475000</v>
      </c>
      <c r="D18" s="29"/>
      <c r="E18" s="30"/>
      <c r="F18" s="20"/>
      <c r="G18" s="22"/>
      <c r="H18" s="22"/>
      <c r="I18" s="33">
        <v>475607.69</v>
      </c>
      <c r="J18" s="24"/>
      <c r="K18" s="21"/>
      <c r="L18" s="25"/>
      <c r="M18" s="20">
        <f t="shared" si="0"/>
        <v>475607.69</v>
      </c>
      <c r="N18" s="20">
        <f t="shared" si="1"/>
        <v>100.12793473684209</v>
      </c>
      <c r="O18" s="26"/>
    </row>
    <row r="19" spans="1:15" ht="65.25" thickBot="1">
      <c r="A19" s="2" t="s">
        <v>10</v>
      </c>
      <c r="B19" s="42" t="s">
        <v>26</v>
      </c>
      <c r="C19" s="33"/>
      <c r="D19" s="34"/>
      <c r="E19" s="35">
        <v>330000</v>
      </c>
      <c r="F19" s="20"/>
      <c r="G19" s="22">
        <v>0.3</v>
      </c>
      <c r="H19" s="22"/>
      <c r="I19" s="23"/>
      <c r="J19" s="24"/>
      <c r="K19" s="21">
        <f>E19</f>
        <v>330000</v>
      </c>
      <c r="L19" s="25"/>
      <c r="M19" s="20">
        <f t="shared" si="0"/>
        <v>330000</v>
      </c>
      <c r="N19" s="20">
        <f t="shared" si="1"/>
        <v>100</v>
      </c>
      <c r="O19" s="26"/>
    </row>
    <row r="20" spans="1:15" ht="26.25" thickBot="1">
      <c r="A20" s="2" t="s">
        <v>11</v>
      </c>
      <c r="B20" s="42" t="s">
        <v>27</v>
      </c>
      <c r="C20" s="33">
        <v>145000</v>
      </c>
      <c r="D20" s="34"/>
      <c r="E20" s="35">
        <v>95000</v>
      </c>
      <c r="F20" s="20"/>
      <c r="G20" s="22"/>
      <c r="H20" s="22"/>
      <c r="I20" s="33">
        <v>144786.58</v>
      </c>
      <c r="J20" s="24"/>
      <c r="K20" s="21">
        <f>E20</f>
        <v>95000</v>
      </c>
      <c r="L20" s="25"/>
      <c r="M20" s="20">
        <f t="shared" si="0"/>
        <v>239786.58</v>
      </c>
      <c r="N20" s="20">
        <f t="shared" si="1"/>
        <v>99.911075</v>
      </c>
      <c r="O20" s="26"/>
    </row>
    <row r="21" spans="1:15" ht="15.75" thickBot="1">
      <c r="A21" s="1" t="s">
        <v>12</v>
      </c>
      <c r="B21" s="26"/>
      <c r="C21" s="21"/>
      <c r="D21" s="20"/>
      <c r="E21" s="21"/>
      <c r="F21" s="20"/>
      <c r="G21" s="22">
        <v>0.5</v>
      </c>
      <c r="H21" s="22"/>
      <c r="I21" s="39"/>
      <c r="J21" s="40"/>
      <c r="K21" s="26"/>
      <c r="L21" s="41"/>
      <c r="M21" s="20">
        <f t="shared" si="0"/>
        <v>0</v>
      </c>
      <c r="N21" s="20"/>
      <c r="O21" s="26"/>
    </row>
    <row r="22" spans="1:15" ht="52.5" thickBot="1">
      <c r="A22" s="2" t="s">
        <v>13</v>
      </c>
      <c r="B22" s="45" t="s">
        <v>28</v>
      </c>
      <c r="C22" s="21">
        <v>100000</v>
      </c>
      <c r="D22" s="20"/>
      <c r="E22" s="21"/>
      <c r="F22" s="20"/>
      <c r="G22" s="22">
        <v>0.5</v>
      </c>
      <c r="H22" s="22"/>
      <c r="I22" s="33">
        <f>46026.33</f>
        <v>46026.33</v>
      </c>
      <c r="J22" s="40"/>
      <c r="K22" s="26"/>
      <c r="L22" s="41"/>
      <c r="M22" s="20">
        <f t="shared" si="0"/>
        <v>46026.33</v>
      </c>
      <c r="N22" s="20">
        <f>M22/(E22+F22+D22+C22)*100</f>
        <v>46.02633</v>
      </c>
      <c r="O22" s="26"/>
    </row>
    <row r="23" spans="1:15" ht="78" thickBot="1">
      <c r="A23" s="2" t="s">
        <v>14</v>
      </c>
      <c r="B23" s="27" t="s">
        <v>29</v>
      </c>
      <c r="C23" s="21">
        <v>120000</v>
      </c>
      <c r="D23" s="20"/>
      <c r="E23" s="21"/>
      <c r="F23" s="20"/>
      <c r="G23" s="22"/>
      <c r="H23" s="22"/>
      <c r="I23" s="33">
        <v>117251.20000000004</v>
      </c>
      <c r="J23" s="40"/>
      <c r="K23" s="26"/>
      <c r="L23" s="41"/>
      <c r="M23" s="20">
        <f t="shared" si="0"/>
        <v>117251.20000000004</v>
      </c>
      <c r="N23" s="20">
        <f>M23/(E23+F23+D23+C23)*100</f>
        <v>97.70933333333338</v>
      </c>
      <c r="O23" s="26"/>
    </row>
    <row r="24" spans="1:15" ht="52.5" thickBot="1">
      <c r="A24" s="2" t="s">
        <v>15</v>
      </c>
      <c r="B24" s="46" t="s">
        <v>30</v>
      </c>
      <c r="C24" s="21"/>
      <c r="D24" s="20"/>
      <c r="E24" s="21">
        <v>280000</v>
      </c>
      <c r="F24" s="20"/>
      <c r="G24" s="22"/>
      <c r="H24" s="22"/>
      <c r="I24" s="39"/>
      <c r="J24" s="40"/>
      <c r="K24" s="47">
        <f>E24</f>
        <v>280000</v>
      </c>
      <c r="L24" s="41"/>
      <c r="M24" s="20">
        <f t="shared" si="0"/>
        <v>280000</v>
      </c>
      <c r="N24" s="20">
        <f>M24/(E24+F24+D24+C24)*100</f>
        <v>100</v>
      </c>
      <c r="O24" s="26"/>
    </row>
    <row r="25" spans="1:15" ht="89.25" customHeight="1" thickBot="1">
      <c r="A25" s="2" t="s">
        <v>16</v>
      </c>
      <c r="B25" s="27" t="s">
        <v>31</v>
      </c>
      <c r="C25" s="21">
        <v>460000</v>
      </c>
      <c r="D25" s="20"/>
      <c r="E25" s="21"/>
      <c r="F25" s="20"/>
      <c r="G25" s="22"/>
      <c r="H25" s="22"/>
      <c r="I25" s="33">
        <v>441290.76</v>
      </c>
      <c r="J25" s="40"/>
      <c r="K25" s="26"/>
      <c r="L25" s="41"/>
      <c r="M25" s="20">
        <f t="shared" si="0"/>
        <v>441290.76</v>
      </c>
      <c r="N25" s="20">
        <f>M25/(E25+F25+D25+C25)*100</f>
        <v>95.93277391304348</v>
      </c>
      <c r="O25" s="26"/>
    </row>
    <row r="26" spans="1:15" ht="83.25" customHeight="1" thickBot="1">
      <c r="A26" s="2" t="s">
        <v>129</v>
      </c>
      <c r="B26" s="27" t="s">
        <v>32</v>
      </c>
      <c r="C26" s="48"/>
      <c r="D26" s="20"/>
      <c r="E26" s="21"/>
      <c r="F26" s="20">
        <v>80000</v>
      </c>
      <c r="G26" s="49"/>
      <c r="H26" s="50"/>
      <c r="I26" s="39"/>
      <c r="J26" s="40"/>
      <c r="K26" s="26"/>
      <c r="L26" s="41"/>
      <c r="M26" s="20">
        <f t="shared" si="0"/>
        <v>0</v>
      </c>
      <c r="N26" s="20">
        <f>M26/(E26+F26+D26+C26)*100</f>
        <v>0</v>
      </c>
      <c r="O26" s="26"/>
    </row>
    <row r="27" spans="1:15" ht="15" customHeight="1" thickBot="1">
      <c r="A27" s="143" t="s">
        <v>55</v>
      </c>
      <c r="B27" s="144"/>
      <c r="C27" s="51"/>
      <c r="D27" s="52"/>
      <c r="E27" s="51"/>
      <c r="F27" s="52"/>
      <c r="G27" s="50"/>
      <c r="H27" s="50"/>
      <c r="I27" s="53"/>
      <c r="J27" s="54"/>
      <c r="K27" s="49"/>
      <c r="L27" s="55"/>
      <c r="M27" s="20">
        <f t="shared" si="0"/>
        <v>0</v>
      </c>
      <c r="N27" s="20"/>
      <c r="O27" s="56"/>
    </row>
    <row r="28" spans="1:15" ht="70.5" customHeight="1" thickBot="1">
      <c r="A28" s="12" t="s">
        <v>56</v>
      </c>
      <c r="B28" s="57"/>
      <c r="C28" s="58"/>
      <c r="D28" s="59"/>
      <c r="E28" s="58"/>
      <c r="F28" s="59"/>
      <c r="G28" s="50"/>
      <c r="H28" s="50"/>
      <c r="I28" s="60"/>
      <c r="J28" s="61"/>
      <c r="K28" s="57"/>
      <c r="L28" s="62">
        <v>15061</v>
      </c>
      <c r="M28" s="20">
        <f t="shared" si="0"/>
        <v>15061</v>
      </c>
      <c r="N28" s="20"/>
      <c r="O28" s="57"/>
    </row>
    <row r="29" spans="1:15" ht="50.25" customHeight="1" thickBot="1">
      <c r="A29" s="12" t="s">
        <v>57</v>
      </c>
      <c r="B29" s="57"/>
      <c r="C29" s="58"/>
      <c r="D29" s="59"/>
      <c r="E29" s="58"/>
      <c r="F29" s="59"/>
      <c r="G29" s="26"/>
      <c r="H29" s="26"/>
      <c r="I29" s="33">
        <v>26713.419999999995</v>
      </c>
      <c r="J29" s="61"/>
      <c r="K29" s="57"/>
      <c r="L29" s="62">
        <v>16337.98</v>
      </c>
      <c r="M29" s="20">
        <f t="shared" si="0"/>
        <v>43051.399999999994</v>
      </c>
      <c r="N29" s="20"/>
      <c r="O29" s="57"/>
    </row>
    <row r="30" spans="1:15" ht="36" customHeight="1" thickBot="1">
      <c r="A30" s="2" t="s">
        <v>58</v>
      </c>
      <c r="B30" s="26" t="s">
        <v>59</v>
      </c>
      <c r="C30" s="21">
        <v>135000</v>
      </c>
      <c r="D30" s="20">
        <v>71322</v>
      </c>
      <c r="E30" s="21">
        <v>45000</v>
      </c>
      <c r="F30" s="20">
        <v>35000</v>
      </c>
      <c r="G30" s="49"/>
      <c r="H30" s="50"/>
      <c r="I30" s="33">
        <f>94770.3600000001+20504.25</f>
        <v>115274.6100000001</v>
      </c>
      <c r="J30" s="63">
        <v>31851.41</v>
      </c>
      <c r="K30" s="64">
        <v>45000</v>
      </c>
      <c r="L30" s="41"/>
      <c r="M30" s="20">
        <f t="shared" si="0"/>
        <v>192126.0200000001</v>
      </c>
      <c r="N30" s="20"/>
      <c r="O30" s="26"/>
    </row>
    <row r="31" spans="1:15" ht="16.5" customHeight="1" thickBot="1">
      <c r="A31" s="143" t="s">
        <v>60</v>
      </c>
      <c r="B31" s="144"/>
      <c r="C31" s="65">
        <f>SUM(C10:C30)</f>
        <v>1850000</v>
      </c>
      <c r="D31" s="65">
        <f aca="true" t="shared" si="2" ref="D31:I31">SUM(D10:D30)</f>
        <v>700000</v>
      </c>
      <c r="E31" s="65">
        <f t="shared" si="2"/>
        <v>750000</v>
      </c>
      <c r="F31" s="65">
        <f t="shared" si="2"/>
        <v>450000</v>
      </c>
      <c r="G31" s="65">
        <f t="shared" si="2"/>
        <v>4.1</v>
      </c>
      <c r="H31" s="65">
        <f t="shared" si="2"/>
        <v>0</v>
      </c>
      <c r="I31" s="65">
        <f t="shared" si="2"/>
        <v>1730313.3599999999</v>
      </c>
      <c r="J31" s="66">
        <f>SUM(J9:J30)</f>
        <v>489998.99999999994</v>
      </c>
      <c r="K31" s="66">
        <f>SUM(K9:K30)</f>
        <v>750000</v>
      </c>
      <c r="L31" s="67">
        <f>SUM(L10+L11+L26+L28+L29)</f>
        <v>170091.98</v>
      </c>
      <c r="M31" s="66">
        <f>SUM(M9:M30)</f>
        <v>3140404.34</v>
      </c>
      <c r="N31" s="20">
        <f>M31/(E31+F31+D31+C31)*100</f>
        <v>83.74411573333333</v>
      </c>
      <c r="O31" s="56"/>
    </row>
    <row r="32" spans="1:15" ht="16.5" customHeight="1" thickBot="1">
      <c r="A32" s="145" t="s">
        <v>61</v>
      </c>
      <c r="B32" s="146"/>
      <c r="C32" s="146"/>
      <c r="D32" s="146"/>
      <c r="E32" s="146"/>
      <c r="F32" s="146"/>
      <c r="G32" s="146"/>
      <c r="H32" s="68"/>
      <c r="I32" s="33">
        <v>119686.64</v>
      </c>
      <c r="J32" s="70"/>
      <c r="K32" s="68"/>
      <c r="L32" s="71"/>
      <c r="M32" s="72">
        <f>L32+K32+J32+I32</f>
        <v>119686.64</v>
      </c>
      <c r="N32" s="20"/>
      <c r="O32" s="13"/>
    </row>
    <row r="33" spans="1:15" ht="16.5" customHeight="1" thickBot="1">
      <c r="A33" s="73" t="s">
        <v>62</v>
      </c>
      <c r="B33" s="68"/>
      <c r="C33" s="68"/>
      <c r="D33" s="74">
        <v>45794</v>
      </c>
      <c r="E33" s="68"/>
      <c r="F33" s="68"/>
      <c r="G33" s="68"/>
      <c r="H33" s="68"/>
      <c r="I33" s="69"/>
      <c r="J33" s="70"/>
      <c r="K33" s="68"/>
      <c r="L33" s="71"/>
      <c r="M33" s="72"/>
      <c r="N33" s="20"/>
      <c r="O33" s="13"/>
    </row>
    <row r="34" spans="1:15" ht="16.5" customHeight="1" thickBot="1">
      <c r="A34" s="73" t="s">
        <v>63</v>
      </c>
      <c r="B34" s="68"/>
      <c r="C34" s="68"/>
      <c r="D34" s="74"/>
      <c r="E34" s="68"/>
      <c r="F34" s="75">
        <v>30439</v>
      </c>
      <c r="G34" s="68"/>
      <c r="H34" s="68"/>
      <c r="I34" s="69"/>
      <c r="J34" s="70"/>
      <c r="K34" s="68"/>
      <c r="L34" s="71"/>
      <c r="M34" s="72"/>
      <c r="N34" s="20"/>
      <c r="O34" s="13"/>
    </row>
    <row r="35" spans="1:15" ht="16.5" customHeight="1" thickBot="1">
      <c r="A35" s="73" t="s">
        <v>64</v>
      </c>
      <c r="B35" s="68"/>
      <c r="C35" s="68"/>
      <c r="D35" s="74"/>
      <c r="E35" s="68"/>
      <c r="F35" s="75"/>
      <c r="G35" s="68">
        <v>45000</v>
      </c>
      <c r="H35" s="68"/>
      <c r="I35" s="69"/>
      <c r="J35" s="70"/>
      <c r="K35" s="68"/>
      <c r="L35" s="71"/>
      <c r="M35" s="72"/>
      <c r="N35" s="20"/>
      <c r="O35" s="13"/>
    </row>
    <row r="36" spans="1:15" ht="30" thickBot="1">
      <c r="A36" s="76"/>
      <c r="B36" s="49"/>
      <c r="C36" s="65">
        <f>C31</f>
        <v>1850000</v>
      </c>
      <c r="D36" s="65">
        <f>D31</f>
        <v>700000</v>
      </c>
      <c r="E36" s="65"/>
      <c r="F36" s="65">
        <f>C31+D31+E31+F31</f>
        <v>3750000</v>
      </c>
      <c r="G36" s="49" t="s">
        <v>65</v>
      </c>
      <c r="H36" s="49"/>
      <c r="I36" s="137">
        <f>I31+I32</f>
        <v>1849999.9999999998</v>
      </c>
      <c r="J36" s="66">
        <f>J31+J32</f>
        <v>489998.99999999994</v>
      </c>
      <c r="K36" s="66">
        <f>K31+K32</f>
        <v>750000</v>
      </c>
      <c r="L36" s="66">
        <f>L31+L32</f>
        <v>170091.98</v>
      </c>
      <c r="M36" s="65">
        <f>M31+M32</f>
        <v>3260090.98</v>
      </c>
      <c r="N36" s="20"/>
      <c r="O36" s="56"/>
    </row>
    <row r="37" spans="1:15" ht="16.5" customHeight="1" thickBot="1">
      <c r="A37" s="143"/>
      <c r="B37" s="144"/>
      <c r="C37" s="144"/>
      <c r="D37" s="49"/>
      <c r="E37" s="49"/>
      <c r="F37" s="49"/>
      <c r="G37" s="49"/>
      <c r="H37" s="49"/>
      <c r="I37" s="66">
        <f>I36-1850000</f>
        <v>0</v>
      </c>
      <c r="J37" s="54"/>
      <c r="K37" s="49"/>
      <c r="L37" s="55"/>
      <c r="M37" s="65"/>
      <c r="N37" s="65"/>
      <c r="O37" s="56"/>
    </row>
    <row r="38" spans="1:14" s="77" customFormat="1" ht="18">
      <c r="A38" s="77" t="s">
        <v>66</v>
      </c>
      <c r="I38" s="78"/>
      <c r="J38" s="79"/>
      <c r="K38" s="80"/>
      <c r="L38" s="81"/>
      <c r="M38" s="82">
        <f>M36/F36</f>
        <v>0.8693575946666666</v>
      </c>
      <c r="N38" s="82"/>
    </row>
    <row r="41" ht="12">
      <c r="D41" s="83"/>
    </row>
    <row r="43" ht="25.5" customHeight="1"/>
  </sheetData>
  <sheetProtection/>
  <mergeCells count="6">
    <mergeCell ref="I5:I6"/>
    <mergeCell ref="A8:O8"/>
    <mergeCell ref="A27:B27"/>
    <mergeCell ref="A31:B31"/>
    <mergeCell ref="A32:G32"/>
    <mergeCell ref="A37:C3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E4" sqref="E4"/>
    </sheetView>
  </sheetViews>
  <sheetFormatPr defaultColWidth="9.140625" defaultRowHeight="12.75"/>
  <sheetData>
    <row r="1" spans="1:8" ht="13.5" thickBot="1">
      <c r="A1" s="147" t="s">
        <v>110</v>
      </c>
      <c r="B1" s="148"/>
      <c r="C1" s="148"/>
      <c r="D1" s="148"/>
      <c r="E1" s="148"/>
      <c r="F1" s="148"/>
      <c r="G1" s="148"/>
      <c r="H1" s="149"/>
    </row>
    <row r="2" spans="1:8" ht="26.25" thickBot="1">
      <c r="A2" s="100" t="s">
        <v>111</v>
      </c>
      <c r="B2" s="147" t="s">
        <v>112</v>
      </c>
      <c r="C2" s="148"/>
      <c r="D2" s="150"/>
      <c r="E2" s="147" t="s">
        <v>113</v>
      </c>
      <c r="F2" s="148"/>
      <c r="G2" s="150"/>
      <c r="H2" s="101" t="s">
        <v>114</v>
      </c>
    </row>
    <row r="3" spans="1:8" ht="13.5" thickBot="1">
      <c r="A3" s="100"/>
      <c r="B3" s="102" t="s">
        <v>37</v>
      </c>
      <c r="C3" s="102" t="s">
        <v>115</v>
      </c>
      <c r="D3" s="102" t="s">
        <v>38</v>
      </c>
      <c r="E3" s="102" t="s">
        <v>37</v>
      </c>
      <c r="F3" s="102" t="s">
        <v>115</v>
      </c>
      <c r="G3" s="102" t="s">
        <v>38</v>
      </c>
      <c r="H3" s="103"/>
    </row>
    <row r="4" spans="1:8" ht="39" thickBot="1">
      <c r="A4" s="104" t="s">
        <v>116</v>
      </c>
      <c r="B4" s="105">
        <v>93695</v>
      </c>
      <c r="C4" s="105">
        <v>38500</v>
      </c>
      <c r="D4" s="105">
        <v>35000</v>
      </c>
      <c r="E4" s="105">
        <v>40155</v>
      </c>
      <c r="F4" s="105">
        <v>16500</v>
      </c>
      <c r="G4" s="105">
        <v>15000</v>
      </c>
      <c r="H4" s="106">
        <v>238850</v>
      </c>
    </row>
    <row r="5" spans="1:8" ht="65.25" thickBot="1">
      <c r="A5" s="104" t="s">
        <v>117</v>
      </c>
      <c r="B5" s="105">
        <v>21000</v>
      </c>
      <c r="C5" s="105">
        <v>7000</v>
      </c>
      <c r="D5" s="105">
        <v>70000</v>
      </c>
      <c r="E5" s="105">
        <v>9000</v>
      </c>
      <c r="F5" s="105">
        <v>3000</v>
      </c>
      <c r="G5" s="105">
        <v>30000</v>
      </c>
      <c r="H5" s="106">
        <v>140000</v>
      </c>
    </row>
    <row r="6" spans="1:8" ht="104.25" thickBot="1">
      <c r="A6" s="104" t="s">
        <v>118</v>
      </c>
      <c r="B6" s="105">
        <v>74554</v>
      </c>
      <c r="C6" s="105">
        <v>3500</v>
      </c>
      <c r="D6" s="105">
        <v>35000</v>
      </c>
      <c r="E6" s="105">
        <v>31952</v>
      </c>
      <c r="F6" s="107"/>
      <c r="G6" s="105">
        <v>15000</v>
      </c>
      <c r="H6" s="106">
        <v>160006</v>
      </c>
    </row>
    <row r="7" spans="1:8" ht="39" thickBot="1">
      <c r="A7" s="104" t="s">
        <v>119</v>
      </c>
      <c r="B7" s="105">
        <v>202965</v>
      </c>
      <c r="C7" s="105">
        <v>245000</v>
      </c>
      <c r="D7" s="105">
        <v>97170</v>
      </c>
      <c r="E7" s="105">
        <v>86985</v>
      </c>
      <c r="F7" s="105">
        <v>105000</v>
      </c>
      <c r="G7" s="105">
        <v>41644</v>
      </c>
      <c r="H7" s="106">
        <v>778764</v>
      </c>
    </row>
    <row r="8" spans="1:8" ht="13.5" thickBot="1">
      <c r="A8" s="104" t="s">
        <v>120</v>
      </c>
      <c r="B8" s="105">
        <v>11200</v>
      </c>
      <c r="C8" s="105">
        <v>3500</v>
      </c>
      <c r="D8" s="105">
        <v>16432</v>
      </c>
      <c r="E8" s="105">
        <v>4800</v>
      </c>
      <c r="F8" s="105">
        <v>1500</v>
      </c>
      <c r="G8" s="105">
        <v>7044</v>
      </c>
      <c r="H8" s="106">
        <v>44476</v>
      </c>
    </row>
    <row r="9" spans="1:8" ht="78" thickBot="1">
      <c r="A9" s="104" t="s">
        <v>121</v>
      </c>
      <c r="B9" s="105">
        <v>392700</v>
      </c>
      <c r="C9" s="105">
        <v>175655</v>
      </c>
      <c r="D9" s="105">
        <v>7000</v>
      </c>
      <c r="E9" s="105">
        <v>168300</v>
      </c>
      <c r="F9" s="105">
        <v>75280</v>
      </c>
      <c r="G9" s="105">
        <v>3000</v>
      </c>
      <c r="H9" s="106">
        <v>821935</v>
      </c>
    </row>
    <row r="10" spans="1:8" ht="65.25" thickBot="1">
      <c r="A10" s="104" t="s">
        <v>122</v>
      </c>
      <c r="B10" s="105">
        <v>21643</v>
      </c>
      <c r="C10" s="105">
        <v>17500</v>
      </c>
      <c r="D10" s="105">
        <v>66500</v>
      </c>
      <c r="E10" s="105">
        <v>9275</v>
      </c>
      <c r="F10" s="105">
        <v>9000</v>
      </c>
      <c r="G10" s="105">
        <v>28500</v>
      </c>
      <c r="H10" s="106">
        <v>152418</v>
      </c>
    </row>
    <row r="11" spans="1:8" ht="39" thickBot="1">
      <c r="A11" s="108" t="s">
        <v>123</v>
      </c>
      <c r="B11" s="109">
        <v>817757</v>
      </c>
      <c r="C11" s="109">
        <v>490655</v>
      </c>
      <c r="D11" s="109">
        <v>327102</v>
      </c>
      <c r="E11" s="109">
        <v>350467</v>
      </c>
      <c r="F11" s="109">
        <v>210280</v>
      </c>
      <c r="G11" s="109">
        <v>140188</v>
      </c>
      <c r="H11" s="110">
        <v>2336449</v>
      </c>
    </row>
    <row r="12" spans="1:8" ht="39" thickBot="1">
      <c r="A12" s="104" t="s">
        <v>124</v>
      </c>
      <c r="B12" s="105">
        <v>57243</v>
      </c>
      <c r="C12" s="105">
        <v>34346</v>
      </c>
      <c r="D12" s="111">
        <v>22897</v>
      </c>
      <c r="E12" s="105">
        <v>24533</v>
      </c>
      <c r="F12" s="105">
        <v>14720</v>
      </c>
      <c r="G12" s="111">
        <v>9813</v>
      </c>
      <c r="H12" s="106">
        <v>163551</v>
      </c>
    </row>
    <row r="13" spans="1:8" ht="13.5" thickBot="1">
      <c r="A13" s="112" t="s">
        <v>114</v>
      </c>
      <c r="B13" s="113">
        <v>875000</v>
      </c>
      <c r="C13" s="113">
        <v>525001</v>
      </c>
      <c r="D13" s="114">
        <v>349999</v>
      </c>
      <c r="E13" s="113">
        <v>375000</v>
      </c>
      <c r="F13" s="113">
        <v>225000</v>
      </c>
      <c r="G13" s="114">
        <v>150001</v>
      </c>
      <c r="H13" s="115">
        <v>2500000</v>
      </c>
    </row>
    <row r="14" ht="12.75" thickTop="1"/>
  </sheetData>
  <sheetProtection/>
  <mergeCells count="3">
    <mergeCell ref="A1:H1"/>
    <mergeCell ref="B2:D2"/>
    <mergeCell ref="E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3"/>
  <sheetViews>
    <sheetView zoomScalePageLayoutView="0" workbookViewId="0" topLeftCell="A10">
      <selection activeCell="R11" sqref="R11"/>
    </sheetView>
  </sheetViews>
  <sheetFormatPr defaultColWidth="9.140625" defaultRowHeight="12.75"/>
  <sheetData>
    <row r="1" spans="1:8" ht="15" thickBot="1">
      <c r="A1" s="116"/>
      <c r="B1" s="151" t="s">
        <v>125</v>
      </c>
      <c r="C1" s="152"/>
      <c r="D1" s="152"/>
      <c r="E1" s="152"/>
      <c r="F1" s="152"/>
      <c r="G1" s="152"/>
      <c r="H1" s="153"/>
    </row>
    <row r="2" spans="1:8" ht="29.25" thickBot="1">
      <c r="A2" s="117" t="s">
        <v>111</v>
      </c>
      <c r="B2" s="154" t="s">
        <v>126</v>
      </c>
      <c r="C2" s="155"/>
      <c r="D2" s="156"/>
      <c r="E2" s="154" t="s">
        <v>127</v>
      </c>
      <c r="F2" s="155"/>
      <c r="G2" s="155"/>
      <c r="H2" s="156"/>
    </row>
    <row r="3" spans="1:8" ht="15" thickBot="1">
      <c r="A3" s="117"/>
      <c r="B3" s="118" t="s">
        <v>37</v>
      </c>
      <c r="C3" s="118" t="s">
        <v>38</v>
      </c>
      <c r="D3" s="118" t="s">
        <v>40</v>
      </c>
      <c r="E3" s="119" t="s">
        <v>37</v>
      </c>
      <c r="F3" s="119" t="s">
        <v>38</v>
      </c>
      <c r="G3" s="119" t="s">
        <v>40</v>
      </c>
      <c r="H3" s="120" t="s">
        <v>114</v>
      </c>
    </row>
    <row r="4" spans="1:8" ht="72.75" thickBot="1">
      <c r="A4" s="121" t="s">
        <v>116</v>
      </c>
      <c r="B4" s="122">
        <v>93695</v>
      </c>
      <c r="C4" s="122">
        <v>57134</v>
      </c>
      <c r="D4" s="122">
        <v>24500</v>
      </c>
      <c r="E4" s="122">
        <v>40155</v>
      </c>
      <c r="F4" s="123" t="s">
        <v>128</v>
      </c>
      <c r="G4" s="122">
        <v>10500</v>
      </c>
      <c r="H4" s="124">
        <v>225984</v>
      </c>
    </row>
    <row r="5" spans="1:8" ht="72.75" thickBot="1">
      <c r="A5" s="121" t="s">
        <v>117</v>
      </c>
      <c r="B5" s="122">
        <v>14000</v>
      </c>
      <c r="C5" s="122">
        <v>11763</v>
      </c>
      <c r="D5" s="122">
        <v>21878</v>
      </c>
      <c r="E5" s="122">
        <v>6000</v>
      </c>
      <c r="F5" s="123" t="s">
        <v>128</v>
      </c>
      <c r="G5" s="122">
        <v>9376</v>
      </c>
      <c r="H5" s="124">
        <v>63017</v>
      </c>
    </row>
    <row r="6" spans="1:8" ht="145.5" thickBot="1">
      <c r="A6" s="121" t="s">
        <v>118</v>
      </c>
      <c r="B6" s="125">
        <v>14000</v>
      </c>
      <c r="C6" s="125">
        <v>1500</v>
      </c>
      <c r="D6" s="125">
        <v>70000</v>
      </c>
      <c r="E6" s="125">
        <v>6000</v>
      </c>
      <c r="F6" s="126" t="s">
        <v>128</v>
      </c>
      <c r="G6" s="125">
        <v>30000</v>
      </c>
      <c r="H6" s="124">
        <v>121500</v>
      </c>
    </row>
    <row r="7" spans="1:8" ht="58.5" thickBot="1">
      <c r="A7" s="121" t="s">
        <v>119</v>
      </c>
      <c r="B7" s="127">
        <v>63000</v>
      </c>
      <c r="C7" s="127">
        <v>58766</v>
      </c>
      <c r="D7" s="127">
        <v>70000</v>
      </c>
      <c r="E7" s="127">
        <v>27000</v>
      </c>
      <c r="F7" s="128" t="s">
        <v>128</v>
      </c>
      <c r="G7" s="127">
        <v>30000</v>
      </c>
      <c r="H7" s="124">
        <v>248766</v>
      </c>
    </row>
    <row r="8" spans="1:8" ht="15" thickBot="1">
      <c r="A8" s="121" t="s">
        <v>120</v>
      </c>
      <c r="B8" s="122">
        <v>8923</v>
      </c>
      <c r="C8" s="122">
        <v>10065</v>
      </c>
      <c r="D8" s="122">
        <v>16859</v>
      </c>
      <c r="E8" s="122">
        <v>3824</v>
      </c>
      <c r="F8" s="123" t="s">
        <v>128</v>
      </c>
      <c r="G8" s="122">
        <v>7194</v>
      </c>
      <c r="H8" s="124">
        <v>46866</v>
      </c>
    </row>
    <row r="9" spans="1:8" ht="87" thickBot="1">
      <c r="A9" s="121" t="s">
        <v>121</v>
      </c>
      <c r="B9" s="122">
        <v>140000</v>
      </c>
      <c r="C9" s="122">
        <v>10400</v>
      </c>
      <c r="D9" s="122">
        <v>70156</v>
      </c>
      <c r="E9" s="122">
        <v>60000</v>
      </c>
      <c r="F9" s="123"/>
      <c r="G9" s="122">
        <v>30098</v>
      </c>
      <c r="H9" s="124">
        <v>310654</v>
      </c>
    </row>
    <row r="10" spans="1:8" ht="102" thickBot="1">
      <c r="A10" s="121" t="s">
        <v>122</v>
      </c>
      <c r="B10" s="122">
        <v>58905</v>
      </c>
      <c r="C10" s="122">
        <v>37288</v>
      </c>
      <c r="D10" s="122">
        <v>21000</v>
      </c>
      <c r="E10" s="122">
        <v>25245</v>
      </c>
      <c r="F10" s="123"/>
      <c r="G10" s="122">
        <v>9000</v>
      </c>
      <c r="H10" s="124">
        <v>151438</v>
      </c>
    </row>
    <row r="11" spans="1:8" ht="58.5" thickBot="1">
      <c r="A11" s="129" t="s">
        <v>123</v>
      </c>
      <c r="B11" s="130">
        <v>392523</v>
      </c>
      <c r="C11" s="130">
        <v>186916</v>
      </c>
      <c r="D11" s="130">
        <v>294393</v>
      </c>
      <c r="E11" s="130">
        <v>168224</v>
      </c>
      <c r="F11" s="131" t="s">
        <v>128</v>
      </c>
      <c r="G11" s="130">
        <v>126168</v>
      </c>
      <c r="H11" s="132">
        <v>1168225</v>
      </c>
    </row>
    <row r="12" spans="1:8" ht="58.5" thickBot="1">
      <c r="A12" s="121" t="s">
        <v>124</v>
      </c>
      <c r="B12" s="122">
        <v>27477</v>
      </c>
      <c r="C12" s="122">
        <v>13084</v>
      </c>
      <c r="D12" s="122">
        <v>20607</v>
      </c>
      <c r="E12" s="122">
        <v>11776</v>
      </c>
      <c r="F12" s="123" t="s">
        <v>128</v>
      </c>
      <c r="G12" s="122">
        <v>8832</v>
      </c>
      <c r="H12" s="124">
        <v>81776</v>
      </c>
    </row>
    <row r="13" spans="1:8" ht="15" thickBot="1">
      <c r="A13" s="133" t="s">
        <v>114</v>
      </c>
      <c r="B13" s="134">
        <v>420000</v>
      </c>
      <c r="C13" s="134">
        <v>200000</v>
      </c>
      <c r="D13" s="134">
        <v>315000</v>
      </c>
      <c r="E13" s="134">
        <v>180000</v>
      </c>
      <c r="F13" s="135" t="s">
        <v>128</v>
      </c>
      <c r="G13" s="134">
        <v>135000</v>
      </c>
      <c r="H13" s="136">
        <v>1250000</v>
      </c>
    </row>
    <row r="14" ht="12.75" thickTop="1"/>
  </sheetData>
  <sheetProtection/>
  <mergeCells count="3">
    <mergeCell ref="B1:H1"/>
    <mergeCell ref="B2:D2"/>
    <mergeCell ref="E2: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27">
      <selection activeCell="A13" sqref="A13"/>
    </sheetView>
  </sheetViews>
  <sheetFormatPr defaultColWidth="9.140625" defaultRowHeight="12.75"/>
  <cols>
    <col min="1" max="1" width="24.00390625" style="0" customWidth="1"/>
    <col min="2" max="5" width="24.7109375" style="0" customWidth="1"/>
    <col min="6" max="6" width="25.57421875" style="0" customWidth="1"/>
    <col min="7" max="7" width="22.57421875" style="0" customWidth="1"/>
    <col min="8" max="8" width="20.8515625" style="0" customWidth="1"/>
    <col min="9" max="9" width="22.7109375" style="0" customWidth="1"/>
    <col min="10" max="12" width="28.7109375" style="0" customWidth="1"/>
    <col min="13" max="13" width="34.140625" style="0" customWidth="1"/>
  </cols>
  <sheetData>
    <row r="1" spans="1:5" ht="21">
      <c r="A1" s="3" t="s">
        <v>67</v>
      </c>
      <c r="B1" s="4"/>
      <c r="C1" s="4"/>
      <c r="D1" s="4"/>
      <c r="E1" s="4"/>
    </row>
    <row r="2" spans="1:5" ht="15">
      <c r="A2" s="8"/>
      <c r="B2" s="8"/>
      <c r="C2" s="8"/>
      <c r="D2" s="8"/>
      <c r="E2" s="8"/>
    </row>
    <row r="3" spans="1:5" ht="15">
      <c r="A3" s="8" t="s">
        <v>68</v>
      </c>
      <c r="B3" s="8"/>
      <c r="C3" s="8"/>
      <c r="D3" s="8"/>
      <c r="E3" s="8"/>
    </row>
    <row r="5" ht="15">
      <c r="A5" s="8" t="s">
        <v>69</v>
      </c>
    </row>
    <row r="6" ht="12.75" thickBot="1"/>
    <row r="7" spans="1:8" ht="138.75" customHeight="1" thickBot="1">
      <c r="A7" s="12" t="s">
        <v>70</v>
      </c>
      <c r="B7" s="13" t="s">
        <v>71</v>
      </c>
      <c r="C7" s="13" t="s">
        <v>72</v>
      </c>
      <c r="D7" s="13" t="s">
        <v>73</v>
      </c>
      <c r="E7" s="13" t="s">
        <v>74</v>
      </c>
      <c r="F7" s="13" t="s">
        <v>75</v>
      </c>
      <c r="G7" s="13" t="s">
        <v>76</v>
      </c>
      <c r="H7" s="13" t="s">
        <v>77</v>
      </c>
    </row>
    <row r="8" spans="1:8" ht="15" thickBot="1">
      <c r="A8" s="140" t="s">
        <v>78</v>
      </c>
      <c r="B8" s="141"/>
      <c r="C8" s="141"/>
      <c r="D8" s="141"/>
      <c r="E8" s="141"/>
      <c r="F8" s="141"/>
      <c r="G8" s="141"/>
      <c r="H8" s="142"/>
    </row>
    <row r="9" spans="1:8" ht="15.75" thickBot="1">
      <c r="A9" s="1" t="s">
        <v>79</v>
      </c>
      <c r="B9" s="157" t="s">
        <v>33</v>
      </c>
      <c r="C9" s="158"/>
      <c r="D9" s="158"/>
      <c r="E9" s="159"/>
      <c r="F9" s="26"/>
      <c r="G9" s="26"/>
      <c r="H9" s="26"/>
    </row>
    <row r="10" spans="1:8" ht="46.5" thickBot="1">
      <c r="A10" s="2" t="s">
        <v>80</v>
      </c>
      <c r="B10" s="84" t="s">
        <v>81</v>
      </c>
      <c r="C10" s="85"/>
      <c r="D10" s="86"/>
      <c r="E10" s="86"/>
      <c r="F10" s="87">
        <v>265000</v>
      </c>
      <c r="G10" s="22">
        <v>1</v>
      </c>
      <c r="H10" s="26"/>
    </row>
    <row r="11" spans="1:8" ht="108.75" thickBot="1">
      <c r="A11" s="2" t="s">
        <v>82</v>
      </c>
      <c r="B11" s="88" t="s">
        <v>18</v>
      </c>
      <c r="C11" s="89"/>
      <c r="D11" s="90"/>
      <c r="E11" s="91"/>
      <c r="F11" s="91">
        <v>70000</v>
      </c>
      <c r="G11" s="22">
        <v>0.5</v>
      </c>
      <c r="H11" s="26"/>
    </row>
    <row r="12" spans="1:8" ht="124.5" thickBot="1">
      <c r="A12" s="2" t="s">
        <v>108</v>
      </c>
      <c r="B12" s="92" t="s">
        <v>83</v>
      </c>
      <c r="C12" s="93">
        <v>120000</v>
      </c>
      <c r="D12" s="34">
        <v>29134.49</v>
      </c>
      <c r="E12" s="34"/>
      <c r="F12" s="20"/>
      <c r="G12" s="22">
        <v>0.3</v>
      </c>
      <c r="H12" s="26"/>
    </row>
    <row r="13" spans="1:8" ht="62.25" thickBot="1">
      <c r="A13" s="2" t="s">
        <v>109</v>
      </c>
      <c r="B13" s="92" t="s">
        <v>84</v>
      </c>
      <c r="C13" s="93">
        <v>135000</v>
      </c>
      <c r="D13" s="34"/>
      <c r="E13" s="34"/>
      <c r="F13" s="20"/>
      <c r="G13" s="22">
        <v>0.3</v>
      </c>
      <c r="H13" s="26"/>
    </row>
    <row r="14" spans="1:8" ht="27" customHeight="1" thickBot="1">
      <c r="A14" s="1" t="s">
        <v>85</v>
      </c>
      <c r="B14" s="160" t="s">
        <v>86</v>
      </c>
      <c r="C14" s="161"/>
      <c r="D14" s="162"/>
      <c r="E14" s="26"/>
      <c r="F14" s="26"/>
      <c r="G14" s="22"/>
      <c r="H14" s="26"/>
    </row>
    <row r="15" spans="1:8" ht="93" thickBot="1">
      <c r="A15" s="2" t="s">
        <v>87</v>
      </c>
      <c r="B15" s="84" t="s">
        <v>22</v>
      </c>
      <c r="C15" s="91">
        <v>160000</v>
      </c>
      <c r="D15" s="20"/>
      <c r="E15" s="20"/>
      <c r="F15" s="20"/>
      <c r="G15" s="22">
        <v>0.5</v>
      </c>
      <c r="H15" s="26"/>
    </row>
    <row r="16" spans="1:8" ht="124.5" thickBot="1">
      <c r="A16" s="2" t="s">
        <v>88</v>
      </c>
      <c r="B16" s="94" t="s">
        <v>23</v>
      </c>
      <c r="C16" s="91"/>
      <c r="D16" s="91">
        <v>241638.03</v>
      </c>
      <c r="E16" s="20"/>
      <c r="F16" s="20"/>
      <c r="G16" s="22">
        <v>0.5</v>
      </c>
      <c r="H16" s="26"/>
    </row>
    <row r="17" spans="1:8" ht="155.25" thickBot="1">
      <c r="A17" s="2" t="s">
        <v>89</v>
      </c>
      <c r="B17" s="2" t="s">
        <v>24</v>
      </c>
      <c r="C17" s="95"/>
      <c r="D17" s="29">
        <v>357905.48</v>
      </c>
      <c r="E17" s="29"/>
      <c r="F17" s="31"/>
      <c r="G17" s="22">
        <v>0.3</v>
      </c>
      <c r="H17" s="26"/>
    </row>
    <row r="18" spans="1:8" ht="79.5" customHeight="1" thickBot="1">
      <c r="A18" s="2" t="s">
        <v>90</v>
      </c>
      <c r="B18" s="2" t="s">
        <v>91</v>
      </c>
      <c r="C18" s="93">
        <v>475000</v>
      </c>
      <c r="D18" s="34"/>
      <c r="E18" s="34"/>
      <c r="F18" s="20"/>
      <c r="G18" s="22">
        <v>0.4</v>
      </c>
      <c r="H18" s="26"/>
    </row>
    <row r="19" spans="1:8" ht="87" customHeight="1" thickBot="1">
      <c r="A19" s="2" t="s">
        <v>92</v>
      </c>
      <c r="B19" s="2" t="s">
        <v>26</v>
      </c>
      <c r="C19" s="93"/>
      <c r="D19" s="34"/>
      <c r="E19" s="34">
        <v>330000</v>
      </c>
      <c r="F19" s="20"/>
      <c r="G19" s="22"/>
      <c r="H19" s="26"/>
    </row>
    <row r="20" spans="1:8" ht="52.5" customHeight="1" thickBot="1">
      <c r="A20" s="2" t="s">
        <v>93</v>
      </c>
      <c r="B20" s="94" t="s">
        <v>27</v>
      </c>
      <c r="C20" s="89">
        <v>145000</v>
      </c>
      <c r="D20" s="34"/>
      <c r="E20" s="34">
        <v>95000</v>
      </c>
      <c r="F20" s="20"/>
      <c r="G20" s="22">
        <v>0.3</v>
      </c>
      <c r="H20" s="26"/>
    </row>
    <row r="21" spans="1:8" ht="36" customHeight="1" thickBot="1">
      <c r="A21" s="1" t="s">
        <v>94</v>
      </c>
      <c r="B21" s="145" t="s">
        <v>95</v>
      </c>
      <c r="C21" s="146"/>
      <c r="D21" s="146"/>
      <c r="E21" s="163"/>
      <c r="F21" s="26"/>
      <c r="G21" s="22"/>
      <c r="H21" s="26"/>
    </row>
    <row r="22" spans="1:8" ht="62.25" thickBot="1">
      <c r="A22" s="2" t="s">
        <v>96</v>
      </c>
      <c r="B22" s="96" t="s">
        <v>28</v>
      </c>
      <c r="C22" s="85">
        <v>100000</v>
      </c>
      <c r="D22" s="20"/>
      <c r="E22" s="20"/>
      <c r="F22" s="20"/>
      <c r="G22" s="22">
        <v>0.5</v>
      </c>
      <c r="H22" s="26"/>
    </row>
    <row r="23" spans="1:8" ht="108.75" thickBot="1">
      <c r="A23" s="2" t="s">
        <v>97</v>
      </c>
      <c r="B23" s="88" t="s">
        <v>98</v>
      </c>
      <c r="C23" s="89">
        <v>120000</v>
      </c>
      <c r="D23" s="20"/>
      <c r="E23" s="20"/>
      <c r="F23" s="20"/>
      <c r="G23" s="22">
        <v>0.5</v>
      </c>
      <c r="H23" s="26"/>
    </row>
    <row r="24" spans="1:8" ht="60.75" customHeight="1" thickBot="1">
      <c r="A24" s="2" t="s">
        <v>99</v>
      </c>
      <c r="B24" s="97" t="s">
        <v>100</v>
      </c>
      <c r="C24" s="93"/>
      <c r="D24" s="20"/>
      <c r="E24" s="20">
        <v>280000</v>
      </c>
      <c r="F24" s="20"/>
      <c r="G24" s="22"/>
      <c r="H24" s="26"/>
    </row>
    <row r="25" spans="1:8" ht="108.75" thickBot="1">
      <c r="A25" s="2" t="s">
        <v>101</v>
      </c>
      <c r="B25" s="92" t="s">
        <v>31</v>
      </c>
      <c r="C25" s="93">
        <v>460000</v>
      </c>
      <c r="D25" s="20"/>
      <c r="E25" s="20"/>
      <c r="F25" s="20"/>
      <c r="G25" s="22"/>
      <c r="H25" s="26"/>
    </row>
    <row r="26" spans="1:8" ht="124.5" thickBot="1">
      <c r="A26" s="2" t="s">
        <v>102</v>
      </c>
      <c r="B26" s="88" t="s">
        <v>32</v>
      </c>
      <c r="C26" s="91"/>
      <c r="D26" s="91"/>
      <c r="E26" s="91"/>
      <c r="F26" s="91">
        <v>80000</v>
      </c>
      <c r="G26" s="22"/>
      <c r="H26" s="26"/>
    </row>
    <row r="27" spans="1:8" ht="15" customHeight="1" thickBot="1">
      <c r="A27" s="164" t="s">
        <v>103</v>
      </c>
      <c r="B27" s="165"/>
      <c r="C27" s="65">
        <f>C26+C25+C24+C23+C22+C19+C18+C17+C16+C15+C20+C12+C13+C11+C10</f>
        <v>1715000</v>
      </c>
      <c r="D27" s="65">
        <f>D26+D25+D24+D23+D22+D19+D18+D17+D16+D15+D20+D12+D13+D11+D10</f>
        <v>628678</v>
      </c>
      <c r="E27" s="65">
        <f>E26+E25+E24+E23+E22+E19+E18+E17+E16+E15+E20+E12+E13+E11+E10</f>
        <v>705000</v>
      </c>
      <c r="F27" s="65">
        <f>F26+F25+F24+F23+F22+F19+F18+F17+F16+F15+F20+F12+F13+F11+F10</f>
        <v>415000</v>
      </c>
      <c r="G27" s="49"/>
      <c r="H27" s="56"/>
    </row>
    <row r="28" spans="1:8" ht="51.75" customHeight="1" thickBot="1">
      <c r="A28" s="98" t="s">
        <v>104</v>
      </c>
      <c r="B28" s="50"/>
      <c r="C28" s="50"/>
      <c r="D28" s="50"/>
      <c r="E28" s="50"/>
      <c r="F28" s="50"/>
      <c r="G28" s="50"/>
      <c r="H28" s="99"/>
    </row>
    <row r="29" spans="1:8" ht="50.25" customHeight="1" thickBot="1">
      <c r="A29" s="98" t="s">
        <v>105</v>
      </c>
      <c r="B29" s="50"/>
      <c r="C29" s="50"/>
      <c r="D29" s="50"/>
      <c r="E29" s="50"/>
      <c r="F29" s="50"/>
      <c r="G29" s="50"/>
      <c r="H29" s="99"/>
    </row>
    <row r="30" spans="1:8" ht="15.75" thickBot="1">
      <c r="A30" s="2" t="s">
        <v>106</v>
      </c>
      <c r="B30" s="26" t="s">
        <v>59</v>
      </c>
      <c r="C30" s="20">
        <v>135000</v>
      </c>
      <c r="D30" s="20">
        <v>71322</v>
      </c>
      <c r="E30" s="20">
        <v>45000</v>
      </c>
      <c r="F30" s="20">
        <v>35000</v>
      </c>
      <c r="G30" s="26"/>
      <c r="H30" s="26"/>
    </row>
    <row r="31" spans="1:8" ht="39" customHeight="1" thickBot="1">
      <c r="A31" s="76" t="s">
        <v>107</v>
      </c>
      <c r="B31" s="49"/>
      <c r="C31" s="65">
        <f>C27+C30</f>
        <v>1850000</v>
      </c>
      <c r="D31" s="65">
        <f>D27+D30</f>
        <v>700000</v>
      </c>
      <c r="E31" s="65">
        <f>E27+E30</f>
        <v>750000</v>
      </c>
      <c r="F31" s="65">
        <f>F27+F30</f>
        <v>450000</v>
      </c>
      <c r="G31" s="49"/>
      <c r="H31" s="56"/>
    </row>
    <row r="32" spans="1:8" ht="15.75" thickBot="1">
      <c r="A32" s="166"/>
      <c r="B32" s="167"/>
      <c r="C32" s="167"/>
      <c r="D32" s="167"/>
      <c r="E32" s="167"/>
      <c r="F32" s="167"/>
      <c r="G32" s="167"/>
      <c r="H32" s="168"/>
    </row>
    <row r="33" spans="1:8" ht="15" thickBot="1">
      <c r="A33" s="140"/>
      <c r="B33" s="141"/>
      <c r="C33" s="141"/>
      <c r="D33" s="141"/>
      <c r="E33" s="141"/>
      <c r="F33" s="141"/>
      <c r="G33" s="141"/>
      <c r="H33" s="142"/>
    </row>
  </sheetData>
  <sheetProtection/>
  <mergeCells count="7">
    <mergeCell ref="A33:H33"/>
    <mergeCell ref="A8:H8"/>
    <mergeCell ref="B9:E9"/>
    <mergeCell ref="B14:D14"/>
    <mergeCell ref="B21:E21"/>
    <mergeCell ref="A27:B27"/>
    <mergeCell ref="A32:H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2021-06-08T13:38:36Z</dcterms:created>
  <dcterms:modified xsi:type="dcterms:W3CDTF">2021-06-15T19:09:53Z</dcterms:modified>
  <cp:category/>
  <cp:version/>
  <cp:contentType/>
  <cp:contentStatus/>
</cp:coreProperties>
</file>