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20A3BCBF-6E99-4398-8D35-43D4D7EFBC21}" xr6:coauthVersionLast="45" xr6:coauthVersionMax="45" xr10:uidLastSave="{00000000-0000-0000-0000-000000000000}"/>
  <bookViews>
    <workbookView xWindow="-110" yWindow="-110" windowWidth="19420" windowHeight="10420" tabRatio="841" activeTab="1" xr2:uid="{00000000-000D-0000-FFFF-FFFF00000000}"/>
  </bookViews>
  <sheets>
    <sheet name="==" sheetId="2" r:id="rId1"/>
    <sheet name=" RAP SEM PROJET ENVIRONNEMENT" sheetId="1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13" l="1"/>
  <c r="K19" i="13"/>
  <c r="K20" i="13"/>
  <c r="K11" i="13"/>
  <c r="K17" i="13"/>
  <c r="H25" i="2" l="1"/>
  <c r="J29" i="2" l="1"/>
  <c r="J31" i="2" s="1"/>
  <c r="I29" i="2"/>
  <c r="I31" i="2" s="1"/>
  <c r="H29" i="2" l="1"/>
  <c r="H31" i="2" s="1"/>
  <c r="P30" i="2" l="1"/>
  <c r="H32" i="13" l="1"/>
  <c r="H34" i="13"/>
  <c r="E62" i="13"/>
  <c r="E61" i="13"/>
  <c r="F61" i="13" s="1"/>
  <c r="E60" i="13"/>
  <c r="Q30" i="2"/>
  <c r="P28" i="2"/>
  <c r="P27" i="2"/>
  <c r="P26" i="2"/>
  <c r="P25" i="2"/>
  <c r="P24" i="2"/>
  <c r="P23" i="2"/>
  <c r="P22" i="2"/>
  <c r="K47" i="13" l="1"/>
  <c r="K46" i="13"/>
  <c r="K45" i="13"/>
  <c r="K44" i="13"/>
  <c r="K40" i="13"/>
  <c r="K39" i="13"/>
  <c r="K37" i="13"/>
  <c r="K36" i="13"/>
  <c r="K30" i="13"/>
  <c r="K29" i="13"/>
  <c r="K26" i="13"/>
  <c r="K25" i="13"/>
  <c r="K22" i="13"/>
  <c r="K16" i="13"/>
  <c r="K15" i="13"/>
  <c r="K14" i="13"/>
  <c r="H27" i="13" l="1"/>
  <c r="H21" i="13"/>
  <c r="H16" i="13"/>
  <c r="H28" i="13" l="1"/>
  <c r="J41" i="13" l="1"/>
  <c r="I41" i="13"/>
  <c r="H41" i="13"/>
  <c r="F41" i="13"/>
  <c r="E41" i="13"/>
  <c r="D41" i="13"/>
  <c r="C41" i="13"/>
  <c r="K38" i="13"/>
  <c r="K41" i="13" s="1"/>
  <c r="K42" i="13"/>
  <c r="G52" i="13"/>
  <c r="C32" i="13" l="1"/>
  <c r="C31" i="13"/>
  <c r="D32" i="13"/>
  <c r="K32" i="13" s="1"/>
  <c r="D31" i="13"/>
  <c r="K31" i="13" s="1"/>
  <c r="D16" i="13"/>
  <c r="E27" i="13"/>
  <c r="D27" i="13"/>
  <c r="C27" i="13"/>
  <c r="J27" i="13"/>
  <c r="I27" i="13"/>
  <c r="F27" i="13"/>
  <c r="C20" i="13"/>
  <c r="C19" i="13"/>
  <c r="C18" i="13"/>
  <c r="C17" i="13"/>
  <c r="E12" i="13"/>
  <c r="K12" i="13" s="1"/>
  <c r="E11" i="13"/>
  <c r="E10" i="13"/>
  <c r="K10" i="13" s="1"/>
  <c r="E9" i="13"/>
  <c r="K9" i="13" s="1"/>
  <c r="C15" i="13"/>
  <c r="C13" i="13"/>
  <c r="K13" i="13" s="1"/>
  <c r="N29" i="2"/>
  <c r="N31" i="2" s="1"/>
  <c r="M29" i="2"/>
  <c r="M31" i="2" s="1"/>
  <c r="E16" i="13" l="1"/>
  <c r="C16" i="13"/>
  <c r="E8" i="2" l="1"/>
  <c r="B23" i="2" s="1"/>
  <c r="O23" i="2" s="1"/>
  <c r="E9" i="2"/>
  <c r="B24" i="2" s="1"/>
  <c r="O24" i="2" s="1"/>
  <c r="E10" i="2"/>
  <c r="B25" i="2" s="1"/>
  <c r="O25" i="2" s="1"/>
  <c r="E11" i="2"/>
  <c r="E12" i="2"/>
  <c r="E13" i="2"/>
  <c r="E7" i="2"/>
  <c r="B22" i="2" s="1"/>
  <c r="O22" i="2" s="1"/>
  <c r="D14" i="2"/>
  <c r="D15" i="2" s="1"/>
  <c r="D16" i="2" s="1"/>
  <c r="C14" i="2"/>
  <c r="C15" i="2" s="1"/>
  <c r="C16" i="2" s="1"/>
  <c r="B14" i="2"/>
  <c r="B15" i="2" s="1"/>
  <c r="B16" i="2" s="1"/>
  <c r="O29" i="2" l="1"/>
  <c r="O30" i="2" s="1"/>
  <c r="O31" i="2" s="1"/>
  <c r="B29" i="2"/>
  <c r="B30" i="2" s="1"/>
  <c r="B31" i="2" s="1"/>
  <c r="R24" i="2"/>
  <c r="K34" i="13"/>
  <c r="K33" i="13"/>
  <c r="K35" i="13" l="1"/>
  <c r="R22" i="2"/>
  <c r="Q22" i="2"/>
  <c r="K23" i="13"/>
  <c r="K21" i="13"/>
  <c r="E14" i="2" l="1"/>
  <c r="E15" i="2" s="1"/>
  <c r="E16" i="2" s="1"/>
  <c r="J48" i="13"/>
  <c r="I48" i="13"/>
  <c r="F48" i="13"/>
  <c r="E48" i="13"/>
  <c r="K43" i="13"/>
  <c r="J35" i="13"/>
  <c r="I35" i="13"/>
  <c r="H35" i="13"/>
  <c r="F35" i="13"/>
  <c r="E35" i="13"/>
  <c r="K24" i="13"/>
  <c r="K27" i="13" s="1"/>
  <c r="K28" i="13" s="1"/>
  <c r="J21" i="13"/>
  <c r="I21" i="13"/>
  <c r="I28" i="13" s="1"/>
  <c r="F21" i="13"/>
  <c r="E21" i="13"/>
  <c r="E28" i="13" s="1"/>
  <c r="J16" i="13"/>
  <c r="I16" i="13"/>
  <c r="F16" i="13"/>
  <c r="I50" i="13" l="1"/>
  <c r="I54" i="13" s="1"/>
  <c r="J28" i="13"/>
  <c r="J50" i="13" s="1"/>
  <c r="J54" i="13" s="1"/>
  <c r="E50" i="13"/>
  <c r="E52" i="13" s="1"/>
  <c r="E54" i="13" s="1"/>
  <c r="C61" i="13" s="1"/>
  <c r="J61" i="13" s="1"/>
  <c r="F50" i="13"/>
  <c r="F52" i="13" s="1"/>
  <c r="F28" i="13"/>
  <c r="D21" i="13"/>
  <c r="D28" i="13" s="1"/>
  <c r="H48" i="13"/>
  <c r="H63" i="13"/>
  <c r="C35" i="13"/>
  <c r="D35" i="13"/>
  <c r="D48" i="13"/>
  <c r="E63" i="13"/>
  <c r="L29" i="2"/>
  <c r="F62" i="13" s="1"/>
  <c r="K29" i="2"/>
  <c r="G29" i="2"/>
  <c r="F29" i="2"/>
  <c r="F31" i="2" s="1"/>
  <c r="E31" i="2"/>
  <c r="R28" i="2"/>
  <c r="D29" i="2"/>
  <c r="D31" i="2" s="1"/>
  <c r="Q24" i="2"/>
  <c r="Q23" i="2"/>
  <c r="P29" i="2" l="1"/>
  <c r="K48" i="13"/>
  <c r="K50" i="13" s="1"/>
  <c r="H50" i="13"/>
  <c r="Q25" i="2"/>
  <c r="R25" i="2"/>
  <c r="Q26" i="2"/>
  <c r="R26" i="2"/>
  <c r="F60" i="13"/>
  <c r="D50" i="13"/>
  <c r="D52" i="13" s="1"/>
  <c r="D54" i="13" s="1"/>
  <c r="C60" i="13" s="1"/>
  <c r="F54" i="13"/>
  <c r="C62" i="13"/>
  <c r="J62" i="13" s="1"/>
  <c r="C48" i="13"/>
  <c r="G30" i="2"/>
  <c r="G31" i="2" s="1"/>
  <c r="D36" i="2" s="1"/>
  <c r="I61" i="13"/>
  <c r="G63" i="13"/>
  <c r="C21" i="13"/>
  <c r="C28" i="13" s="1"/>
  <c r="Q27" i="2"/>
  <c r="Q28" i="2"/>
  <c r="R23" i="2"/>
  <c r="C29" i="2"/>
  <c r="K31" i="2"/>
  <c r="I62" i="13" l="1"/>
  <c r="Q29" i="2"/>
  <c r="F63" i="13"/>
  <c r="J60" i="13"/>
  <c r="D63" i="13"/>
  <c r="I60" i="13"/>
  <c r="I63" i="13" s="1"/>
  <c r="C50" i="13"/>
  <c r="C52" i="13" s="1"/>
  <c r="K52" i="13" s="1"/>
  <c r="K54" i="13" s="1"/>
  <c r="L31" i="2"/>
  <c r="C63" i="13"/>
  <c r="R29" i="2"/>
  <c r="C31" i="2"/>
  <c r="D35" i="2" s="1"/>
  <c r="P31" i="2" l="1"/>
  <c r="D37" i="2"/>
  <c r="H54" i="13"/>
  <c r="J63" i="13"/>
  <c r="C54" i="13"/>
  <c r="Q31" i="2"/>
  <c r="R30" i="2"/>
  <c r="D39" i="2" l="1"/>
  <c r="R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tc={26A8080C-D339-4E5C-A5E1-3565A8FBA540}</author>
  </authors>
  <commentList>
    <comment ref="A1" authorId="0" shapeId="0" xr:uid="{26A8080C-D339-4E5C-A5E1-3565A8FBA54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reverifier les chiffres de ce rapport financier pour s'assurer de leur fiabilité. Merci</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tc={8ACAE7F6-C24F-4ADF-969C-DAD9A73FE831}</author>
    <author>tc={3F4F9A32-6EA2-43D9-AA84-04EB6EED2863}</author>
  </authors>
  <commentList>
    <comment ref="K22" authorId="0" shapeId="0" xr:uid="{8ACAE7F6-C24F-4ADF-969C-DAD9A73FE83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que represente ces nombres? merci de regarder pour les autres chiffres en dessous</t>
      </text>
    </comment>
    <comment ref="J63" authorId="1" shapeId="0" xr:uid="{3F4F9A32-6EA2-43D9-AA84-04EB6EED286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on constate que ce taux est differents de celui marqué dans la premiere feuille (88%), veuillez expliquer ou corriger</t>
      </text>
    </comment>
  </commentList>
</comments>
</file>

<file path=xl/sharedStrings.xml><?xml version="1.0" encoding="utf-8"?>
<sst xmlns="http://schemas.openxmlformats.org/spreadsheetml/2006/main" count="171" uniqueCount="107">
  <si>
    <t>3. Équipement, véhicules et mobilier (compte tenu de la dépréciation)</t>
  </si>
  <si>
    <t>Tableau 2 - Budget de projet PBF par categorie de cout de l'ONU</t>
  </si>
  <si>
    <t>Note: S'il s'agit d'une revision budgetaire, veuillez inclure des colonnes additionnelles pour montrer les changements</t>
  </si>
  <si>
    <t>CATEGORIES</t>
  </si>
  <si>
    <t>1. Personnel et autres employés</t>
  </si>
  <si>
    <t>2. Fournitures, produits de base, matériels</t>
  </si>
  <si>
    <t>4. Services contractuels</t>
  </si>
  <si>
    <t>5. Frais de déplacement</t>
  </si>
  <si>
    <t>6. Transferts et subventions aux homologues</t>
  </si>
  <si>
    <t>7. Frais généraux de fonctionnement et autres coûts directs</t>
  </si>
  <si>
    <t>Sous-total</t>
  </si>
  <si>
    <t xml:space="preserve">8. Coûts indirects*  </t>
  </si>
  <si>
    <t>TOTAL</t>
  </si>
  <si>
    <t>Nombre de resultat/ produit</t>
  </si>
  <si>
    <t>Formulation du resultat/ produit/ activite</t>
  </si>
  <si>
    <t>Budget par agence recipiendiaire en USD - Veuillez ajouter une nouvelle colonne par agence recipiendiaire PNUD</t>
  </si>
  <si>
    <t xml:space="preserve">Pourcentage du budget pour chaque produit ou activite reserve pour action directe sur le genre (cas echeant) </t>
  </si>
  <si>
    <t>Taux de Réalisation par ligne budgetaire</t>
  </si>
  <si>
    <t>Notes quelconque le cas echeant (.e.g sur types des entrants ou justification du budget)</t>
  </si>
  <si>
    <t>Budget par agence recipiendiaire en USD</t>
  </si>
  <si>
    <t>Montant budget</t>
  </si>
  <si>
    <t>Dépenses</t>
  </si>
  <si>
    <t>GMS 7%</t>
  </si>
  <si>
    <t>Commitment/PO</t>
  </si>
  <si>
    <t>Avance non Justifiée</t>
  </si>
  <si>
    <t>Solde</t>
  </si>
  <si>
    <t>%Tage de Réalisation</t>
  </si>
  <si>
    <t xml:space="preserve">Commentaire sur les dépenses / activités </t>
  </si>
  <si>
    <t>PNUD</t>
  </si>
  <si>
    <t>Totaux</t>
  </si>
  <si>
    <t>Commitment</t>
  </si>
  <si>
    <t>Décaissement PNUD</t>
  </si>
  <si>
    <t>BUDGET  ONUDI</t>
  </si>
  <si>
    <t>BUDGET TOTAL</t>
  </si>
  <si>
    <t>ONUDI</t>
  </si>
  <si>
    <t>TABLEAU  AVEC DELIVERY</t>
  </si>
  <si>
    <t>BUDGET GLOBAL</t>
  </si>
  <si>
    <t>Avances aux Partenaires</t>
  </si>
  <si>
    <t>SOLDE TOTAL</t>
  </si>
  <si>
    <t>% de Realisation</t>
  </si>
  <si>
    <t>Délivery PNUD</t>
  </si>
  <si>
    <t>Annexe D - Budget du projet PBF</t>
  </si>
  <si>
    <t>Note: S'il s'agit de revision de projet, veuillez inclure colonnes additionnelles pour montrer le changement.</t>
  </si>
  <si>
    <t>Tableau 1 - Budget du projet PBF par resultat, produit et activite</t>
  </si>
  <si>
    <t xml:space="preserve">BUDGET GLOBAL </t>
  </si>
  <si>
    <t>Budget par agence recipiendiaire en USD - Veuillez ajouter une nouvelle colonne par agence recipiendiaire ONUDI</t>
  </si>
  <si>
    <t>Commitment /po</t>
  </si>
  <si>
    <t xml:space="preserve">Avance </t>
  </si>
  <si>
    <t>Produit 1</t>
  </si>
  <si>
    <t>Produit 2</t>
  </si>
  <si>
    <t>Produit 3</t>
  </si>
  <si>
    <t>TOTAL GENERAL</t>
  </si>
  <si>
    <t>RECAP Delivery par Agence</t>
  </si>
  <si>
    <t>Totale Dépenses</t>
  </si>
  <si>
    <t>Partenaire/ONG</t>
  </si>
  <si>
    <t xml:space="preserve">Niveau de depense/ engagement actuel en USD (a remplir au moment des rapports de projet)          </t>
  </si>
  <si>
    <t>TOTAL DECAISSEMENT</t>
  </si>
  <si>
    <t>Total par catégorie et par agence</t>
  </si>
  <si>
    <t>FAO</t>
  </si>
  <si>
    <t xml:space="preserve"> TOTAL PROJET</t>
  </si>
  <si>
    <t>BUDGET PNUD</t>
  </si>
  <si>
    <t>Décaissement ONUDI</t>
  </si>
  <si>
    <t>BUDGET FAO</t>
  </si>
  <si>
    <t>Décaissement FAO</t>
  </si>
  <si>
    <t xml:space="preserve"> </t>
  </si>
  <si>
    <t>Délivery UNIDO</t>
  </si>
  <si>
    <t>Délivery FAO</t>
  </si>
  <si>
    <t>UNIDO</t>
  </si>
  <si>
    <t>Résultat du Projet:  Les causes des conflits dus à la dégradation de l’environnement ainsi que la vulnérabilité des Jeunes à risque de radicalisation dans les zones cibles du projet sont réduites.</t>
  </si>
  <si>
    <t>Les jeunes hommes et femmes à risque de radicalisation (JHoFARR) et les communautés sont sensibilisés aux conséquences de la dégradation environnementale, sont formés sur les technologies vertes et identifient ensemble les actions appropriées pour prévenir les conflits spécifiques à chaque zone.</t>
  </si>
  <si>
    <t>Budget par agence recipiendiaire en USD - Veuillez ajouter une nouvelle colonne par agence recipiendiaire FAO</t>
  </si>
  <si>
    <t>Les JHoFARR et les communautés bénéficient d’opportunités socioéconomiques vertes contribuant à réduire les causes de conflits liées à la dégradation environnementale</t>
  </si>
  <si>
    <t>La planification du développement local et les décisions qui en résultent sont plus inclusives, transparentes, sensibles aux conflits et contribuent à réduire les frustrations des communautés et à réduire les causes des conflits liées à la dégradation de l’environnement.</t>
  </si>
  <si>
    <t>Total produits par agance</t>
  </si>
  <si>
    <t>Suivi &amp; Evaluation du projet</t>
  </si>
  <si>
    <t>Project opérational cost</t>
  </si>
  <si>
    <t xml:space="preserve">Sous total </t>
  </si>
  <si>
    <t>A5. Sensibilisation sur l'impact</t>
  </si>
  <si>
    <t xml:space="preserve">A6. Identification des 150 bénéficiaires </t>
  </si>
  <si>
    <t xml:space="preserve">A7. Sélection des 500 bénéficiaires </t>
  </si>
  <si>
    <t xml:space="preserve">A1. Idenitifaction des localités les plus impactées </t>
  </si>
  <si>
    <t>A2. Mise en place et animation des CCC</t>
  </si>
  <si>
    <t>A3. Méthodologie de fonctionnement des CCC</t>
  </si>
  <si>
    <t>A4. Analyse spécifique des conflits</t>
  </si>
  <si>
    <t>A2.1 Formation des bénéficiares sur les techniques vertes AGR, HIMO</t>
  </si>
  <si>
    <t>A2.2 Formation en esprit d'entreprise et plan d'affaire</t>
  </si>
  <si>
    <t>A2.3 Réalisation des ouvrages HIMO</t>
  </si>
  <si>
    <t xml:space="preserve">A2.4 Mise en œuvre des AGR sélectionnées </t>
  </si>
  <si>
    <t xml:space="preserve">A3.1 Formation des élus locaux sur la planification sensibles aux conflits </t>
  </si>
  <si>
    <t xml:space="preserve">A3.2 Mise à jour des CDC, outils de prise de décision </t>
  </si>
  <si>
    <t>A3.3 Appui à l'élaboration ou révision des PAI et PDL</t>
  </si>
  <si>
    <t xml:space="preserve">A3.4 Appui à la communication sur les PAI et PDL </t>
  </si>
  <si>
    <t>A3.5 Appui au mécanisme de suivi et contrôle d'un PGES</t>
  </si>
  <si>
    <t xml:space="preserve">expertise internationale </t>
  </si>
  <si>
    <t>CTP National</t>
  </si>
  <si>
    <t>Assistant Administratif et Logistique</t>
  </si>
  <si>
    <t>Un Chauffeur</t>
  </si>
  <si>
    <t>Point focaux du projet</t>
  </si>
  <si>
    <t>Etude de base / enquêtes de perception</t>
  </si>
  <si>
    <t>Missions de suivi</t>
  </si>
  <si>
    <t>Evaluation finale du projet</t>
  </si>
  <si>
    <t>fourniture</t>
  </si>
  <si>
    <t>essence, communication, etc…</t>
  </si>
  <si>
    <t>Frais personnel du projet</t>
  </si>
  <si>
    <t>Fait Novembre 2020</t>
  </si>
  <si>
    <t>Full delivery</t>
  </si>
  <si>
    <t>TOTAL Decaissement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</si>
</sst>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_-* #,##0\ _F_G_-;\-* #,##0\ _F_G_-;_-* &quot;-&quot;\ _F_G_-;_-@_-"/>
    <numFmt numFmtId="166" formatCode="_-* #,##0.00\ _F_G_-;\-* #,##0.00\ _F_G_-;_-* &quot;-&quot;??\ _F_G_-;_-@_-"/>
    <numFmt numFmtId="167" formatCode="_-* #,##0\ _€_-;\-* #,##0\ _€_-;_-* &quot;-&quot;??\ _€_-;_-@_-"/>
    <numFmt numFmtId="168" formatCode="_-* #,##0.00\ _F_G_-;\-* #,##0.00\ _F_G_-;_-* &quot;-&quot;\ _F_G_-;_-@_-"/>
    <numFmt numFmtId="169" formatCode="#,##0_ ;\-#,##0\ "/>
    <numFmt numFmtId="170" formatCode="#,##0.00_ ;\-#,##0.00\ "/>
    <numFmt numFmtId="171" formatCode="#,##0.00;\-#,##0.00;#,##0.00;@"/>
    <numFmt numFmtId="172" formatCode="#,##0.0"/>
  </numFmts>
  <fonts count="3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font>
    <font>
      <b/>
      <sz val="10"/>
      <color theme="1"/>
      <name val="Times New Roman"/>
      <family val="1"/>
    </font>
    <font>
      <sz val="10"/>
      <color theme="1"/>
      <name val="Times New Roman"/>
      <family val="1"/>
    </font>
    <font>
      <b/>
      <sz val="11"/>
      <color theme="1"/>
      <name val="Times New Roman"/>
      <family val="1"/>
    </font>
    <font>
      <sz val="11"/>
      <color theme="1"/>
      <name val="Times New Roman"/>
      <family val="1"/>
    </font>
    <font>
      <sz val="11"/>
      <name val="Calibri"/>
      <family val="2"/>
      <scheme val="minor"/>
    </font>
    <font>
      <sz val="12"/>
      <color theme="1"/>
      <name val="Times New Roman"/>
      <family val="1"/>
    </font>
    <font>
      <sz val="12"/>
      <color theme="1"/>
      <name val="Calibri"/>
      <family val="2"/>
      <scheme val="minor"/>
    </font>
    <font>
      <b/>
      <sz val="12"/>
      <color theme="1"/>
      <name val="Times New Roman"/>
      <family val="1"/>
    </font>
    <font>
      <b/>
      <sz val="12"/>
      <color theme="1"/>
      <name val="Calibri"/>
      <family val="2"/>
      <scheme val="minor"/>
    </font>
    <font>
      <sz val="10"/>
      <color theme="1"/>
      <name val="Calibri"/>
      <family val="2"/>
    </font>
    <font>
      <b/>
      <sz val="9"/>
      <color theme="1"/>
      <name val="Calibri"/>
      <family val="2"/>
      <scheme val="minor"/>
    </font>
    <font>
      <b/>
      <sz val="16"/>
      <color theme="1"/>
      <name val="Calibri"/>
      <family val="2"/>
      <scheme val="minor"/>
    </font>
    <font>
      <b/>
      <sz val="14"/>
      <color theme="1"/>
      <name val="Calibri"/>
      <family val="2"/>
      <scheme val="minor"/>
    </font>
    <font>
      <sz val="9"/>
      <color theme="1"/>
      <name val="Times New Roman"/>
      <family val="1"/>
    </font>
    <font>
      <b/>
      <sz val="9"/>
      <color theme="1"/>
      <name val="Times New Roman"/>
      <family val="1"/>
    </font>
    <font>
      <sz val="10"/>
      <color theme="1"/>
      <name val="Calibri"/>
      <family val="2"/>
      <scheme val="minor"/>
    </font>
    <font>
      <b/>
      <sz val="8"/>
      <color theme="1"/>
      <name val="Calibri"/>
      <family val="2"/>
      <scheme val="minor"/>
    </font>
    <font>
      <sz val="9"/>
      <color theme="1"/>
      <name val="Calibri"/>
      <family val="2"/>
      <scheme val="minor"/>
    </font>
    <font>
      <sz val="11"/>
      <name val="Calibri"/>
      <family val="2"/>
    </font>
    <font>
      <sz val="9"/>
      <color rgb="FF000000"/>
      <name val="Calibri"/>
      <family val="2"/>
    </font>
    <font>
      <sz val="9"/>
      <name val="Calibri"/>
      <family val="2"/>
      <scheme val="minor"/>
    </font>
    <font>
      <sz val="9"/>
      <name val="Times New Roman"/>
      <family val="1"/>
    </font>
    <font>
      <sz val="10"/>
      <name val="Arial"/>
      <family val="2"/>
    </font>
    <font>
      <sz val="9"/>
      <color rgb="FF000000"/>
      <name val="Calibri"/>
      <family val="2"/>
      <scheme val="minor"/>
    </font>
    <font>
      <sz val="8"/>
      <name val="Arial"/>
      <family val="2"/>
    </font>
    <font>
      <sz val="8"/>
      <name val="Arial Bold"/>
      <family val="2"/>
    </font>
    <font>
      <sz val="9"/>
      <color indexed="81"/>
      <name val="Tahoma"/>
      <charset val="1"/>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B3B3B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79998168889431442"/>
        <bgColor indexed="64"/>
      </patternFill>
    </fill>
  </fills>
  <borders count="7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auto="1"/>
      </left>
      <right/>
      <top style="medium">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26" fillId="0" borderId="0"/>
  </cellStyleXfs>
  <cellXfs count="435">
    <xf numFmtId="0" fontId="0" fillId="0" borderId="0" xfId="0"/>
    <xf numFmtId="0" fontId="0" fillId="0" borderId="0" xfId="0" applyFont="1"/>
    <xf numFmtId="0" fontId="0" fillId="0" borderId="0" xfId="0" applyFill="1"/>
    <xf numFmtId="0" fontId="0" fillId="0" borderId="0" xfId="0" applyAlignment="1">
      <alignment horizontal="center"/>
    </xf>
    <xf numFmtId="0" fontId="0" fillId="0" borderId="0" xfId="0" applyFill="1" applyBorder="1"/>
    <xf numFmtId="164" fontId="10" fillId="0" borderId="0" xfId="1" applyFont="1" applyFill="1" applyAlignment="1">
      <alignment horizontal="center"/>
    </xf>
    <xf numFmtId="164" fontId="0" fillId="0" borderId="0" xfId="0" applyNumberFormat="1"/>
    <xf numFmtId="164" fontId="10" fillId="0" borderId="0" xfId="1" applyFont="1" applyAlignment="1">
      <alignment horizontal="center"/>
    </xf>
    <xf numFmtId="0" fontId="12" fillId="0" borderId="0" xfId="0" applyFont="1"/>
    <xf numFmtId="0" fontId="2" fillId="0" borderId="0" xfId="0" applyFont="1"/>
    <xf numFmtId="0" fontId="5" fillId="0" borderId="10" xfId="0" applyFont="1" applyBorder="1" applyAlignment="1">
      <alignment vertical="center" wrapText="1"/>
    </xf>
    <xf numFmtId="0" fontId="5" fillId="0" borderId="7" xfId="0" applyFont="1" applyBorder="1" applyAlignment="1">
      <alignment vertical="center" wrapText="1"/>
    </xf>
    <xf numFmtId="0" fontId="7" fillId="0" borderId="10" xfId="0" applyFont="1" applyBorder="1" applyAlignment="1">
      <alignment horizontal="center" vertical="center" wrapText="1"/>
    </xf>
    <xf numFmtId="164" fontId="0" fillId="0" borderId="0" xfId="1" applyFont="1"/>
    <xf numFmtId="166" fontId="0" fillId="0" borderId="0" xfId="0" applyNumberFormat="1"/>
    <xf numFmtId="0" fontId="0" fillId="0" borderId="10" xfId="0" applyBorder="1"/>
    <xf numFmtId="0" fontId="0" fillId="0" borderId="0" xfId="0" applyBorder="1"/>
    <xf numFmtId="0" fontId="15" fillId="0" borderId="0" xfId="0" applyFont="1"/>
    <xf numFmtId="0" fontId="16" fillId="0" borderId="0" xfId="0" applyFont="1"/>
    <xf numFmtId="164" fontId="0" fillId="0" borderId="0" xfId="1" applyFont="1" applyAlignment="1">
      <alignment horizontal="center"/>
    </xf>
    <xf numFmtId="164" fontId="0" fillId="0" borderId="0" xfId="1" applyFont="1" applyFill="1" applyAlignment="1">
      <alignment horizontal="center"/>
    </xf>
    <xf numFmtId="0" fontId="5" fillId="0" borderId="7" xfId="0" applyFont="1" applyBorder="1" applyAlignment="1">
      <alignment horizontal="center" vertical="center" wrapText="1"/>
    </xf>
    <xf numFmtId="0" fontId="17" fillId="0" borderId="7" xfId="0" applyFont="1" applyBorder="1" applyAlignment="1">
      <alignment vertical="center" wrapText="1"/>
    </xf>
    <xf numFmtId="0" fontId="19" fillId="0" borderId="0" xfId="0" applyFont="1"/>
    <xf numFmtId="0" fontId="9" fillId="0" borderId="0" xfId="0" applyFont="1" applyAlignment="1">
      <alignment vertical="center" wrapText="1"/>
    </xf>
    <xf numFmtId="0" fontId="18" fillId="6" borderId="7" xfId="0" applyFont="1" applyFill="1" applyBorder="1" applyAlignment="1">
      <alignment vertical="center" wrapText="1"/>
    </xf>
    <xf numFmtId="0" fontId="8" fillId="14" borderId="3" xfId="0" applyFont="1" applyFill="1" applyBorder="1"/>
    <xf numFmtId="9" fontId="8" fillId="14" borderId="2" xfId="2" applyNumberFormat="1" applyFont="1" applyFill="1" applyBorder="1" applyAlignment="1">
      <alignment horizontal="center" vertical="center"/>
    </xf>
    <xf numFmtId="0" fontId="24" fillId="0" borderId="3" xfId="0" applyFont="1" applyBorder="1" applyAlignment="1">
      <alignment wrapText="1"/>
    </xf>
    <xf numFmtId="0" fontId="5" fillId="0" borderId="16" xfId="0" applyFont="1" applyBorder="1" applyAlignment="1">
      <alignment vertical="center" wrapText="1"/>
    </xf>
    <xf numFmtId="3" fontId="5" fillId="0" borderId="13" xfId="0" applyNumberFormat="1" applyFont="1" applyBorder="1" applyAlignment="1">
      <alignment horizontal="center" wrapText="1"/>
    </xf>
    <xf numFmtId="3" fontId="5" fillId="0" borderId="19" xfId="0" applyNumberFormat="1" applyFont="1" applyBorder="1" applyAlignment="1">
      <alignment horizontal="center" wrapText="1"/>
    </xf>
    <xf numFmtId="3" fontId="13" fillId="0" borderId="17" xfId="0" applyNumberFormat="1" applyFont="1" applyBorder="1" applyAlignment="1">
      <alignment horizontal="center" wrapText="1"/>
    </xf>
    <xf numFmtId="3" fontId="0" fillId="0" borderId="0" xfId="0" applyNumberFormat="1" applyAlignment="1">
      <alignment horizontal="center"/>
    </xf>
    <xf numFmtId="0" fontId="4" fillId="8" borderId="16" xfId="0" applyFont="1" applyFill="1" applyBorder="1" applyAlignment="1">
      <alignment vertical="center" wrapText="1"/>
    </xf>
    <xf numFmtId="3" fontId="4" fillId="8" borderId="13" xfId="0" applyNumberFormat="1" applyFont="1" applyFill="1" applyBorder="1" applyAlignment="1">
      <alignment horizontal="center" wrapText="1"/>
    </xf>
    <xf numFmtId="0" fontId="4" fillId="8" borderId="22" xfId="0" applyFont="1" applyFill="1" applyBorder="1" applyAlignment="1">
      <alignment vertical="center" wrapText="1"/>
    </xf>
    <xf numFmtId="3" fontId="4" fillId="8" borderId="23" xfId="0" applyNumberFormat="1" applyFont="1" applyFill="1" applyBorder="1" applyAlignment="1">
      <alignment horizontal="center" wrapText="1"/>
    </xf>
    <xf numFmtId="0" fontId="0" fillId="0" borderId="0" xfId="0" applyFill="1" applyBorder="1" applyAlignment="1">
      <alignment horizontal="center"/>
    </xf>
    <xf numFmtId="164" fontId="13" fillId="0" borderId="13" xfId="0" applyNumberFormat="1" applyFont="1" applyBorder="1" applyAlignment="1">
      <alignment horizontal="right" vertical="center" wrapText="1"/>
    </xf>
    <xf numFmtId="164" fontId="0" fillId="0" borderId="13" xfId="0" applyNumberFormat="1" applyBorder="1" applyAlignment="1">
      <alignment vertical="center"/>
    </xf>
    <xf numFmtId="9" fontId="0" fillId="0" borderId="13" xfId="2" applyFont="1" applyBorder="1"/>
    <xf numFmtId="164" fontId="3" fillId="2" borderId="13" xfId="0" applyNumberFormat="1" applyFont="1" applyFill="1" applyBorder="1" applyAlignment="1">
      <alignment horizontal="right" vertical="center" wrapText="1"/>
    </xf>
    <xf numFmtId="9" fontId="2" fillId="2" borderId="13" xfId="2" applyNumberFormat="1" applyFont="1" applyFill="1" applyBorder="1"/>
    <xf numFmtId="164" fontId="5" fillId="0" borderId="13" xfId="1" applyFont="1" applyBorder="1" applyAlignment="1">
      <alignment horizontal="right" vertical="center" wrapText="1"/>
    </xf>
    <xf numFmtId="9" fontId="1" fillId="0" borderId="13" xfId="2" applyNumberFormat="1" applyFont="1" applyBorder="1"/>
    <xf numFmtId="167" fontId="11" fillId="2" borderId="13" xfId="1" applyNumberFormat="1" applyFont="1" applyFill="1" applyBorder="1" applyAlignment="1">
      <alignment vertical="center" wrapText="1"/>
    </xf>
    <xf numFmtId="0" fontId="4" fillId="8" borderId="22" xfId="0" applyFont="1" applyFill="1" applyBorder="1" applyAlignment="1">
      <alignment horizontal="center" vertical="center" wrapText="1"/>
    </xf>
    <xf numFmtId="3" fontId="13" fillId="0" borderId="19" xfId="0" applyNumberFormat="1" applyFont="1" applyBorder="1" applyAlignment="1">
      <alignment horizontal="center" wrapText="1"/>
    </xf>
    <xf numFmtId="3" fontId="4" fillId="8" borderId="19" xfId="0" applyNumberFormat="1" applyFont="1" applyFill="1" applyBorder="1" applyAlignment="1">
      <alignment horizontal="center" wrapText="1"/>
    </xf>
    <xf numFmtId="3" fontId="4" fillId="8" borderId="51" xfId="0" applyNumberFormat="1" applyFont="1" applyFill="1" applyBorder="1" applyAlignment="1">
      <alignment horizontal="center" wrapText="1"/>
    </xf>
    <xf numFmtId="167" fontId="11" fillId="2" borderId="62" xfId="1" applyNumberFormat="1" applyFont="1" applyFill="1" applyBorder="1" applyAlignment="1">
      <alignment vertical="center" wrapText="1"/>
    </xf>
    <xf numFmtId="164" fontId="7" fillId="0" borderId="17" xfId="1" applyFont="1" applyFill="1" applyBorder="1" applyAlignment="1">
      <alignment vertical="center" wrapText="1"/>
    </xf>
    <xf numFmtId="164" fontId="4" fillId="2" borderId="17" xfId="1" applyFont="1" applyFill="1" applyBorder="1" applyAlignment="1">
      <alignment horizontal="right" vertical="center" wrapText="1"/>
    </xf>
    <xf numFmtId="164" fontId="2" fillId="0" borderId="17" xfId="0" applyNumberFormat="1" applyFont="1" applyFill="1" applyBorder="1"/>
    <xf numFmtId="0" fontId="3" fillId="2" borderId="44" xfId="0" applyFont="1" applyFill="1" applyBorder="1" applyAlignment="1">
      <alignment horizontal="center" vertical="center" wrapText="1"/>
    </xf>
    <xf numFmtId="0" fontId="3" fillId="2" borderId="17" xfId="0" applyFont="1" applyFill="1" applyBorder="1" applyAlignment="1">
      <alignment horizontal="center" vertical="center" wrapText="1"/>
    </xf>
    <xf numFmtId="164" fontId="5" fillId="0" borderId="17" xfId="1" applyFont="1" applyFill="1" applyBorder="1" applyAlignment="1">
      <alignment vertical="center" wrapText="1"/>
    </xf>
    <xf numFmtId="164" fontId="5" fillId="0" borderId="17" xfId="1" applyFont="1" applyFill="1" applyBorder="1" applyAlignment="1">
      <alignment horizontal="right" vertical="center" wrapText="1"/>
    </xf>
    <xf numFmtId="167" fontId="11" fillId="2" borderId="48" xfId="1" applyNumberFormat="1" applyFont="1" applyFill="1" applyBorder="1" applyAlignment="1">
      <alignment vertical="center" wrapText="1"/>
    </xf>
    <xf numFmtId="167" fontId="11" fillId="2" borderId="41" xfId="1" applyNumberFormat="1" applyFont="1" applyFill="1" applyBorder="1" applyAlignment="1">
      <alignment vertical="center" wrapText="1"/>
    </xf>
    <xf numFmtId="0" fontId="6" fillId="0" borderId="3" xfId="0" applyFont="1" applyFill="1" applyBorder="1" applyAlignment="1">
      <alignment vertical="center" wrapText="1"/>
    </xf>
    <xf numFmtId="0" fontId="7" fillId="0" borderId="3" xfId="0" applyFont="1" applyFill="1" applyBorder="1" applyAlignment="1">
      <alignment horizontal="center" vertical="center" wrapText="1"/>
    </xf>
    <xf numFmtId="3" fontId="25" fillId="0" borderId="13" xfId="0" applyNumberFormat="1" applyFont="1" applyBorder="1" applyAlignment="1">
      <alignment vertical="center" wrapText="1"/>
    </xf>
    <xf numFmtId="3" fontId="25" fillId="0" borderId="13" xfId="0" applyNumberFormat="1" applyFont="1" applyFill="1" applyBorder="1" applyAlignment="1">
      <alignment vertical="center" wrapText="1"/>
    </xf>
    <xf numFmtId="3" fontId="7" fillId="0" borderId="22" xfId="1" applyNumberFormat="1" applyFont="1" applyFill="1" applyBorder="1" applyAlignment="1">
      <alignment vertical="center"/>
    </xf>
    <xf numFmtId="3" fontId="7" fillId="0" borderId="23" xfId="1" applyNumberFormat="1" applyFont="1" applyFill="1" applyBorder="1" applyAlignment="1">
      <alignment vertical="center"/>
    </xf>
    <xf numFmtId="3" fontId="6" fillId="3" borderId="20" xfId="1"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6" fillId="0" borderId="32" xfId="1" applyNumberFormat="1" applyFont="1" applyFill="1" applyBorder="1" applyAlignment="1">
      <alignment horizontal="center" vertical="center" wrapText="1"/>
    </xf>
    <xf numFmtId="3" fontId="11" fillId="0" borderId="0" xfId="1" applyNumberFormat="1" applyFont="1" applyFill="1" applyBorder="1" applyAlignment="1">
      <alignment horizontal="center" vertical="center" wrapText="1"/>
    </xf>
    <xf numFmtId="3" fontId="6" fillId="7" borderId="1" xfId="1" applyNumberFormat="1" applyFont="1" applyFill="1" applyBorder="1" applyAlignment="1">
      <alignment horizontal="center" vertical="center" wrapText="1"/>
    </xf>
    <xf numFmtId="3" fontId="0" fillId="0" borderId="0" xfId="0" applyNumberFormat="1" applyBorder="1"/>
    <xf numFmtId="3" fontId="10" fillId="0" borderId="0" xfId="1" applyNumberFormat="1" applyFont="1" applyFill="1" applyBorder="1" applyAlignment="1">
      <alignment horizontal="center"/>
    </xf>
    <xf numFmtId="3" fontId="1" fillId="7" borderId="57" xfId="1" applyNumberFormat="1" applyFont="1" applyFill="1" applyBorder="1" applyAlignment="1">
      <alignment horizontal="center"/>
    </xf>
    <xf numFmtId="3" fontId="6" fillId="7" borderId="1" xfId="1" applyNumberFormat="1" applyFont="1" applyFill="1" applyBorder="1" applyAlignment="1">
      <alignment vertical="center" wrapText="1"/>
    </xf>
    <xf numFmtId="3" fontId="0" fillId="0" borderId="0" xfId="0" applyNumberFormat="1" applyBorder="1" applyAlignment="1"/>
    <xf numFmtId="3" fontId="1" fillId="0" borderId="32" xfId="1" applyNumberFormat="1" applyFont="1" applyFill="1" applyBorder="1" applyAlignment="1"/>
    <xf numFmtId="3" fontId="10" fillId="0" borderId="0" xfId="1" applyNumberFormat="1" applyFont="1" applyFill="1" applyBorder="1" applyAlignment="1"/>
    <xf numFmtId="3" fontId="1" fillId="7" borderId="57" xfId="1" applyNumberFormat="1" applyFont="1" applyFill="1" applyBorder="1" applyAlignment="1"/>
    <xf numFmtId="3" fontId="7" fillId="12" borderId="11" xfId="1" applyNumberFormat="1" applyFont="1" applyFill="1" applyBorder="1" applyAlignment="1">
      <alignment vertical="center"/>
    </xf>
    <xf numFmtId="3" fontId="7" fillId="12" borderId="12" xfId="1" applyNumberFormat="1" applyFont="1" applyFill="1" applyBorder="1" applyAlignment="1">
      <alignment vertical="center"/>
    </xf>
    <xf numFmtId="3" fontId="7" fillId="12" borderId="29" xfId="1" applyNumberFormat="1" applyFont="1" applyFill="1" applyBorder="1" applyAlignment="1">
      <alignment vertical="center"/>
    </xf>
    <xf numFmtId="3" fontId="7" fillId="12" borderId="60" xfId="1" applyNumberFormat="1" applyFont="1" applyFill="1" applyBorder="1" applyAlignment="1">
      <alignment vertical="center"/>
    </xf>
    <xf numFmtId="3" fontId="7" fillId="12" borderId="61" xfId="1" applyNumberFormat="1" applyFont="1" applyFill="1" applyBorder="1" applyAlignment="1">
      <alignment vertical="center"/>
    </xf>
    <xf numFmtId="3" fontId="7" fillId="0" borderId="61" xfId="2" applyNumberFormat="1" applyFont="1" applyFill="1" applyBorder="1" applyAlignment="1">
      <alignment horizontal="center" vertical="center" wrapText="1"/>
    </xf>
    <xf numFmtId="3" fontId="7" fillId="0" borderId="61" xfId="0" applyNumberFormat="1" applyFont="1" applyFill="1" applyBorder="1" applyAlignment="1">
      <alignment vertical="center" wrapText="1"/>
    </xf>
    <xf numFmtId="3" fontId="17" fillId="0" borderId="44" xfId="0" applyNumberFormat="1" applyFont="1" applyFill="1" applyBorder="1" applyAlignment="1">
      <alignment vertical="center" wrapText="1"/>
    </xf>
    <xf numFmtId="3" fontId="7" fillId="12" borderId="16" xfId="1" applyNumberFormat="1" applyFont="1" applyFill="1" applyBorder="1" applyAlignment="1">
      <alignment vertical="center"/>
    </xf>
    <xf numFmtId="3" fontId="7" fillId="12" borderId="13" xfId="1" applyNumberFormat="1" applyFont="1" applyFill="1" applyBorder="1" applyAlignment="1">
      <alignment vertical="center"/>
    </xf>
    <xf numFmtId="3" fontId="7" fillId="12" borderId="14" xfId="1" applyNumberFormat="1" applyFont="1" applyFill="1" applyBorder="1" applyAlignment="1">
      <alignment vertical="center"/>
    </xf>
    <xf numFmtId="3" fontId="7" fillId="12" borderId="63" xfId="1" applyNumberFormat="1" applyFont="1" applyFill="1" applyBorder="1" applyAlignment="1">
      <alignment vertical="center"/>
    </xf>
    <xf numFmtId="3" fontId="7" fillId="12" borderId="62" xfId="1" applyNumberFormat="1" applyFont="1" applyFill="1" applyBorder="1" applyAlignment="1">
      <alignment vertical="center"/>
    </xf>
    <xf numFmtId="3" fontId="7" fillId="0" borderId="62" xfId="2" applyNumberFormat="1" applyFont="1" applyFill="1" applyBorder="1" applyAlignment="1">
      <alignment horizontal="center" vertical="center" wrapText="1"/>
    </xf>
    <xf numFmtId="3" fontId="7" fillId="0" borderId="62" xfId="0" applyNumberFormat="1" applyFont="1" applyFill="1" applyBorder="1" applyAlignment="1">
      <alignment vertical="center" wrapText="1"/>
    </xf>
    <xf numFmtId="3" fontId="17" fillId="0" borderId="17" xfId="0" applyNumberFormat="1" applyFont="1" applyFill="1" applyBorder="1" applyAlignment="1">
      <alignment vertical="center" wrapText="1"/>
    </xf>
    <xf numFmtId="3" fontId="7" fillId="0" borderId="62" xfId="1" applyNumberFormat="1" applyFont="1" applyFill="1" applyBorder="1" applyAlignment="1">
      <alignment vertical="center" wrapText="1"/>
    </xf>
    <xf numFmtId="3" fontId="17" fillId="0" borderId="17" xfId="0" applyNumberFormat="1" applyFont="1" applyBorder="1" applyAlignment="1">
      <alignment vertical="top" wrapText="1"/>
    </xf>
    <xf numFmtId="3" fontId="7" fillId="12" borderId="18" xfId="1" applyNumberFormat="1" applyFont="1" applyFill="1" applyBorder="1" applyAlignment="1">
      <alignment vertical="center"/>
    </xf>
    <xf numFmtId="3" fontId="17" fillId="0" borderId="17" xfId="0" applyNumberFormat="1" applyFont="1" applyBorder="1" applyAlignment="1">
      <alignment wrapText="1"/>
    </xf>
    <xf numFmtId="3" fontId="7" fillId="12" borderId="22" xfId="1" applyNumberFormat="1" applyFont="1" applyFill="1" applyBorder="1" applyAlignment="1">
      <alignment vertical="center"/>
    </xf>
    <xf numFmtId="3" fontId="7" fillId="12" borderId="23" xfId="1" applyNumberFormat="1" applyFont="1" applyFill="1" applyBorder="1" applyAlignment="1">
      <alignment vertical="center"/>
    </xf>
    <xf numFmtId="3" fontId="7" fillId="12" borderId="31" xfId="1" applyNumberFormat="1" applyFont="1" applyFill="1" applyBorder="1" applyAlignment="1">
      <alignment vertical="center"/>
    </xf>
    <xf numFmtId="3" fontId="7" fillId="12" borderId="54" xfId="1" applyNumberFormat="1" applyFont="1" applyFill="1" applyBorder="1" applyAlignment="1">
      <alignment vertical="center"/>
    </xf>
    <xf numFmtId="3" fontId="7" fillId="12" borderId="65" xfId="1" applyNumberFormat="1" applyFont="1" applyFill="1" applyBorder="1" applyAlignment="1">
      <alignment vertical="center"/>
    </xf>
    <xf numFmtId="3" fontId="7" fillId="0" borderId="65" xfId="2" applyNumberFormat="1" applyFont="1" applyFill="1" applyBorder="1" applyAlignment="1">
      <alignment horizontal="center" vertical="center" wrapText="1"/>
    </xf>
    <xf numFmtId="3" fontId="7" fillId="0" borderId="65" xfId="1" applyNumberFormat="1" applyFont="1" applyFill="1" applyBorder="1" applyAlignment="1">
      <alignment vertical="center" wrapText="1"/>
    </xf>
    <xf numFmtId="3" fontId="17" fillId="0" borderId="45" xfId="0" applyNumberFormat="1" applyFont="1" applyBorder="1" applyAlignment="1">
      <alignment wrapText="1"/>
    </xf>
    <xf numFmtId="3" fontId="6" fillId="3" borderId="15" xfId="1" applyNumberFormat="1" applyFont="1" applyFill="1" applyBorder="1" applyAlignment="1">
      <alignment horizontal="right" vertical="center" wrapText="1"/>
    </xf>
    <xf numFmtId="3" fontId="7" fillId="3" borderId="15" xfId="2" applyNumberFormat="1" applyFont="1" applyFill="1" applyBorder="1" applyAlignment="1">
      <alignment horizontal="center" vertical="center" wrapText="1"/>
    </xf>
    <xf numFmtId="3" fontId="6" fillId="3" borderId="3" xfId="1" applyNumberFormat="1" applyFont="1" applyFill="1" applyBorder="1" applyAlignment="1">
      <alignment vertical="center" wrapText="1"/>
    </xf>
    <xf numFmtId="3" fontId="6" fillId="3" borderId="20" xfId="1" applyNumberFormat="1" applyFont="1" applyFill="1" applyBorder="1" applyAlignment="1">
      <alignment vertical="center" wrapText="1"/>
    </xf>
    <xf numFmtId="3" fontId="17" fillId="3" borderId="20" xfId="0" applyNumberFormat="1" applyFont="1" applyFill="1" applyBorder="1" applyAlignment="1">
      <alignment horizontal="left" vertical="center"/>
    </xf>
    <xf numFmtId="3" fontId="5" fillId="4" borderId="32" xfId="0" applyNumberFormat="1" applyFont="1" applyFill="1" applyBorder="1" applyAlignment="1">
      <alignment vertical="center" wrapText="1"/>
    </xf>
    <xf numFmtId="3" fontId="7" fillId="12" borderId="49" xfId="1" applyNumberFormat="1" applyFont="1" applyFill="1" applyBorder="1" applyAlignment="1">
      <alignment vertical="center"/>
    </xf>
    <xf numFmtId="3" fontId="7" fillId="0" borderId="44" xfId="1" applyNumberFormat="1" applyFont="1" applyFill="1" applyBorder="1" applyAlignment="1">
      <alignment vertical="center" wrapText="1"/>
    </xf>
    <xf numFmtId="3" fontId="17" fillId="0" borderId="37" xfId="0" applyNumberFormat="1" applyFont="1" applyBorder="1" applyAlignment="1">
      <alignment vertical="top" wrapText="1"/>
    </xf>
    <xf numFmtId="3" fontId="5" fillId="0" borderId="32" xfId="0" applyNumberFormat="1" applyFont="1" applyFill="1" applyBorder="1" applyAlignment="1">
      <alignment horizontal="center" vertical="center" wrapText="1"/>
    </xf>
    <xf numFmtId="3" fontId="7" fillId="12" borderId="19" xfId="1" applyNumberFormat="1" applyFont="1" applyFill="1" applyBorder="1" applyAlignment="1">
      <alignment vertical="center"/>
    </xf>
    <xf numFmtId="3" fontId="7" fillId="0" borderId="17" xfId="1" applyNumberFormat="1" applyFont="1" applyFill="1" applyBorder="1" applyAlignment="1">
      <alignment vertical="center" wrapText="1"/>
    </xf>
    <xf numFmtId="3" fontId="17" fillId="0" borderId="38" xfId="0" applyNumberFormat="1" applyFont="1" applyBorder="1" applyAlignment="1">
      <alignment vertical="top" wrapText="1"/>
    </xf>
    <xf numFmtId="3" fontId="7" fillId="0" borderId="45" xfId="1" applyNumberFormat="1" applyFont="1" applyFill="1" applyBorder="1" applyAlignment="1">
      <alignment vertical="center" wrapText="1"/>
    </xf>
    <xf numFmtId="3" fontId="17" fillId="0" borderId="38" xfId="0" applyNumberFormat="1" applyFont="1" applyBorder="1" applyAlignment="1">
      <alignment wrapText="1"/>
    </xf>
    <xf numFmtId="3" fontId="6" fillId="3" borderId="7" xfId="1" applyNumberFormat="1" applyFont="1" applyFill="1" applyBorder="1" applyAlignment="1">
      <alignment vertical="center" wrapText="1"/>
    </xf>
    <xf numFmtId="3" fontId="6" fillId="3" borderId="2" xfId="1" applyNumberFormat="1" applyFont="1" applyFill="1" applyBorder="1" applyAlignment="1">
      <alignment vertical="center" wrapText="1"/>
    </xf>
    <xf numFmtId="3" fontId="18" fillId="3" borderId="2" xfId="0" applyNumberFormat="1" applyFont="1" applyFill="1" applyBorder="1" applyAlignment="1">
      <alignment vertical="center" wrapText="1"/>
    </xf>
    <xf numFmtId="3" fontId="5" fillId="4" borderId="15" xfId="0" applyNumberFormat="1" applyFont="1" applyFill="1" applyBorder="1" applyAlignment="1">
      <alignment vertical="center" wrapText="1"/>
    </xf>
    <xf numFmtId="3" fontId="7" fillId="12" borderId="37" xfId="1" applyNumberFormat="1" applyFont="1" applyFill="1" applyBorder="1" applyAlignment="1">
      <alignment vertical="center" wrapText="1"/>
    </xf>
    <xf numFmtId="3" fontId="7" fillId="12" borderId="61" xfId="1" applyNumberFormat="1" applyFont="1" applyFill="1" applyBorder="1" applyAlignment="1">
      <alignment vertical="center" wrapText="1"/>
    </xf>
    <xf numFmtId="3" fontId="17" fillId="0" borderId="37" xfId="0" applyNumberFormat="1" applyFont="1" applyBorder="1" applyAlignment="1">
      <alignment wrapText="1"/>
    </xf>
    <xf numFmtId="3" fontId="7" fillId="12" borderId="14" xfId="1" applyNumberFormat="1" applyFont="1" applyFill="1" applyBorder="1" applyAlignment="1">
      <alignment vertical="center" wrapText="1"/>
    </xf>
    <xf numFmtId="3" fontId="7" fillId="12" borderId="38" xfId="1" applyNumberFormat="1" applyFont="1" applyFill="1" applyBorder="1" applyAlignment="1">
      <alignment vertical="center" wrapText="1"/>
    </xf>
    <xf numFmtId="3" fontId="7" fillId="12" borderId="62" xfId="1" applyNumberFormat="1" applyFont="1" applyFill="1" applyBorder="1" applyAlignment="1">
      <alignment vertical="center" wrapText="1"/>
    </xf>
    <xf numFmtId="3" fontId="7" fillId="0" borderId="17" xfId="1" applyNumberFormat="1" applyFont="1" applyFill="1" applyBorder="1" applyAlignment="1">
      <alignment horizontal="center" vertical="center" wrapText="1"/>
    </xf>
    <xf numFmtId="3" fontId="7" fillId="12" borderId="38" xfId="1" applyNumberFormat="1" applyFont="1" applyFill="1" applyBorder="1" applyAlignment="1">
      <alignment vertical="center"/>
    </xf>
    <xf numFmtId="3" fontId="7" fillId="0" borderId="45" xfId="1" applyNumberFormat="1" applyFont="1" applyFill="1" applyBorder="1" applyAlignment="1">
      <alignment horizontal="center" vertical="center"/>
    </xf>
    <xf numFmtId="3" fontId="17" fillId="0" borderId="66" xfId="0" applyNumberFormat="1" applyFont="1" applyBorder="1" applyAlignment="1">
      <alignment wrapText="1"/>
    </xf>
    <xf numFmtId="3" fontId="6" fillId="3" borderId="26" xfId="1" applyNumberFormat="1" applyFont="1" applyFill="1" applyBorder="1" applyAlignment="1">
      <alignment horizontal="right" vertical="center" wrapText="1"/>
    </xf>
    <xf numFmtId="3" fontId="7" fillId="3" borderId="26" xfId="2" applyNumberFormat="1" applyFont="1" applyFill="1" applyBorder="1" applyAlignment="1">
      <alignment horizontal="center" vertical="center" wrapText="1"/>
    </xf>
    <xf numFmtId="3" fontId="6" fillId="3" borderId="53" xfId="1" applyNumberFormat="1" applyFont="1" applyFill="1" applyBorder="1" applyAlignment="1">
      <alignment vertical="center" wrapText="1"/>
    </xf>
    <xf numFmtId="3" fontId="6" fillId="3" borderId="27" xfId="1" applyNumberFormat="1" applyFont="1" applyFill="1" applyBorder="1" applyAlignment="1">
      <alignment vertical="center" wrapText="1"/>
    </xf>
    <xf numFmtId="3" fontId="6" fillId="3" borderId="9" xfId="1" applyNumberFormat="1" applyFont="1" applyFill="1" applyBorder="1" applyAlignment="1">
      <alignment horizontal="right" vertical="center" wrapText="1"/>
    </xf>
    <xf numFmtId="3" fontId="7" fillId="3" borderId="9" xfId="2" applyNumberFormat="1" applyFont="1" applyFill="1" applyBorder="1" applyAlignment="1">
      <alignment horizontal="center" vertical="center" wrapText="1"/>
    </xf>
    <xf numFmtId="3" fontId="6" fillId="3" borderId="67" xfId="1" applyNumberFormat="1" applyFont="1" applyFill="1" applyBorder="1" applyAlignment="1">
      <alignment vertical="center" wrapText="1"/>
    </xf>
    <xf numFmtId="3" fontId="6" fillId="3" borderId="6" xfId="1" applyNumberFormat="1" applyFont="1" applyFill="1" applyBorder="1" applyAlignment="1">
      <alignment vertical="center" wrapText="1"/>
    </xf>
    <xf numFmtId="3" fontId="18" fillId="3" borderId="34" xfId="0" applyNumberFormat="1" applyFont="1" applyFill="1" applyBorder="1" applyAlignment="1">
      <alignment vertical="center" wrapText="1"/>
    </xf>
    <xf numFmtId="3" fontId="7" fillId="0" borderId="11" xfId="1" applyNumberFormat="1" applyFont="1" applyFill="1" applyBorder="1" applyAlignment="1">
      <alignment vertical="center"/>
    </xf>
    <xf numFmtId="3" fontId="7" fillId="0" borderId="12" xfId="1" applyNumberFormat="1" applyFont="1" applyFill="1" applyBorder="1" applyAlignment="1">
      <alignment vertical="center"/>
    </xf>
    <xf numFmtId="3" fontId="7" fillId="0" borderId="29" xfId="1" applyNumberFormat="1" applyFont="1" applyFill="1" applyBorder="1" applyAlignment="1">
      <alignment vertical="center"/>
    </xf>
    <xf numFmtId="3" fontId="7" fillId="13" borderId="18" xfId="1" applyNumberFormat="1" applyFont="1" applyFill="1" applyBorder="1" applyAlignment="1">
      <alignment vertical="center" wrapText="1"/>
    </xf>
    <xf numFmtId="3" fontId="7" fillId="12" borderId="17" xfId="1" applyNumberFormat="1" applyFont="1" applyFill="1" applyBorder="1" applyAlignment="1">
      <alignment vertical="center" wrapText="1"/>
    </xf>
    <xf numFmtId="3" fontId="7" fillId="0" borderId="60" xfId="2" applyNumberFormat="1" applyFont="1" applyFill="1" applyBorder="1" applyAlignment="1">
      <alignment horizontal="center" vertical="center" wrapText="1"/>
    </xf>
    <xf numFmtId="3" fontId="7" fillId="0" borderId="61" xfId="1" applyNumberFormat="1" applyFont="1" applyFill="1" applyBorder="1" applyAlignment="1">
      <alignment vertical="center" wrapText="1"/>
    </xf>
    <xf numFmtId="3" fontId="7" fillId="0" borderId="16" xfId="1" applyNumberFormat="1" applyFont="1" applyFill="1" applyBorder="1" applyAlignment="1">
      <alignment vertical="center"/>
    </xf>
    <xf numFmtId="3" fontId="7" fillId="0" borderId="13" xfId="1" applyNumberFormat="1" applyFont="1" applyFill="1" applyBorder="1" applyAlignment="1">
      <alignment vertical="center"/>
    </xf>
    <xf numFmtId="3" fontId="7" fillId="0" borderId="14" xfId="1" applyNumberFormat="1" applyFont="1" applyFill="1" applyBorder="1" applyAlignment="1">
      <alignment vertical="center"/>
    </xf>
    <xf numFmtId="3" fontId="5" fillId="4" borderId="20" xfId="0" applyNumberFormat="1" applyFont="1" applyFill="1" applyBorder="1" applyAlignment="1">
      <alignment horizontal="center" vertical="center" wrapText="1"/>
    </xf>
    <xf numFmtId="3" fontId="7" fillId="0" borderId="5" xfId="2" applyNumberFormat="1" applyFont="1" applyFill="1" applyBorder="1" applyAlignment="1">
      <alignment horizontal="center" vertical="center" wrapText="1"/>
    </xf>
    <xf numFmtId="3" fontId="7" fillId="0" borderId="62" xfId="1" applyNumberFormat="1" applyFont="1" applyFill="1" applyBorder="1" applyAlignment="1">
      <alignment horizontal="center" vertical="center" wrapText="1"/>
    </xf>
    <xf numFmtId="3" fontId="7" fillId="0" borderId="31" xfId="1" applyNumberFormat="1" applyFont="1" applyFill="1" applyBorder="1" applyAlignment="1">
      <alignment vertical="center"/>
    </xf>
    <xf numFmtId="3" fontId="7" fillId="13" borderId="54" xfId="1" applyNumberFormat="1" applyFont="1" applyFill="1" applyBorder="1" applyAlignment="1">
      <alignment vertical="center" wrapText="1"/>
    </xf>
    <xf numFmtId="3" fontId="7" fillId="12" borderId="65" xfId="1" applyNumberFormat="1" applyFont="1" applyFill="1" applyBorder="1" applyAlignment="1">
      <alignment vertical="center" wrapText="1"/>
    </xf>
    <xf numFmtId="3" fontId="7" fillId="12" borderId="45" xfId="1" applyNumberFormat="1" applyFont="1" applyFill="1" applyBorder="1" applyAlignment="1">
      <alignment vertical="center" wrapText="1"/>
    </xf>
    <xf numFmtId="3" fontId="7" fillId="0" borderId="63" xfId="2" applyNumberFormat="1" applyFont="1" applyFill="1" applyBorder="1" applyAlignment="1">
      <alignment horizontal="center" vertical="center" wrapText="1"/>
    </xf>
    <xf numFmtId="3" fontId="7" fillId="0" borderId="65" xfId="1" applyNumberFormat="1" applyFont="1" applyFill="1" applyBorder="1" applyAlignment="1">
      <alignment horizontal="center" vertical="center" wrapText="1"/>
    </xf>
    <xf numFmtId="3" fontId="6" fillId="3" borderId="3" xfId="1" applyNumberFormat="1" applyFont="1" applyFill="1" applyBorder="1" applyAlignment="1">
      <alignment horizontal="right" vertical="center" wrapText="1"/>
    </xf>
    <xf numFmtId="3" fontId="7" fillId="3" borderId="3" xfId="2" applyNumberFormat="1" applyFont="1" applyFill="1" applyBorder="1" applyAlignment="1">
      <alignment horizontal="center" vertical="center" wrapText="1"/>
    </xf>
    <xf numFmtId="3" fontId="6" fillId="0" borderId="2" xfId="1" applyNumberFormat="1" applyFont="1" applyFill="1" applyBorder="1" applyAlignment="1">
      <alignment vertical="center" wrapText="1"/>
    </xf>
    <xf numFmtId="3" fontId="18" fillId="3" borderId="3" xfId="0" applyNumberFormat="1" applyFont="1" applyFill="1" applyBorder="1" applyAlignment="1">
      <alignment vertical="center" wrapText="1"/>
    </xf>
    <xf numFmtId="3" fontId="7" fillId="0" borderId="52" xfId="1" applyNumberFormat="1" applyFont="1" applyFill="1" applyBorder="1" applyAlignment="1">
      <alignment vertical="center"/>
    </xf>
    <xf numFmtId="3" fontId="7" fillId="0" borderId="43" xfId="1" applyNumberFormat="1" applyFont="1" applyFill="1" applyBorder="1" applyAlignment="1">
      <alignment vertical="center"/>
    </xf>
    <xf numFmtId="3" fontId="7" fillId="0" borderId="28" xfId="1" applyNumberFormat="1" applyFont="1" applyFill="1" applyBorder="1" applyAlignment="1">
      <alignment vertical="center"/>
    </xf>
    <xf numFmtId="3" fontId="7" fillId="13" borderId="38" xfId="1" applyNumberFormat="1" applyFont="1" applyFill="1" applyBorder="1" applyAlignment="1">
      <alignment vertical="center" wrapText="1"/>
    </xf>
    <xf numFmtId="3" fontId="7" fillId="12" borderId="63" xfId="1" applyNumberFormat="1" applyFont="1" applyFill="1" applyBorder="1" applyAlignment="1">
      <alignment vertical="center" wrapText="1"/>
    </xf>
    <xf numFmtId="3" fontId="7" fillId="12" borderId="28" xfId="1" applyNumberFormat="1" applyFont="1" applyFill="1" applyBorder="1" applyAlignment="1">
      <alignment vertical="center" wrapText="1"/>
    </xf>
    <xf numFmtId="3" fontId="7" fillId="0" borderId="64" xfId="1" applyNumberFormat="1" applyFont="1" applyFill="1" applyBorder="1" applyAlignment="1">
      <alignment vertical="center" wrapText="1"/>
    </xf>
    <xf numFmtId="3" fontId="7" fillId="12" borderId="18" xfId="1" applyNumberFormat="1" applyFont="1" applyFill="1" applyBorder="1" applyAlignment="1">
      <alignment vertical="center" wrapText="1"/>
    </xf>
    <xf numFmtId="3" fontId="5" fillId="4" borderId="3" xfId="0" applyNumberFormat="1" applyFont="1" applyFill="1" applyBorder="1" applyAlignment="1">
      <alignment horizontal="center" vertical="center" wrapText="1"/>
    </xf>
    <xf numFmtId="3" fontId="6" fillId="3" borderId="20" xfId="2" applyNumberFormat="1" applyFont="1" applyFill="1" applyBorder="1" applyAlignment="1">
      <alignment horizontal="center" vertical="center" wrapText="1"/>
    </xf>
    <xf numFmtId="3" fontId="7" fillId="3" borderId="27" xfId="0" applyNumberFormat="1" applyFont="1" applyFill="1" applyBorder="1" applyAlignment="1">
      <alignment vertical="center" wrapText="1"/>
    </xf>
    <xf numFmtId="3" fontId="17" fillId="3" borderId="27" xfId="0" applyNumberFormat="1" applyFont="1" applyFill="1" applyBorder="1" applyAlignment="1">
      <alignment vertical="center" wrapText="1"/>
    </xf>
    <xf numFmtId="3" fontId="7" fillId="0" borderId="46" xfId="1" applyNumberFormat="1" applyFont="1" applyFill="1" applyBorder="1" applyAlignment="1">
      <alignment vertical="center"/>
    </xf>
    <xf numFmtId="3" fontId="7" fillId="0" borderId="50" xfId="1" applyNumberFormat="1" applyFont="1" applyFill="1" applyBorder="1" applyAlignment="1">
      <alignment vertical="center"/>
    </xf>
    <xf numFmtId="3" fontId="7" fillId="0" borderId="47" xfId="1" applyNumberFormat="1" applyFont="1" applyFill="1" applyBorder="1" applyAlignment="1">
      <alignment vertical="center"/>
    </xf>
    <xf numFmtId="3" fontId="7" fillId="0" borderId="68" xfId="1" applyNumberFormat="1" applyFont="1" applyFill="1" applyBorder="1" applyAlignment="1">
      <alignment vertical="center" wrapText="1"/>
    </xf>
    <xf numFmtId="3" fontId="5" fillId="0" borderId="32" xfId="0" applyNumberFormat="1" applyFont="1" applyFill="1" applyBorder="1" applyAlignment="1">
      <alignment vertical="center" wrapText="1"/>
    </xf>
    <xf numFmtId="3" fontId="4" fillId="0" borderId="0" xfId="1" applyNumberFormat="1" applyFont="1" applyFill="1" applyBorder="1" applyAlignment="1">
      <alignment horizontal="center" vertical="center" wrapText="1"/>
    </xf>
    <xf numFmtId="3" fontId="6" fillId="0" borderId="0" xfId="1" applyNumberFormat="1" applyFont="1" applyFill="1" applyBorder="1" applyAlignment="1">
      <alignment vertical="center" wrapText="1"/>
    </xf>
    <xf numFmtId="3" fontId="6" fillId="0" borderId="34" xfId="1" applyNumberFormat="1" applyFont="1" applyFill="1" applyBorder="1" applyAlignment="1">
      <alignment vertical="center" wrapText="1"/>
    </xf>
    <xf numFmtId="3" fontId="7" fillId="0" borderId="34" xfId="0" applyNumberFormat="1" applyFont="1" applyFill="1" applyBorder="1" applyAlignment="1">
      <alignment vertical="center" wrapText="1"/>
    </xf>
    <xf numFmtId="3" fontId="6" fillId="7" borderId="3" xfId="2" applyNumberFormat="1" applyFont="1" applyFill="1" applyBorder="1" applyAlignment="1">
      <alignment horizontal="center" vertical="center" wrapText="1"/>
    </xf>
    <xf numFmtId="3" fontId="6" fillId="7" borderId="3" xfId="1" applyNumberFormat="1" applyFont="1" applyFill="1" applyBorder="1" applyAlignment="1">
      <alignment horizontal="center" vertical="center" wrapText="1"/>
    </xf>
    <xf numFmtId="3" fontId="7" fillId="7" borderId="29" xfId="2" applyNumberFormat="1" applyFont="1" applyFill="1" applyBorder="1" applyAlignment="1">
      <alignment horizontal="center" vertical="center" wrapText="1"/>
    </xf>
    <xf numFmtId="3" fontId="6" fillId="7" borderId="5" xfId="1" applyNumberFormat="1" applyFont="1" applyFill="1" applyBorder="1" applyAlignment="1">
      <alignment horizontal="center" vertical="center" wrapText="1"/>
    </xf>
    <xf numFmtId="3" fontId="6" fillId="7" borderId="3" xfId="0" applyNumberFormat="1" applyFont="1" applyFill="1" applyBorder="1" applyAlignment="1">
      <alignment vertical="center" wrapText="1"/>
    </xf>
    <xf numFmtId="3" fontId="0" fillId="0" borderId="32" xfId="0" applyNumberFormat="1" applyBorder="1"/>
    <xf numFmtId="3" fontId="0" fillId="0" borderId="0" xfId="1" applyNumberFormat="1" applyFont="1" applyFill="1" applyBorder="1" applyAlignment="1">
      <alignment horizontal="center"/>
    </xf>
    <xf numFmtId="3" fontId="1" fillId="0" borderId="0" xfId="1" applyNumberFormat="1" applyFont="1" applyFill="1" applyBorder="1" applyAlignment="1">
      <alignment vertical="center"/>
    </xf>
    <xf numFmtId="3" fontId="1" fillId="0" borderId="34" xfId="1" applyNumberFormat="1" applyFont="1" applyFill="1" applyBorder="1" applyAlignment="1">
      <alignment vertical="center"/>
    </xf>
    <xf numFmtId="3" fontId="0" fillId="0" borderId="34" xfId="0" applyNumberFormat="1" applyFont="1" applyFill="1" applyBorder="1"/>
    <xf numFmtId="3" fontId="1" fillId="7" borderId="8" xfId="1" applyNumberFormat="1" applyFont="1" applyFill="1" applyBorder="1" applyAlignment="1">
      <alignment vertical="center"/>
    </xf>
    <xf numFmtId="3" fontId="1" fillId="7" borderId="58" xfId="1" applyNumberFormat="1" applyFont="1" applyFill="1" applyBorder="1" applyAlignment="1">
      <alignment vertical="center"/>
    </xf>
    <xf numFmtId="3" fontId="1" fillId="7" borderId="5" xfId="1" applyNumberFormat="1" applyFont="1" applyFill="1" applyBorder="1" applyAlignment="1">
      <alignment vertical="center"/>
    </xf>
    <xf numFmtId="3" fontId="0" fillId="7" borderId="58" xfId="0" applyNumberFormat="1" applyFont="1" applyFill="1" applyBorder="1"/>
    <xf numFmtId="3" fontId="0" fillId="4" borderId="1" xfId="0" applyNumberFormat="1" applyFill="1" applyBorder="1"/>
    <xf numFmtId="3" fontId="0" fillId="4" borderId="5" xfId="0" applyNumberFormat="1" applyFill="1" applyBorder="1" applyAlignment="1"/>
    <xf numFmtId="3" fontId="1" fillId="0" borderId="1" xfId="1" applyNumberFormat="1" applyFont="1" applyFill="1" applyBorder="1" applyAlignment="1"/>
    <xf numFmtId="3" fontId="10" fillId="0" borderId="5" xfId="1" applyNumberFormat="1" applyFont="1" applyFill="1" applyBorder="1" applyAlignment="1"/>
    <xf numFmtId="3" fontId="0" fillId="0" borderId="5" xfId="1" applyNumberFormat="1" applyFont="1" applyFill="1" applyBorder="1" applyAlignment="1">
      <alignment horizontal="center"/>
    </xf>
    <xf numFmtId="3" fontId="1" fillId="0" borderId="5" xfId="1" applyNumberFormat="1" applyFont="1" applyFill="1" applyBorder="1" applyAlignment="1">
      <alignment vertical="center"/>
    </xf>
    <xf numFmtId="3" fontId="1" fillId="0" borderId="2" xfId="1" applyNumberFormat="1" applyFont="1" applyFill="1" applyBorder="1" applyAlignment="1">
      <alignment vertical="center"/>
    </xf>
    <xf numFmtId="3" fontId="0" fillId="0" borderId="2" xfId="0" applyNumberFormat="1" applyFont="1" applyFill="1" applyBorder="1"/>
    <xf numFmtId="3" fontId="12" fillId="7" borderId="36" xfId="1" applyNumberFormat="1" applyFont="1" applyFill="1" applyBorder="1" applyAlignment="1">
      <alignment vertical="center"/>
    </xf>
    <xf numFmtId="3" fontId="7" fillId="7" borderId="3" xfId="2" applyNumberFormat="1" applyFont="1" applyFill="1" applyBorder="1" applyAlignment="1">
      <alignment horizontal="center" vertical="center" wrapText="1"/>
    </xf>
    <xf numFmtId="3" fontId="12" fillId="7" borderId="4" xfId="1" applyNumberFormat="1" applyFont="1" applyFill="1" applyBorder="1" applyAlignment="1">
      <alignment horizontal="center" vertical="center"/>
    </xf>
    <xf numFmtId="3" fontId="12" fillId="7" borderId="58" xfId="1" applyNumberFormat="1" applyFont="1" applyFill="1" applyBorder="1" applyAlignment="1">
      <alignment horizontal="center" vertical="center"/>
    </xf>
    <xf numFmtId="3" fontId="12" fillId="7" borderId="5" xfId="1" applyNumberFormat="1" applyFont="1" applyFill="1" applyBorder="1" applyAlignment="1">
      <alignment horizontal="center" vertical="center"/>
    </xf>
    <xf numFmtId="3" fontId="0" fillId="0" borderId="0" xfId="0" applyNumberFormat="1"/>
    <xf numFmtId="3" fontId="10" fillId="0" borderId="4" xfId="1" applyNumberFormat="1" applyFont="1" applyFill="1" applyBorder="1" applyAlignment="1">
      <alignment horizontal="center"/>
    </xf>
    <xf numFmtId="3" fontId="10" fillId="0" borderId="58" xfId="1" applyNumberFormat="1" applyFont="1" applyFill="1" applyBorder="1" applyAlignment="1">
      <alignment horizontal="center"/>
    </xf>
    <xf numFmtId="3" fontId="0" fillId="0" borderId="0" xfId="1" applyNumberFormat="1" applyFont="1" applyFill="1" applyAlignment="1">
      <alignment horizontal="center"/>
    </xf>
    <xf numFmtId="3" fontId="0" fillId="0" borderId="0" xfId="1" applyNumberFormat="1" applyFont="1" applyFill="1" applyAlignment="1">
      <alignment vertical="center"/>
    </xf>
    <xf numFmtId="3" fontId="0" fillId="0" borderId="0" xfId="0" applyNumberFormat="1" applyFont="1" applyFill="1"/>
    <xf numFmtId="3" fontId="0" fillId="0" borderId="0" xfId="1" applyNumberFormat="1" applyFont="1"/>
    <xf numFmtId="3" fontId="0" fillId="0" borderId="0" xfId="1" applyNumberFormat="1" applyFont="1" applyAlignment="1">
      <alignment horizontal="center"/>
    </xf>
    <xf numFmtId="3" fontId="10" fillId="0" borderId="0" xfId="1" applyNumberFormat="1" applyFont="1" applyFill="1" applyAlignment="1">
      <alignment horizontal="center"/>
    </xf>
    <xf numFmtId="3" fontId="2" fillId="0" borderId="0" xfId="1" applyNumberFormat="1" applyFont="1" applyFill="1" applyAlignment="1">
      <alignment vertical="center"/>
    </xf>
    <xf numFmtId="3" fontId="2" fillId="5" borderId="9" xfId="0" applyNumberFormat="1" applyFont="1" applyFill="1" applyBorder="1" applyAlignment="1">
      <alignment horizontal="center" vertical="center"/>
    </xf>
    <xf numFmtId="3" fontId="2" fillId="5" borderId="10" xfId="2" applyNumberFormat="1" applyFont="1" applyFill="1" applyBorder="1" applyAlignment="1">
      <alignment horizontal="center" vertical="center" wrapText="1"/>
    </xf>
    <xf numFmtId="3" fontId="2" fillId="5" borderId="3" xfId="2"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3" fontId="2" fillId="5" borderId="10" xfId="0" applyNumberFormat="1" applyFont="1" applyFill="1" applyBorder="1" applyAlignment="1">
      <alignment horizontal="center" vertical="center" wrapText="1"/>
    </xf>
    <xf numFmtId="3" fontId="20" fillId="5" borderId="3" xfId="0" applyNumberFormat="1" applyFont="1" applyFill="1" applyBorder="1" applyAlignment="1">
      <alignment horizontal="center" vertical="center" wrapText="1"/>
    </xf>
    <xf numFmtId="3" fontId="0" fillId="0" borderId="9" xfId="1" applyNumberFormat="1" applyFont="1" applyBorder="1" applyAlignment="1">
      <alignment vertical="center"/>
    </xf>
    <xf numFmtId="3" fontId="0" fillId="0" borderId="13" xfId="1" applyNumberFormat="1" applyFont="1" applyBorder="1" applyAlignment="1">
      <alignment vertical="center"/>
    </xf>
    <xf numFmtId="3" fontId="0" fillId="0" borderId="26" xfId="1" applyNumberFormat="1" applyFont="1" applyBorder="1" applyAlignment="1">
      <alignment vertical="center"/>
    </xf>
    <xf numFmtId="3" fontId="2" fillId="0" borderId="4" xfId="0" applyNumberFormat="1" applyFont="1" applyBorder="1"/>
    <xf numFmtId="3" fontId="0" fillId="0" borderId="0" xfId="2" applyNumberFormat="1" applyFont="1" applyFill="1" applyAlignment="1">
      <alignment horizontal="center"/>
    </xf>
    <xf numFmtId="3" fontId="21" fillId="0" borderId="0" xfId="1" applyNumberFormat="1" applyFont="1" applyFill="1" applyAlignment="1">
      <alignment horizontal="center"/>
    </xf>
    <xf numFmtId="3" fontId="0" fillId="0" borderId="0" xfId="0" applyNumberFormat="1" applyAlignment="1">
      <alignment vertical="center"/>
    </xf>
    <xf numFmtId="3" fontId="19" fillId="0" borderId="0" xfId="0" applyNumberFormat="1" applyFont="1"/>
    <xf numFmtId="3" fontId="0" fillId="0" borderId="0" xfId="2" applyNumberFormat="1" applyFont="1" applyFill="1" applyBorder="1" applyAlignment="1">
      <alignment horizontal="center"/>
    </xf>
    <xf numFmtId="3" fontId="23" fillId="0" borderId="0" xfId="0" applyNumberFormat="1" applyFont="1" applyFill="1" applyBorder="1" applyAlignment="1">
      <alignment vertical="top" wrapText="1" readingOrder="1"/>
    </xf>
    <xf numFmtId="3" fontId="22" fillId="0" borderId="0" xfId="0" applyNumberFormat="1" applyFont="1" applyFill="1" applyBorder="1" applyAlignment="1"/>
    <xf numFmtId="3" fontId="22" fillId="0" borderId="0" xfId="0" applyNumberFormat="1" applyFont="1" applyFill="1" applyBorder="1" applyAlignment="1">
      <alignment vertical="top" wrapText="1"/>
    </xf>
    <xf numFmtId="3" fontId="0" fillId="0" borderId="9" xfId="1" applyNumberFormat="1" applyFont="1" applyFill="1" applyBorder="1" applyAlignment="1">
      <alignment horizontal="right" vertical="center"/>
    </xf>
    <xf numFmtId="3" fontId="0" fillId="0" borderId="26" xfId="2" applyNumberFormat="1" applyFont="1" applyFill="1" applyBorder="1" applyAlignment="1">
      <alignment horizontal="right" vertical="center"/>
    </xf>
    <xf numFmtId="3" fontId="2" fillId="0" borderId="26" xfId="2" applyNumberFormat="1" applyFont="1" applyFill="1" applyBorder="1" applyAlignment="1">
      <alignment horizontal="right" vertical="center"/>
    </xf>
    <xf numFmtId="3" fontId="0" fillId="0" borderId="9" xfId="2" applyNumberFormat="1" applyFont="1" applyFill="1" applyBorder="1" applyAlignment="1">
      <alignment horizontal="right" vertical="center"/>
    </xf>
    <xf numFmtId="3" fontId="0" fillId="0" borderId="13" xfId="1" applyNumberFormat="1" applyFont="1" applyFill="1" applyBorder="1" applyAlignment="1">
      <alignment horizontal="right" vertical="center"/>
    </xf>
    <xf numFmtId="3" fontId="0" fillId="0" borderId="13" xfId="2" applyNumberFormat="1" applyFont="1" applyFill="1" applyBorder="1" applyAlignment="1">
      <alignment horizontal="right" vertical="center"/>
    </xf>
    <xf numFmtId="3" fontId="2" fillId="0" borderId="13" xfId="2" applyNumberFormat="1" applyFont="1" applyFill="1" applyBorder="1" applyAlignment="1">
      <alignment horizontal="right" vertical="center"/>
    </xf>
    <xf numFmtId="3" fontId="0" fillId="0" borderId="26" xfId="1" applyNumberFormat="1" applyFont="1" applyFill="1" applyBorder="1" applyAlignment="1">
      <alignment horizontal="right" vertical="center"/>
    </xf>
    <xf numFmtId="3" fontId="2" fillId="0" borderId="4" xfId="0" applyNumberFormat="1" applyFont="1" applyBorder="1" applyAlignment="1">
      <alignment horizontal="right"/>
    </xf>
    <xf numFmtId="3" fontId="2" fillId="0" borderId="8" xfId="0" applyNumberFormat="1" applyFont="1" applyBorder="1" applyAlignment="1">
      <alignment horizontal="right"/>
    </xf>
    <xf numFmtId="3" fontId="2" fillId="0" borderId="3" xfId="0" applyNumberFormat="1" applyFont="1" applyBorder="1" applyAlignment="1">
      <alignment horizontal="right"/>
    </xf>
    <xf numFmtId="3" fontId="2" fillId="0" borderId="59" xfId="0" applyNumberFormat="1" applyFont="1" applyBorder="1" applyAlignment="1">
      <alignment horizontal="right"/>
    </xf>
    <xf numFmtId="3" fontId="2" fillId="0" borderId="57" xfId="0" applyNumberFormat="1" applyFont="1" applyBorder="1" applyAlignment="1">
      <alignment horizontal="right"/>
    </xf>
    <xf numFmtId="3" fontId="2" fillId="0" borderId="11"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46" xfId="0" applyNumberFormat="1" applyFont="1" applyBorder="1" applyAlignment="1">
      <alignment horizontal="center" vertical="center"/>
    </xf>
    <xf numFmtId="3" fontId="2" fillId="0" borderId="57" xfId="0" applyNumberFormat="1" applyFont="1" applyBorder="1" applyAlignment="1">
      <alignment horizontal="center"/>
    </xf>
    <xf numFmtId="0" fontId="16" fillId="0" borderId="0" xfId="0" applyFont="1" applyAlignment="1"/>
    <xf numFmtId="0" fontId="12" fillId="0" borderId="0" xfId="0" applyFont="1" applyAlignment="1"/>
    <xf numFmtId="0" fontId="0" fillId="0" borderId="0" xfId="0" applyAlignment="1"/>
    <xf numFmtId="3" fontId="0" fillId="0" borderId="0" xfId="0" applyNumberFormat="1" applyAlignment="1"/>
    <xf numFmtId="3" fontId="0" fillId="0" borderId="0" xfId="1" applyNumberFormat="1" applyFont="1" applyAlignment="1"/>
    <xf numFmtId="3" fontId="2" fillId="5" borderId="36" xfId="0" applyNumberFormat="1" applyFont="1" applyFill="1" applyBorder="1" applyAlignment="1">
      <alignment vertical="center" wrapText="1"/>
    </xf>
    <xf numFmtId="9" fontId="7" fillId="0" borderId="61" xfId="2" applyNumberFormat="1" applyFont="1" applyFill="1" applyBorder="1" applyAlignment="1">
      <alignment horizontal="center" vertical="center" wrapText="1"/>
    </xf>
    <xf numFmtId="3" fontId="7" fillId="12" borderId="51" xfId="1" applyNumberFormat="1" applyFont="1" applyFill="1" applyBorder="1" applyAlignment="1">
      <alignment vertical="center"/>
    </xf>
    <xf numFmtId="3" fontId="7" fillId="3" borderId="32" xfId="2" applyNumberFormat="1" applyFont="1" applyFill="1" applyBorder="1" applyAlignment="1">
      <alignment horizontal="center" vertical="center" wrapText="1"/>
    </xf>
    <xf numFmtId="3" fontId="6" fillId="3" borderId="10" xfId="1" applyNumberFormat="1" applyFont="1" applyFill="1" applyBorder="1" applyAlignment="1">
      <alignment vertical="center" wrapText="1"/>
    </xf>
    <xf numFmtId="3" fontId="6" fillId="3" borderId="13" xfId="1" applyNumberFormat="1" applyFont="1" applyFill="1" applyBorder="1" applyAlignment="1">
      <alignment vertical="center" wrapText="1"/>
    </xf>
    <xf numFmtId="3" fontId="7" fillId="12" borderId="13" xfId="1" applyNumberFormat="1" applyFont="1" applyFill="1" applyBorder="1" applyAlignment="1">
      <alignment vertical="center" wrapText="1"/>
    </xf>
    <xf numFmtId="9" fontId="7" fillId="0" borderId="60" xfId="2" applyNumberFormat="1" applyFont="1" applyFill="1" applyBorder="1" applyAlignment="1">
      <alignment horizontal="center" vertical="center" wrapText="1"/>
    </xf>
    <xf numFmtId="2" fontId="6" fillId="3" borderId="2" xfId="1" applyNumberFormat="1" applyFont="1" applyFill="1" applyBorder="1" applyAlignment="1">
      <alignment vertical="center" wrapText="1"/>
    </xf>
    <xf numFmtId="4" fontId="6" fillId="3" borderId="7" xfId="1" applyNumberFormat="1" applyFont="1" applyFill="1" applyBorder="1" applyAlignment="1">
      <alignment vertical="center" wrapText="1"/>
    </xf>
    <xf numFmtId="4" fontId="7" fillId="0" borderId="55" xfId="2" applyNumberFormat="1" applyFont="1" applyFill="1" applyBorder="1" applyAlignment="1">
      <alignment horizontal="center" vertical="center" wrapText="1"/>
    </xf>
    <xf numFmtId="4" fontId="7" fillId="0" borderId="49" xfId="2" applyNumberFormat="1" applyFont="1" applyFill="1" applyBorder="1" applyAlignment="1">
      <alignment horizontal="center" vertical="center" wrapText="1"/>
    </xf>
    <xf numFmtId="4" fontId="6" fillId="3" borderId="27" xfId="0" applyNumberFormat="1" applyFont="1" applyFill="1" applyBorder="1" applyAlignment="1">
      <alignment vertical="center" wrapText="1"/>
    </xf>
    <xf numFmtId="4" fontId="7" fillId="3" borderId="27" xfId="0" applyNumberFormat="1" applyFont="1" applyFill="1" applyBorder="1" applyAlignment="1">
      <alignment vertical="center" wrapText="1"/>
    </xf>
    <xf numFmtId="4" fontId="7" fillId="7" borderId="29" xfId="2" applyNumberFormat="1" applyFont="1" applyFill="1" applyBorder="1" applyAlignment="1">
      <alignment horizontal="center" vertical="center" wrapText="1"/>
    </xf>
    <xf numFmtId="3" fontId="5" fillId="0" borderId="30" xfId="0" applyNumberFormat="1" applyFont="1" applyBorder="1" applyAlignment="1">
      <alignment horizontal="center" wrapText="1"/>
    </xf>
    <xf numFmtId="0" fontId="5" fillId="0" borderId="62" xfId="0" applyFont="1" applyBorder="1" applyAlignment="1">
      <alignment vertical="center" wrapText="1"/>
    </xf>
    <xf numFmtId="3" fontId="4" fillId="8" borderId="43" xfId="0" applyNumberFormat="1" applyFont="1" applyFill="1" applyBorder="1" applyAlignment="1">
      <alignment horizontal="center" wrapText="1"/>
    </xf>
    <xf numFmtId="3" fontId="0" fillId="0" borderId="17" xfId="0" applyNumberFormat="1" applyBorder="1"/>
    <xf numFmtId="3" fontId="0" fillId="0" borderId="45" xfId="0" applyNumberFormat="1" applyBorder="1"/>
    <xf numFmtId="164" fontId="7" fillId="0" borderId="38" xfId="1" applyFont="1" applyFill="1" applyBorder="1" applyAlignment="1">
      <alignment vertical="center" wrapText="1"/>
    </xf>
    <xf numFmtId="164" fontId="4" fillId="2" borderId="64" xfId="1" applyFont="1" applyFill="1" applyBorder="1" applyAlignment="1">
      <alignment horizontal="right" vertical="center" wrapText="1"/>
    </xf>
    <xf numFmtId="0" fontId="5" fillId="0" borderId="64" xfId="0" applyFont="1" applyBorder="1" applyAlignment="1">
      <alignment vertical="center" wrapText="1"/>
    </xf>
    <xf numFmtId="3" fontId="13" fillId="0" borderId="69" xfId="0" applyNumberFormat="1" applyFont="1" applyBorder="1" applyAlignment="1">
      <alignment horizontal="center" wrapText="1"/>
    </xf>
    <xf numFmtId="3" fontId="0" fillId="0" borderId="69" xfId="0" applyNumberFormat="1" applyBorder="1"/>
    <xf numFmtId="3" fontId="5" fillId="0" borderId="70" xfId="0" applyNumberFormat="1" applyFont="1" applyBorder="1" applyAlignment="1">
      <alignment horizontal="center" wrapText="1"/>
    </xf>
    <xf numFmtId="3" fontId="5" fillId="0" borderId="55" xfId="0" applyNumberFormat="1" applyFont="1" applyBorder="1" applyAlignment="1">
      <alignment horizontal="center" wrapText="1"/>
    </xf>
    <xf numFmtId="0" fontId="3" fillId="9" borderId="3" xfId="0" applyFont="1" applyFill="1" applyBorder="1" applyAlignment="1">
      <alignment horizontal="center" vertical="center" wrapText="1"/>
    </xf>
    <xf numFmtId="0" fontId="3" fillId="9" borderId="59" xfId="0" applyFont="1" applyFill="1" applyBorder="1" applyAlignment="1">
      <alignment horizontal="center" vertical="center" wrapText="1"/>
    </xf>
    <xf numFmtId="0" fontId="3" fillId="9" borderId="58" xfId="0" applyFont="1" applyFill="1" applyBorder="1" applyAlignment="1">
      <alignment horizontal="center" vertical="center" wrapText="1"/>
    </xf>
    <xf numFmtId="164" fontId="5" fillId="0" borderId="38" xfId="1" applyFont="1" applyFill="1" applyBorder="1" applyAlignment="1">
      <alignment vertical="center" wrapText="1"/>
    </xf>
    <xf numFmtId="3" fontId="0" fillId="0" borderId="65" xfId="0" applyNumberFormat="1" applyBorder="1"/>
    <xf numFmtId="164" fontId="4" fillId="2" borderId="69" xfId="1" applyFont="1" applyFill="1" applyBorder="1" applyAlignment="1">
      <alignment horizontal="right" vertical="center" wrapText="1"/>
    </xf>
    <xf numFmtId="164" fontId="7" fillId="0" borderId="45" xfId="1" applyFont="1" applyFill="1" applyBorder="1" applyAlignment="1">
      <alignment vertical="center" wrapText="1"/>
    </xf>
    <xf numFmtId="3" fontId="0" fillId="0" borderId="0" xfId="2" applyNumberFormat="1" applyFont="1"/>
    <xf numFmtId="3" fontId="4" fillId="0" borderId="40" xfId="0" applyNumberFormat="1" applyFont="1" applyFill="1" applyBorder="1" applyAlignment="1">
      <alignment horizontal="center" wrapText="1"/>
    </xf>
    <xf numFmtId="9" fontId="0" fillId="0" borderId="43" xfId="2" applyNumberFormat="1" applyFont="1" applyFill="1" applyBorder="1" applyAlignment="1">
      <alignment horizontal="right"/>
    </xf>
    <xf numFmtId="9" fontId="0" fillId="0" borderId="13" xfId="2" applyNumberFormat="1" applyFont="1" applyFill="1" applyBorder="1" applyAlignment="1">
      <alignment horizontal="right"/>
    </xf>
    <xf numFmtId="9" fontId="0" fillId="0" borderId="50" xfId="2" applyNumberFormat="1" applyFont="1" applyFill="1" applyBorder="1" applyAlignment="1">
      <alignment horizontal="right"/>
    </xf>
    <xf numFmtId="9" fontId="8" fillId="0" borderId="2" xfId="2" applyFont="1" applyBorder="1" applyAlignment="1">
      <alignment horizontal="center" vertical="center"/>
    </xf>
    <xf numFmtId="10" fontId="0" fillId="0" borderId="0" xfId="0" applyNumberFormat="1"/>
    <xf numFmtId="3" fontId="12" fillId="7" borderId="9" xfId="1" applyNumberFormat="1" applyFont="1" applyFill="1" applyBorder="1" applyAlignment="1">
      <alignment horizontal="center" vertical="center"/>
    </xf>
    <xf numFmtId="3" fontId="0" fillId="0" borderId="57" xfId="0" applyNumberFormat="1" applyFont="1" applyBorder="1" applyAlignment="1">
      <alignment horizontal="center"/>
    </xf>
    <xf numFmtId="3" fontId="1" fillId="0" borderId="13" xfId="1" applyNumberFormat="1" applyFont="1" applyFill="1" applyBorder="1" applyAlignment="1">
      <alignment vertical="center"/>
    </xf>
    <xf numFmtId="9" fontId="2" fillId="0" borderId="4" xfId="2" applyNumberFormat="1" applyFont="1" applyFill="1" applyBorder="1" applyAlignment="1">
      <alignment horizontal="right"/>
    </xf>
    <xf numFmtId="9" fontId="0" fillId="0" borderId="0" xfId="1" applyNumberFormat="1" applyFont="1" applyFill="1" applyAlignment="1">
      <alignment horizontal="center"/>
    </xf>
    <xf numFmtId="9" fontId="0" fillId="0" borderId="0" xfId="1" applyNumberFormat="1" applyFont="1" applyFill="1" applyBorder="1" applyAlignment="1">
      <alignment horizontal="center"/>
    </xf>
    <xf numFmtId="9" fontId="0" fillId="0" borderId="0" xfId="0" applyNumberFormat="1"/>
    <xf numFmtId="169" fontId="0" fillId="0" borderId="0" xfId="0" applyNumberFormat="1"/>
    <xf numFmtId="9" fontId="1" fillId="10" borderId="3" xfId="2" applyFont="1" applyFill="1" applyBorder="1" applyAlignment="1">
      <alignment horizontal="center" vertical="center"/>
    </xf>
    <xf numFmtId="170" fontId="0" fillId="0" borderId="0" xfId="0" applyNumberFormat="1"/>
    <xf numFmtId="164" fontId="11" fillId="2" borderId="65" xfId="1" applyNumberFormat="1" applyFont="1" applyFill="1" applyBorder="1" applyAlignment="1">
      <alignment vertical="center" wrapText="1"/>
    </xf>
    <xf numFmtId="167" fontId="11" fillId="2" borderId="3" xfId="1" applyNumberFormat="1" applyFont="1" applyFill="1" applyBorder="1" applyAlignment="1">
      <alignment vertical="center" wrapText="1"/>
    </xf>
    <xf numFmtId="164" fontId="18" fillId="2" borderId="3" xfId="1" applyFont="1" applyFill="1" applyBorder="1" applyAlignment="1">
      <alignment horizontal="right" vertical="center" wrapText="1"/>
    </xf>
    <xf numFmtId="167" fontId="18" fillId="2" borderId="3" xfId="1" applyNumberFormat="1" applyFont="1" applyFill="1" applyBorder="1" applyAlignment="1">
      <alignment vertical="center" wrapText="1"/>
    </xf>
    <xf numFmtId="164" fontId="27" fillId="0" borderId="69" xfId="1" applyFont="1" applyFill="1" applyBorder="1" applyAlignment="1">
      <alignment horizontal="center" vertical="center" wrapText="1"/>
    </xf>
    <xf numFmtId="164" fontId="17" fillId="0" borderId="69" xfId="1" applyFont="1" applyFill="1" applyBorder="1" applyAlignment="1">
      <alignment vertical="center" wrapText="1"/>
    </xf>
    <xf numFmtId="164" fontId="17" fillId="0" borderId="17" xfId="1" applyFont="1" applyFill="1" applyBorder="1" applyAlignment="1">
      <alignment vertical="center" wrapText="1"/>
    </xf>
    <xf numFmtId="164" fontId="17" fillId="0" borderId="48" xfId="1" applyFont="1" applyFill="1" applyBorder="1" applyAlignment="1">
      <alignment vertical="center" wrapText="1"/>
    </xf>
    <xf numFmtId="164" fontId="17" fillId="0" borderId="15" xfId="1" applyFont="1" applyFill="1" applyBorder="1" applyAlignment="1">
      <alignment horizontal="right" vertical="center" wrapText="1"/>
    </xf>
    <xf numFmtId="164" fontId="14" fillId="0" borderId="15" xfId="0" applyNumberFormat="1" applyFont="1" applyFill="1" applyBorder="1"/>
    <xf numFmtId="171" fontId="0" fillId="0" borderId="13" xfId="0" applyNumberFormat="1" applyBorder="1"/>
    <xf numFmtId="4" fontId="0" fillId="0" borderId="13" xfId="0" applyNumberFormat="1" applyBorder="1"/>
    <xf numFmtId="172" fontId="0" fillId="0" borderId="13" xfId="0" applyNumberFormat="1" applyBorder="1"/>
    <xf numFmtId="4" fontId="8" fillId="0" borderId="13" xfId="0" applyNumberFormat="1" applyFont="1" applyBorder="1"/>
    <xf numFmtId="164" fontId="4" fillId="0" borderId="0" xfId="1" applyFont="1" applyFill="1" applyBorder="1" applyAlignment="1">
      <alignment horizontal="right" vertical="center" wrapText="1"/>
    </xf>
    <xf numFmtId="164" fontId="2" fillId="0" borderId="48" xfId="0" applyNumberFormat="1" applyFont="1" applyFill="1" applyBorder="1"/>
    <xf numFmtId="0" fontId="2" fillId="0" borderId="0" xfId="0" applyFont="1" applyAlignment="1">
      <alignment horizontal="center"/>
    </xf>
    <xf numFmtId="3" fontId="11" fillId="2" borderId="50" xfId="1" applyNumberFormat="1" applyFont="1" applyFill="1" applyBorder="1" applyAlignment="1">
      <alignment vertical="center" wrapText="1"/>
    </xf>
    <xf numFmtId="0" fontId="14" fillId="0" borderId="3" xfId="0" applyFont="1" applyBorder="1" applyAlignment="1">
      <alignment horizontal="center" vertical="center" wrapText="1"/>
    </xf>
    <xf numFmtId="9" fontId="2" fillId="10" borderId="3" xfId="0" applyNumberFormat="1" applyFont="1" applyFill="1" applyBorder="1" applyAlignment="1">
      <alignment horizontal="center" vertical="center"/>
    </xf>
    <xf numFmtId="164" fontId="17" fillId="0" borderId="64" xfId="1" applyFont="1" applyFill="1" applyBorder="1" applyAlignment="1">
      <alignment vertical="center" wrapText="1"/>
    </xf>
    <xf numFmtId="164" fontId="17" fillId="0" borderId="62" xfId="1" applyFont="1" applyFill="1" applyBorder="1" applyAlignment="1">
      <alignment vertical="center" wrapText="1"/>
    </xf>
    <xf numFmtId="164" fontId="17" fillId="0" borderId="68" xfId="1" applyFont="1" applyFill="1" applyBorder="1" applyAlignment="1">
      <alignment vertical="center" wrapText="1"/>
    </xf>
    <xf numFmtId="164" fontId="4" fillId="2" borderId="70" xfId="1" applyFont="1" applyFill="1" applyBorder="1" applyAlignment="1">
      <alignment horizontal="right" vertical="center" wrapText="1"/>
    </xf>
    <xf numFmtId="3" fontId="0" fillId="0" borderId="44" xfId="0" applyNumberFormat="1" applyBorder="1"/>
    <xf numFmtId="3" fontId="4" fillId="2" borderId="43" xfId="1" applyNumberFormat="1" applyFont="1" applyFill="1" applyBorder="1" applyAlignment="1">
      <alignment horizontal="right" vertical="center" wrapText="1"/>
    </xf>
    <xf numFmtId="3" fontId="0" fillId="0" borderId="0" xfId="0" applyNumberFormat="1" applyFill="1" applyBorder="1"/>
    <xf numFmtId="167" fontId="0" fillId="0" borderId="0" xfId="0" applyNumberFormat="1" applyFill="1" applyBorder="1"/>
    <xf numFmtId="0" fontId="28" fillId="0" borderId="0" xfId="0" applyNumberFormat="1" applyFont="1" applyFill="1" applyBorder="1"/>
    <xf numFmtId="0" fontId="5" fillId="0" borderId="0" xfId="0" applyFont="1" applyFill="1" applyBorder="1" applyAlignment="1">
      <alignment vertical="center" wrapText="1"/>
    </xf>
    <xf numFmtId="3" fontId="28" fillId="0" borderId="0" xfId="0" applyNumberFormat="1" applyFont="1" applyFill="1" applyBorder="1"/>
    <xf numFmtId="168" fontId="0" fillId="0" borderId="0" xfId="3" applyNumberFormat="1" applyFont="1" applyFill="1" applyBorder="1"/>
    <xf numFmtId="1" fontId="28" fillId="0" borderId="0" xfId="0" applyNumberFormat="1" applyFont="1" applyFill="1" applyBorder="1"/>
    <xf numFmtId="0" fontId="29" fillId="0" borderId="0" xfId="0" applyNumberFormat="1" applyFont="1" applyFill="1" applyBorder="1"/>
    <xf numFmtId="3" fontId="2" fillId="0" borderId="0" xfId="0" applyNumberFormat="1" applyFont="1" applyFill="1" applyBorder="1"/>
    <xf numFmtId="3" fontId="0" fillId="0" borderId="37" xfId="0" applyNumberFormat="1" applyBorder="1"/>
    <xf numFmtId="3" fontId="0" fillId="0" borderId="38" xfId="0" applyNumberFormat="1" applyBorder="1"/>
    <xf numFmtId="3" fontId="0" fillId="0" borderId="66" xfId="0" applyNumberFormat="1" applyBorder="1"/>
    <xf numFmtId="165" fontId="0" fillId="0" borderId="0" xfId="3" applyFont="1"/>
    <xf numFmtId="168" fontId="0" fillId="0" borderId="0" xfId="3" applyNumberFormat="1" applyFont="1"/>
    <xf numFmtId="0" fontId="3" fillId="9" borderId="44" xfId="0" applyFont="1" applyFill="1" applyBorder="1" applyAlignment="1">
      <alignment horizontal="center" vertical="center" wrapText="1"/>
    </xf>
    <xf numFmtId="0" fontId="3" fillId="9" borderId="45" xfId="0" applyFont="1" applyFill="1" applyBorder="1" applyAlignment="1">
      <alignment horizontal="center" vertical="center" wrapText="1"/>
    </xf>
    <xf numFmtId="0" fontId="2" fillId="0" borderId="1"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0" fontId="0" fillId="3" borderId="39" xfId="0" applyFill="1" applyBorder="1" applyAlignment="1">
      <alignment horizontal="center"/>
    </xf>
    <xf numFmtId="0" fontId="0" fillId="3" borderId="21" xfId="0" applyFill="1" applyBorder="1" applyAlignment="1">
      <alignment horizontal="center"/>
    </xf>
    <xf numFmtId="0" fontId="0" fillId="3" borderId="41" xfId="0" applyFill="1" applyBorder="1" applyAlignment="1">
      <alignment horizontal="center"/>
    </xf>
    <xf numFmtId="0" fontId="3" fillId="9" borderId="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13" xfId="0" applyFill="1" applyBorder="1" applyAlignment="1">
      <alignment horizontal="center" vertical="center" wrapText="1"/>
    </xf>
    <xf numFmtId="0" fontId="2" fillId="0" borderId="33" xfId="0" applyFont="1" applyBorder="1" applyAlignment="1">
      <alignment horizontal="center"/>
    </xf>
    <xf numFmtId="0" fontId="2" fillId="0" borderId="24" xfId="0" applyFont="1" applyBorder="1" applyAlignment="1">
      <alignment horizontal="center"/>
    </xf>
    <xf numFmtId="0" fontId="2" fillId="0" borderId="56" xfId="0" applyFont="1" applyBorder="1" applyAlignment="1">
      <alignment horizontal="center"/>
    </xf>
    <xf numFmtId="0" fontId="3" fillId="2" borderId="30" xfId="0" applyFont="1" applyFill="1" applyBorder="1" applyAlignment="1">
      <alignment horizontal="center" vertical="center" wrapText="1"/>
    </xf>
    <xf numFmtId="0" fontId="3" fillId="2" borderId="41" xfId="0"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3" fontId="3" fillId="2" borderId="50" xfId="0" applyNumberFormat="1" applyFont="1" applyFill="1" applyBorder="1" applyAlignment="1">
      <alignment horizontal="center" vertical="center" wrapText="1"/>
    </xf>
    <xf numFmtId="0" fontId="4" fillId="11" borderId="1" xfId="0" applyFont="1" applyFill="1" applyBorder="1" applyAlignment="1">
      <alignment horizontal="left" vertical="top" wrapText="1"/>
    </xf>
    <xf numFmtId="0" fontId="4" fillId="11" borderId="5" xfId="0" applyFont="1" applyFill="1" applyBorder="1" applyAlignment="1">
      <alignment horizontal="left" vertical="top" wrapText="1"/>
    </xf>
    <xf numFmtId="0" fontId="4" fillId="11" borderId="6" xfId="0" applyFont="1" applyFill="1" applyBorder="1" applyAlignment="1">
      <alignment horizontal="left" vertical="top" wrapText="1"/>
    </xf>
    <xf numFmtId="0" fontId="4" fillId="11" borderId="7" xfId="0" applyFont="1" applyFill="1" applyBorder="1" applyAlignment="1">
      <alignment horizontal="left" vertical="top" wrapText="1"/>
    </xf>
    <xf numFmtId="3" fontId="5" fillId="4" borderId="10" xfId="0" applyNumberFormat="1" applyFont="1" applyFill="1" applyBorder="1" applyAlignment="1">
      <alignment horizontal="center" vertical="top" wrapText="1"/>
    </xf>
    <xf numFmtId="3" fontId="5" fillId="4" borderId="15" xfId="0" applyNumberFormat="1" applyFont="1" applyFill="1" applyBorder="1" applyAlignment="1">
      <alignment horizontal="center" vertical="top" wrapText="1"/>
    </xf>
    <xf numFmtId="3" fontId="5" fillId="4" borderId="20" xfId="0" applyNumberFormat="1" applyFont="1" applyFill="1" applyBorder="1" applyAlignment="1">
      <alignment horizontal="center" vertical="top" wrapText="1"/>
    </xf>
    <xf numFmtId="3" fontId="5" fillId="0" borderId="35" xfId="0" applyNumberFormat="1" applyFont="1" applyBorder="1" applyAlignment="1">
      <alignment vertical="top" wrapText="1"/>
    </xf>
    <xf numFmtId="3" fontId="5" fillId="0" borderId="32" xfId="0" applyNumberFormat="1" applyFont="1" applyBorder="1" applyAlignment="1">
      <alignment vertical="top" wrapText="1"/>
    </xf>
    <xf numFmtId="3" fontId="5" fillId="0" borderId="25" xfId="0" applyNumberFormat="1" applyFont="1" applyBorder="1" applyAlignment="1">
      <alignment vertical="top" wrapText="1"/>
    </xf>
    <xf numFmtId="3" fontId="5" fillId="3" borderId="1" xfId="0" applyNumberFormat="1"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3" fontId="5" fillId="0" borderId="42" xfId="0" applyNumberFormat="1" applyFont="1" applyBorder="1" applyAlignment="1">
      <alignment vertical="top" wrapText="1"/>
    </xf>
    <xf numFmtId="3" fontId="5" fillId="0" borderId="40" xfId="0" applyNumberFormat="1" applyFont="1" applyBorder="1" applyAlignment="1">
      <alignment vertical="top" wrapText="1"/>
    </xf>
    <xf numFmtId="3" fontId="5" fillId="3" borderId="7" xfId="0" applyNumberFormat="1" applyFont="1" applyFill="1" applyBorder="1" applyAlignment="1">
      <alignment horizontal="center" vertical="center" wrapText="1"/>
    </xf>
    <xf numFmtId="3" fontId="5" fillId="3" borderId="36" xfId="0" applyNumberFormat="1" applyFont="1" applyFill="1" applyBorder="1" applyAlignment="1">
      <alignment horizontal="center" vertical="center" wrapText="1"/>
    </xf>
    <xf numFmtId="3" fontId="5" fillId="3" borderId="9" xfId="0" applyNumberFormat="1" applyFont="1" applyFill="1" applyBorder="1" applyAlignment="1">
      <alignment horizontal="center" vertical="center" wrapText="1"/>
    </xf>
    <xf numFmtId="3" fontId="17" fillId="0" borderId="35" xfId="0" applyNumberFormat="1" applyFont="1" applyBorder="1" applyAlignment="1">
      <alignment vertical="top" wrapText="1"/>
    </xf>
    <xf numFmtId="3" fontId="17" fillId="0" borderId="32" xfId="0" applyNumberFormat="1" applyFont="1" applyBorder="1" applyAlignment="1">
      <alignment vertical="top" wrapText="1"/>
    </xf>
    <xf numFmtId="3" fontId="5" fillId="4" borderId="10" xfId="0" applyNumberFormat="1" applyFont="1" applyFill="1" applyBorder="1" applyAlignment="1">
      <alignment horizontal="center" vertical="center" wrapText="1"/>
    </xf>
    <xf numFmtId="3" fontId="5" fillId="4" borderId="15" xfId="0" applyNumberFormat="1" applyFont="1" applyFill="1" applyBorder="1" applyAlignment="1">
      <alignment horizontal="center" vertical="center" wrapText="1"/>
    </xf>
    <xf numFmtId="3" fontId="5" fillId="4" borderId="20" xfId="0" applyNumberFormat="1" applyFont="1" applyFill="1" applyBorder="1" applyAlignment="1">
      <alignment horizontal="center" vertical="center" wrapText="1"/>
    </xf>
    <xf numFmtId="3" fontId="7" fillId="0" borderId="32" xfId="0" applyNumberFormat="1" applyFont="1" applyBorder="1" applyAlignment="1">
      <alignment vertical="center" wrapText="1"/>
    </xf>
    <xf numFmtId="3" fontId="7" fillId="0" borderId="25" xfId="0" applyNumberFormat="1" applyFont="1" applyBorder="1" applyAlignment="1">
      <alignment vertical="center" wrapText="1"/>
    </xf>
    <xf numFmtId="3" fontId="5" fillId="3" borderId="59" xfId="0" applyNumberFormat="1" applyFont="1" applyFill="1" applyBorder="1" applyAlignment="1">
      <alignment horizontal="center" vertical="center" wrapText="1"/>
    </xf>
    <xf numFmtId="3" fontId="2" fillId="0" borderId="4" xfId="2" applyNumberFormat="1" applyFont="1" applyFill="1" applyBorder="1" applyAlignment="1">
      <alignment horizontal="center"/>
    </xf>
    <xf numFmtId="3" fontId="2" fillId="0" borderId="58" xfId="2" applyNumberFormat="1" applyFont="1" applyFill="1" applyBorder="1" applyAlignment="1">
      <alignment horizontal="center"/>
    </xf>
    <xf numFmtId="3" fontId="11" fillId="7" borderId="1" xfId="0" applyNumberFormat="1" applyFont="1" applyFill="1" applyBorder="1" applyAlignment="1">
      <alignment horizontal="center" vertical="center" wrapText="1"/>
    </xf>
    <xf numFmtId="3" fontId="11" fillId="7" borderId="2" xfId="0" applyNumberFormat="1" applyFont="1" applyFill="1" applyBorder="1" applyAlignment="1">
      <alignment horizontal="center" vertical="center" wrapText="1"/>
    </xf>
    <xf numFmtId="3" fontId="2" fillId="7" borderId="1" xfId="0" applyNumberFormat="1" applyFont="1" applyFill="1" applyBorder="1" applyAlignment="1">
      <alignment horizontal="center" vertical="center"/>
    </xf>
    <xf numFmtId="3" fontId="2" fillId="7" borderId="2" xfId="0" applyNumberFormat="1" applyFont="1" applyFill="1" applyBorder="1" applyAlignment="1">
      <alignment horizontal="center" vertical="center"/>
    </xf>
    <xf numFmtId="3" fontId="12" fillId="7" borderId="1" xfId="0" applyNumberFormat="1" applyFont="1" applyFill="1" applyBorder="1" applyAlignment="1">
      <alignment horizontal="center" vertical="center"/>
    </xf>
    <xf numFmtId="3" fontId="12" fillId="7" borderId="2" xfId="0" applyNumberFormat="1" applyFont="1" applyFill="1" applyBorder="1" applyAlignment="1">
      <alignment horizontal="center" vertical="center"/>
    </xf>
    <xf numFmtId="3" fontId="0" fillId="0" borderId="43" xfId="2" applyNumberFormat="1" applyFont="1" applyFill="1" applyBorder="1" applyAlignment="1">
      <alignment horizontal="center" vertical="center"/>
    </xf>
    <xf numFmtId="3" fontId="21" fillId="0" borderId="13" xfId="2" applyNumberFormat="1" applyFont="1" applyFill="1" applyBorder="1" applyAlignment="1">
      <alignment horizontal="center" vertical="center" wrapText="1"/>
    </xf>
    <xf numFmtId="3" fontId="19" fillId="0" borderId="50" xfId="2" applyNumberFormat="1" applyFont="1" applyFill="1" applyBorder="1" applyAlignment="1">
      <alignment horizontal="center" vertical="center" wrapText="1"/>
    </xf>
    <xf numFmtId="3" fontId="2" fillId="0" borderId="1" xfId="0" applyNumberFormat="1" applyFont="1" applyBorder="1" applyAlignment="1">
      <alignment horizontal="center"/>
    </xf>
    <xf numFmtId="3" fontId="2" fillId="0" borderId="5" xfId="0" applyNumberFormat="1" applyFont="1" applyBorder="1" applyAlignment="1">
      <alignment horizontal="center"/>
    </xf>
    <xf numFmtId="3" fontId="2" fillId="0" borderId="2" xfId="0" applyNumberFormat="1" applyFont="1" applyBorder="1" applyAlignment="1">
      <alignment horizontal="center"/>
    </xf>
    <xf numFmtId="3" fontId="2" fillId="5" borderId="1" xfId="0" applyNumberFormat="1" applyFont="1" applyFill="1" applyBorder="1" applyAlignment="1">
      <alignment horizontal="center" vertical="center" wrapText="1"/>
    </xf>
    <xf numFmtId="3" fontId="2" fillId="5" borderId="5" xfId="0"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3" fontId="7" fillId="0" borderId="15" xfId="0" applyNumberFormat="1" applyFont="1" applyBorder="1" applyAlignment="1">
      <alignment horizontal="center" vertical="center"/>
    </xf>
    <xf numFmtId="3" fontId="7" fillId="0" borderId="20" xfId="0" applyNumberFormat="1" applyFont="1" applyBorder="1" applyAlignment="1">
      <alignment horizontal="center" vertical="center"/>
    </xf>
    <xf numFmtId="3" fontId="25" fillId="0" borderId="9" xfId="0" applyNumberFormat="1" applyFont="1" applyBorder="1" applyAlignment="1">
      <alignment vertical="center" wrapText="1"/>
    </xf>
    <xf numFmtId="3" fontId="25" fillId="0" borderId="43" xfId="0" applyNumberFormat="1" applyFont="1" applyBorder="1" applyAlignment="1">
      <alignment vertical="center" wrapText="1"/>
    </xf>
    <xf numFmtId="10" fontId="7" fillId="0" borderId="49" xfId="2" applyNumberFormat="1" applyFont="1" applyFill="1" applyBorder="1" applyAlignment="1">
      <alignment horizontal="center" vertical="center" wrapText="1"/>
    </xf>
    <xf numFmtId="9" fontId="7" fillId="0" borderId="49" xfId="2" applyNumberFormat="1" applyFont="1" applyFill="1" applyBorder="1" applyAlignment="1">
      <alignment horizontal="center" vertical="center" wrapText="1"/>
    </xf>
  </cellXfs>
  <cellStyles count="6">
    <cellStyle name="Milliers" xfId="1" builtinId="3"/>
    <cellStyle name="Milliers [0]" xfId="3" builtinId="6"/>
    <cellStyle name="Normal" xfId="0" builtinId="0"/>
    <cellStyle name="Normal 2" xfId="5" xr:uid="{00000000-0005-0000-0000-000003000000}"/>
    <cellStyle name="Normal 2 2" xfId="4" xr:uid="{00000000-0005-0000-0000-000004000000}"/>
    <cellStyle name="Pourcentage" xfId="2"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12-16T16:47:07.63" personId="{00000000-0000-0000-0000-000000000000}" id="{26A8080C-D339-4E5C-A5E1-3565A8FBA540}">
    <text>reverifier les chiffres de ce rapport financier pour s'assurer de leur fiabilité. Merci</text>
  </threadedComment>
</ThreadedComments>
</file>

<file path=xl/threadedComments/threadedComment2.xml><?xml version="1.0" encoding="utf-8"?>
<ThreadedComments xmlns="http://schemas.microsoft.com/office/spreadsheetml/2018/threadedcomments" xmlns:x="http://schemas.openxmlformats.org/spreadsheetml/2006/main">
  <threadedComment ref="K22" dT="2020-12-16T16:44:15.87" personId="{00000000-0000-0000-0000-000000000000}" id="{8ACAE7F6-C24F-4ADF-969C-DAD9A73FE831}">
    <text>que represente ces nombres? merci de regarder pour les autres chiffres en dessous</text>
  </threadedComment>
  <threadedComment ref="J63" dT="2020-12-16T16:46:12.70" personId="{00000000-0000-0000-0000-000000000000}" id="{3F4F9A32-6EA2-43D9-AA84-04EB6EED2863}">
    <text>on constate que ce taux est differents de celui marqué dans la premiere feuille (88%), veuillez expliquer ou corriger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6"/>
  <sheetViews>
    <sheetView zoomScaleNormal="100" workbookViewId="0"/>
  </sheetViews>
  <sheetFormatPr baseColWidth="10" defaultColWidth="9.1796875" defaultRowHeight="14.5"/>
  <cols>
    <col min="1" max="1" width="42.453125" customWidth="1"/>
    <col min="2" max="2" width="14.26953125" customWidth="1"/>
    <col min="3" max="3" width="16.26953125" customWidth="1"/>
    <col min="4" max="4" width="14.453125" customWidth="1"/>
    <col min="5" max="5" width="15.7265625" customWidth="1"/>
    <col min="6" max="6" width="12.54296875" customWidth="1"/>
    <col min="7" max="7" width="13.1796875" customWidth="1"/>
    <col min="8" max="9" width="13.453125" customWidth="1"/>
    <col min="10" max="10" width="19.453125" customWidth="1"/>
    <col min="11" max="11" width="15.81640625" customWidth="1"/>
    <col min="12" max="12" width="15.1796875" style="217" customWidth="1"/>
    <col min="13" max="14" width="12.54296875" customWidth="1"/>
    <col min="15" max="15" width="13.81640625" customWidth="1"/>
    <col min="16" max="16" width="13.453125" customWidth="1"/>
    <col min="17" max="17" width="15.7265625" customWidth="1"/>
    <col min="18" max="18" width="14.26953125" customWidth="1"/>
    <col min="20" max="20" width="8.26953125" customWidth="1"/>
    <col min="21" max="22" width="9.1796875" hidden="1" customWidth="1"/>
    <col min="23" max="23" width="54.26953125" customWidth="1"/>
  </cols>
  <sheetData>
    <row r="1" spans="1:8" ht="15.5">
      <c r="A1" s="8" t="s">
        <v>1</v>
      </c>
      <c r="B1" s="8"/>
      <c r="C1" s="8"/>
      <c r="D1" s="8"/>
    </row>
    <row r="2" spans="1:8">
      <c r="A2" s="9"/>
      <c r="B2" s="9"/>
      <c r="C2" s="9"/>
      <c r="D2" s="9"/>
    </row>
    <row r="3" spans="1:8">
      <c r="A3" s="9" t="s">
        <v>2</v>
      </c>
      <c r="B3" s="9"/>
      <c r="C3" s="9"/>
      <c r="D3" s="9"/>
    </row>
    <row r="4" spans="1:8" ht="15" thickBot="1"/>
    <row r="5" spans="1:8" ht="15" thickBot="1">
      <c r="A5" s="358" t="s">
        <v>3</v>
      </c>
      <c r="B5" s="366" t="s">
        <v>57</v>
      </c>
      <c r="C5" s="367"/>
      <c r="D5" s="368"/>
      <c r="E5" s="358" t="s">
        <v>59</v>
      </c>
    </row>
    <row r="6" spans="1:8" ht="15" thickBot="1">
      <c r="A6" s="359"/>
      <c r="B6" s="294" t="s">
        <v>34</v>
      </c>
      <c r="C6" s="295" t="s">
        <v>28</v>
      </c>
      <c r="D6" s="296" t="s">
        <v>58</v>
      </c>
      <c r="E6" s="359"/>
    </row>
    <row r="7" spans="1:8">
      <c r="A7" s="289" t="s">
        <v>4</v>
      </c>
      <c r="B7" s="291">
        <v>187400</v>
      </c>
      <c r="C7" s="292">
        <v>0</v>
      </c>
      <c r="D7" s="293">
        <v>0</v>
      </c>
      <c r="E7" s="290">
        <f t="shared" ref="E7:E13" si="0">D7+C7+B7</f>
        <v>187400</v>
      </c>
    </row>
    <row r="8" spans="1:8">
      <c r="A8" s="283" t="s">
        <v>5</v>
      </c>
      <c r="B8" s="285">
        <v>5000</v>
      </c>
      <c r="C8" s="282">
        <v>2500</v>
      </c>
      <c r="D8" s="31">
        <v>2500</v>
      </c>
      <c r="E8" s="32">
        <f t="shared" si="0"/>
        <v>10000</v>
      </c>
    </row>
    <row r="9" spans="1:8" ht="26">
      <c r="A9" s="283" t="s">
        <v>0</v>
      </c>
      <c r="B9" s="285">
        <v>120000</v>
      </c>
      <c r="C9" s="282">
        <v>0</v>
      </c>
      <c r="D9" s="31">
        <v>0</v>
      </c>
      <c r="E9" s="32">
        <f t="shared" si="0"/>
        <v>120000</v>
      </c>
    </row>
    <row r="10" spans="1:8">
      <c r="A10" s="283" t="s">
        <v>6</v>
      </c>
      <c r="B10" s="285">
        <v>295000</v>
      </c>
      <c r="C10" s="33">
        <v>415000</v>
      </c>
      <c r="D10" s="31">
        <v>295000</v>
      </c>
      <c r="E10" s="32">
        <f t="shared" si="0"/>
        <v>1005000</v>
      </c>
      <c r="H10" t="s">
        <v>64</v>
      </c>
    </row>
    <row r="11" spans="1:8">
      <c r="A11" s="283" t="s">
        <v>7</v>
      </c>
      <c r="B11" s="285">
        <v>20000</v>
      </c>
      <c r="C11" s="282">
        <v>10000</v>
      </c>
      <c r="D11" s="31">
        <v>10000</v>
      </c>
      <c r="E11" s="32">
        <f t="shared" si="0"/>
        <v>40000</v>
      </c>
    </row>
    <row r="12" spans="1:8">
      <c r="A12" s="283" t="s">
        <v>8</v>
      </c>
      <c r="B12" s="285">
        <v>0</v>
      </c>
      <c r="C12" s="282">
        <v>0</v>
      </c>
      <c r="D12" s="31">
        <v>0</v>
      </c>
      <c r="E12" s="32">
        <f t="shared" si="0"/>
        <v>0</v>
      </c>
    </row>
    <row r="13" spans="1:8" ht="26.5" thickBot="1">
      <c r="A13" s="283" t="s">
        <v>9</v>
      </c>
      <c r="B13" s="286">
        <v>20000</v>
      </c>
      <c r="C13" s="282">
        <v>10000</v>
      </c>
      <c r="D13" s="31">
        <v>10000</v>
      </c>
      <c r="E13" s="32">
        <f t="shared" si="0"/>
        <v>40000</v>
      </c>
      <c r="G13" s="2"/>
    </row>
    <row r="14" spans="1:8">
      <c r="A14" s="34" t="s">
        <v>10</v>
      </c>
      <c r="B14" s="284">
        <f>SUM(B7:B13)</f>
        <v>647400</v>
      </c>
      <c r="C14" s="35">
        <f t="shared" ref="C14:D14" si="1">SUM(C7:C13)</f>
        <v>437500</v>
      </c>
      <c r="D14" s="35">
        <f t="shared" si="1"/>
        <v>317500</v>
      </c>
      <c r="E14" s="35">
        <f t="shared" ref="E14" si="2">SUM(E7:E13)</f>
        <v>1402400</v>
      </c>
      <c r="G14" s="302"/>
    </row>
    <row r="15" spans="1:8">
      <c r="A15" s="29" t="s">
        <v>11</v>
      </c>
      <c r="B15" s="30">
        <f>B14/100*7</f>
        <v>45318</v>
      </c>
      <c r="C15" s="30">
        <f t="shared" ref="C15:E15" si="3">C14/100*7</f>
        <v>30625</v>
      </c>
      <c r="D15" s="30">
        <f t="shared" si="3"/>
        <v>22225</v>
      </c>
      <c r="E15" s="30">
        <f t="shared" si="3"/>
        <v>98168</v>
      </c>
      <c r="G15" s="2"/>
    </row>
    <row r="16" spans="1:8" ht="15" thickBot="1">
      <c r="A16" s="36" t="s">
        <v>12</v>
      </c>
      <c r="B16" s="37">
        <f>B15+B14</f>
        <v>692718</v>
      </c>
      <c r="C16" s="37">
        <f t="shared" ref="C16:D16" si="4">C15+C14</f>
        <v>468125</v>
      </c>
      <c r="D16" s="37">
        <f t="shared" si="4"/>
        <v>339725</v>
      </c>
      <c r="E16" s="37">
        <f t="shared" ref="E16" si="5">E15+E14</f>
        <v>1500568</v>
      </c>
      <c r="G16" s="302"/>
    </row>
    <row r="17" spans="1:18">
      <c r="A17" s="4"/>
      <c r="B17" s="38"/>
      <c r="C17" s="38"/>
      <c r="D17" s="38"/>
      <c r="E17" s="4"/>
      <c r="G17" s="2"/>
    </row>
    <row r="19" spans="1:18" ht="15" thickBot="1">
      <c r="A19" s="363" t="s">
        <v>35</v>
      </c>
      <c r="B19" s="364"/>
      <c r="C19" s="364"/>
      <c r="D19" s="364"/>
      <c r="E19" s="364"/>
      <c r="F19" s="364"/>
      <c r="G19" s="364"/>
      <c r="H19" s="364"/>
      <c r="I19" s="364"/>
      <c r="J19" s="364"/>
      <c r="K19" s="365"/>
    </row>
    <row r="20" spans="1:18" ht="26">
      <c r="A20" s="369" t="s">
        <v>3</v>
      </c>
      <c r="B20" s="371" t="s">
        <v>36</v>
      </c>
      <c r="C20" s="373" t="s">
        <v>32</v>
      </c>
      <c r="D20" s="375" t="s">
        <v>61</v>
      </c>
      <c r="E20" s="55" t="s">
        <v>30</v>
      </c>
      <c r="F20" s="55" t="s">
        <v>37</v>
      </c>
      <c r="G20" s="375" t="s">
        <v>60</v>
      </c>
      <c r="H20" s="375" t="s">
        <v>31</v>
      </c>
      <c r="I20" s="55" t="s">
        <v>30</v>
      </c>
      <c r="J20" s="55" t="s">
        <v>37</v>
      </c>
      <c r="K20" s="383" t="s">
        <v>62</v>
      </c>
      <c r="L20" s="385" t="s">
        <v>63</v>
      </c>
      <c r="M20" s="55" t="s">
        <v>30</v>
      </c>
      <c r="N20" s="55" t="s">
        <v>37</v>
      </c>
      <c r="O20" s="378" t="s">
        <v>33</v>
      </c>
      <c r="P20" s="378" t="s">
        <v>106</v>
      </c>
      <c r="Q20" s="378" t="s">
        <v>38</v>
      </c>
      <c r="R20" s="379" t="s">
        <v>39</v>
      </c>
    </row>
    <row r="21" spans="1:18" ht="15" thickBot="1">
      <c r="A21" s="370"/>
      <c r="B21" s="372"/>
      <c r="C21" s="374"/>
      <c r="D21" s="376"/>
      <c r="E21" s="56"/>
      <c r="F21" s="56"/>
      <c r="G21" s="377"/>
      <c r="H21" s="377"/>
      <c r="I21" s="56"/>
      <c r="J21" s="56"/>
      <c r="K21" s="384"/>
      <c r="L21" s="386"/>
      <c r="M21" s="56"/>
      <c r="N21" s="56"/>
      <c r="O21" s="378"/>
      <c r="P21" s="378"/>
      <c r="Q21" s="378"/>
      <c r="R21" s="379"/>
    </row>
    <row r="22" spans="1:18">
      <c r="A22" s="29" t="s">
        <v>4</v>
      </c>
      <c r="B22" s="48">
        <f>+E7</f>
        <v>187400</v>
      </c>
      <c r="C22" s="328">
        <v>99034.64</v>
      </c>
      <c r="D22" s="329">
        <v>95271.93</v>
      </c>
      <c r="E22" s="287">
        <v>0</v>
      </c>
      <c r="F22" s="52"/>
      <c r="G22" s="52">
        <v>0</v>
      </c>
      <c r="H22" s="322">
        <v>0</v>
      </c>
      <c r="I22" s="323"/>
      <c r="J22" s="338"/>
      <c r="K22" s="342">
        <v>25000</v>
      </c>
      <c r="L22" s="353">
        <v>22246</v>
      </c>
      <c r="M22" s="52">
        <v>0</v>
      </c>
      <c r="N22" s="52"/>
      <c r="O22" s="48">
        <f>B22</f>
        <v>187400</v>
      </c>
      <c r="P22" s="39">
        <f t="shared" ref="P22:P31" si="6">L22+H22+D22</f>
        <v>117517.93</v>
      </c>
      <c r="Q22" s="40">
        <f>O22-P22</f>
        <v>69882.070000000007</v>
      </c>
      <c r="R22" s="41">
        <f>P22/O22</f>
        <v>0.62709674493062961</v>
      </c>
    </row>
    <row r="23" spans="1:18">
      <c r="A23" s="29" t="s">
        <v>5</v>
      </c>
      <c r="B23" s="48">
        <f>E8</f>
        <v>10000</v>
      </c>
      <c r="C23" s="329">
        <v>36741.410000000003</v>
      </c>
      <c r="D23" s="329">
        <v>38328.42</v>
      </c>
      <c r="E23" s="297">
        <v>0</v>
      </c>
      <c r="F23" s="57"/>
      <c r="G23" s="52">
        <v>2500</v>
      </c>
      <c r="H23" s="324">
        <v>1220.8100000000002</v>
      </c>
      <c r="I23" s="324"/>
      <c r="J23" s="339"/>
      <c r="K23" s="285">
        <v>8072</v>
      </c>
      <c r="L23" s="354">
        <v>0</v>
      </c>
      <c r="M23" s="57"/>
      <c r="N23" s="57"/>
      <c r="O23" s="48">
        <f>B23</f>
        <v>10000</v>
      </c>
      <c r="P23" s="39">
        <f t="shared" si="6"/>
        <v>39549.229999999996</v>
      </c>
      <c r="Q23" s="40">
        <f t="shared" ref="Q23:Q29" si="7">O23-P23</f>
        <v>-29549.229999999996</v>
      </c>
      <c r="R23" s="41">
        <f t="shared" ref="R23:R30" si="8">P23/O23</f>
        <v>3.9549229999999995</v>
      </c>
    </row>
    <row r="24" spans="1:18" ht="26">
      <c r="A24" s="29" t="s">
        <v>0</v>
      </c>
      <c r="B24" s="48">
        <f>E9</f>
        <v>120000</v>
      </c>
      <c r="C24" s="330">
        <v>65189.01</v>
      </c>
      <c r="D24" s="329">
        <v>55169.06</v>
      </c>
      <c r="E24" s="297">
        <v>0</v>
      </c>
      <c r="F24" s="57"/>
      <c r="G24" s="52" t="s">
        <v>64</v>
      </c>
      <c r="H24" s="324">
        <v>14433.439999999991</v>
      </c>
      <c r="I24" s="324"/>
      <c r="J24" s="339"/>
      <c r="K24" s="285">
        <v>2723</v>
      </c>
      <c r="L24" s="354">
        <v>2123</v>
      </c>
      <c r="M24" s="57"/>
      <c r="N24" s="57"/>
      <c r="O24" s="48">
        <f>B24</f>
        <v>120000</v>
      </c>
      <c r="P24" s="39">
        <f t="shared" si="6"/>
        <v>71725.499999999985</v>
      </c>
      <c r="Q24" s="40">
        <f t="shared" si="7"/>
        <v>48274.500000000015</v>
      </c>
      <c r="R24" s="41">
        <f t="shared" si="8"/>
        <v>0.59771249999999987</v>
      </c>
    </row>
    <row r="25" spans="1:18">
      <c r="A25" s="29" t="s">
        <v>6</v>
      </c>
      <c r="B25" s="48">
        <f>E10</f>
        <v>1005000</v>
      </c>
      <c r="C25" s="329">
        <v>210156.85</v>
      </c>
      <c r="D25" s="329">
        <v>154883.85</v>
      </c>
      <c r="E25" s="297">
        <v>0</v>
      </c>
      <c r="F25" s="57"/>
      <c r="G25" s="52">
        <v>415000</v>
      </c>
      <c r="H25" s="324">
        <f>324127.36+17984+49250.25</f>
        <v>391361.61</v>
      </c>
      <c r="I25" s="324"/>
      <c r="J25" s="339"/>
      <c r="K25" s="285">
        <v>104000</v>
      </c>
      <c r="L25" s="354">
        <v>117233</v>
      </c>
      <c r="M25" s="57"/>
      <c r="N25" s="57"/>
      <c r="O25" s="48">
        <f>B25</f>
        <v>1005000</v>
      </c>
      <c r="P25" s="39">
        <f t="shared" si="6"/>
        <v>663478.46</v>
      </c>
      <c r="Q25" s="40">
        <f t="shared" si="7"/>
        <v>341521.54000000004</v>
      </c>
      <c r="R25" s="41">
        <f t="shared" si="8"/>
        <v>0.66017757213930339</v>
      </c>
    </row>
    <row r="26" spans="1:18">
      <c r="A26" s="29" t="s">
        <v>7</v>
      </c>
      <c r="B26" s="48">
        <v>40000</v>
      </c>
      <c r="C26" s="329">
        <v>64446.04</v>
      </c>
      <c r="D26" s="331">
        <v>51220.26</v>
      </c>
      <c r="E26" s="297">
        <v>0</v>
      </c>
      <c r="F26" s="57"/>
      <c r="G26" s="52">
        <v>10000</v>
      </c>
      <c r="H26" s="324">
        <v>11091.190000000002</v>
      </c>
      <c r="I26" s="324"/>
      <c r="J26" s="339"/>
      <c r="K26" s="285">
        <v>10000</v>
      </c>
      <c r="L26" s="354">
        <v>9633</v>
      </c>
      <c r="M26" s="57"/>
      <c r="N26" s="57"/>
      <c r="O26" s="48">
        <v>40000</v>
      </c>
      <c r="P26" s="39">
        <f t="shared" si="6"/>
        <v>71944.450000000012</v>
      </c>
      <c r="Q26" s="40">
        <f t="shared" si="7"/>
        <v>-31944.450000000012</v>
      </c>
      <c r="R26" s="41">
        <f t="shared" si="8"/>
        <v>1.7986112500000002</v>
      </c>
    </row>
    <row r="27" spans="1:18">
      <c r="A27" s="29" t="s">
        <v>8</v>
      </c>
      <c r="B27" s="297">
        <v>0</v>
      </c>
      <c r="C27" s="331">
        <v>151832.04999999999</v>
      </c>
      <c r="D27" s="329">
        <v>116833.06</v>
      </c>
      <c r="E27" s="297">
        <v>0</v>
      </c>
      <c r="F27" s="57"/>
      <c r="G27" s="52">
        <v>0</v>
      </c>
      <c r="H27" s="324"/>
      <c r="I27" s="324"/>
      <c r="J27" s="339" t="s">
        <v>64</v>
      </c>
      <c r="K27" s="285">
        <v>144428</v>
      </c>
      <c r="L27" s="354">
        <v>120954</v>
      </c>
      <c r="M27" s="57"/>
      <c r="N27" s="57"/>
      <c r="O27" s="297">
        <v>0</v>
      </c>
      <c r="P27" s="39">
        <f t="shared" si="6"/>
        <v>237787.06</v>
      </c>
      <c r="Q27" s="40">
        <f t="shared" si="7"/>
        <v>-237787.06</v>
      </c>
      <c r="R27" s="41">
        <v>0</v>
      </c>
    </row>
    <row r="28" spans="1:18" ht="26.5" thickBot="1">
      <c r="A28" s="29" t="s">
        <v>9</v>
      </c>
      <c r="B28" s="48">
        <v>40000</v>
      </c>
      <c r="C28" s="298">
        <v>20000</v>
      </c>
      <c r="D28" s="300">
        <v>18095.23</v>
      </c>
      <c r="E28" s="297">
        <v>0</v>
      </c>
      <c r="F28" s="57"/>
      <c r="G28" s="52">
        <v>10000</v>
      </c>
      <c r="H28" s="325">
        <v>7833.43</v>
      </c>
      <c r="I28" s="325"/>
      <c r="J28" s="340"/>
      <c r="K28" s="286">
        <v>38225</v>
      </c>
      <c r="L28" s="355">
        <v>16011</v>
      </c>
      <c r="M28" s="57"/>
      <c r="N28" s="57"/>
      <c r="O28" s="48">
        <v>40000</v>
      </c>
      <c r="P28" s="39">
        <f t="shared" si="6"/>
        <v>41939.660000000003</v>
      </c>
      <c r="Q28" s="40">
        <f t="shared" si="7"/>
        <v>-1939.6600000000035</v>
      </c>
      <c r="R28" s="41">
        <f t="shared" si="8"/>
        <v>1.0484915000000001</v>
      </c>
    </row>
    <row r="29" spans="1:18" ht="15" thickBot="1">
      <c r="A29" s="34" t="s">
        <v>10</v>
      </c>
      <c r="B29" s="49">
        <f t="shared" ref="B29" si="9">SUM(B22:B28)</f>
        <v>1402400</v>
      </c>
      <c r="C29" s="288">
        <f>SUM(C22:C28)</f>
        <v>647400</v>
      </c>
      <c r="D29" s="299">
        <f>SUM(D22:D28)</f>
        <v>529801.81000000006</v>
      </c>
      <c r="E29" s="53">
        <v>0</v>
      </c>
      <c r="F29" s="53">
        <f t="shared" ref="F29:N29" si="10">SUM(F22:F28)</f>
        <v>0</v>
      </c>
      <c r="G29" s="53">
        <f t="shared" si="10"/>
        <v>437500</v>
      </c>
      <c r="H29" s="320">
        <f>SUM(H22:H28)</f>
        <v>425940.47999999998</v>
      </c>
      <c r="I29" s="320">
        <f t="shared" ref="I29:J29" si="11">SUM(I22:I28)</f>
        <v>0</v>
      </c>
      <c r="J29" s="320">
        <f t="shared" si="11"/>
        <v>0</v>
      </c>
      <c r="K29" s="341">
        <f t="shared" si="10"/>
        <v>332448</v>
      </c>
      <c r="L29" s="343">
        <f t="shared" si="10"/>
        <v>288200</v>
      </c>
      <c r="M29" s="53">
        <f t="shared" si="10"/>
        <v>0</v>
      </c>
      <c r="N29" s="53">
        <f t="shared" si="10"/>
        <v>0</v>
      </c>
      <c r="O29" s="49">
        <f t="shared" ref="O29" si="12">SUM(O22:O28)</f>
        <v>1402400</v>
      </c>
      <c r="P29" s="42">
        <f t="shared" si="6"/>
        <v>1243942.29</v>
      </c>
      <c r="Q29" s="42">
        <f t="shared" si="7"/>
        <v>158457.70999999996</v>
      </c>
      <c r="R29" s="43">
        <f>P29/O29</f>
        <v>0.88700961922418708</v>
      </c>
    </row>
    <row r="30" spans="1:18" ht="15" thickBot="1">
      <c r="A30" s="29" t="s">
        <v>11</v>
      </c>
      <c r="B30" s="31">
        <f t="shared" ref="B30" si="13">B29/100*7</f>
        <v>98168</v>
      </c>
      <c r="C30" s="300">
        <v>45318</v>
      </c>
      <c r="D30" s="300">
        <v>45318</v>
      </c>
      <c r="E30" s="333"/>
      <c r="F30" s="333"/>
      <c r="G30" s="58">
        <f>G29*0.07</f>
        <v>30625.000000000004</v>
      </c>
      <c r="H30" s="326">
        <v>20656.879999999997</v>
      </c>
      <c r="I30" s="326"/>
      <c r="J30" s="327"/>
      <c r="K30" s="217">
        <v>7277</v>
      </c>
      <c r="L30" s="217">
        <v>6427</v>
      </c>
      <c r="M30" s="54"/>
      <c r="N30" s="54"/>
      <c r="O30" s="31">
        <f t="shared" ref="O30" si="14">O29/100*7</f>
        <v>98168</v>
      </c>
      <c r="P30" s="44">
        <f t="shared" si="6"/>
        <v>72401.88</v>
      </c>
      <c r="Q30" s="44">
        <f>L30+H30+D30</f>
        <v>72401.88</v>
      </c>
      <c r="R30" s="45">
        <f t="shared" si="8"/>
        <v>0.73753035612419526</v>
      </c>
    </row>
    <row r="31" spans="1:18" s="3" customFormat="1" ht="15.5" thickBot="1">
      <c r="A31" s="47" t="s">
        <v>12</v>
      </c>
      <c r="B31" s="50">
        <f t="shared" ref="B31" si="15">B30+B29</f>
        <v>1500568</v>
      </c>
      <c r="C31" s="51">
        <f>SUM(C29:C30)</f>
        <v>692718</v>
      </c>
      <c r="D31" s="318">
        <f>D30+D29</f>
        <v>575119.81000000006</v>
      </c>
      <c r="E31" s="319">
        <f t="shared" ref="E31:N31" si="16">SUM(E29:E30)</f>
        <v>0</v>
      </c>
      <c r="F31" s="319">
        <f t="shared" si="16"/>
        <v>0</v>
      </c>
      <c r="G31" s="59">
        <f t="shared" si="16"/>
        <v>468125</v>
      </c>
      <c r="H31" s="321">
        <f t="shared" si="16"/>
        <v>446597.36</v>
      </c>
      <c r="I31" s="321">
        <f t="shared" si="16"/>
        <v>0</v>
      </c>
      <c r="J31" s="321">
        <f t="shared" si="16"/>
        <v>0</v>
      </c>
      <c r="K31" s="60">
        <f t="shared" si="16"/>
        <v>339725</v>
      </c>
      <c r="L31" s="335">
        <f t="shared" si="16"/>
        <v>294627</v>
      </c>
      <c r="M31" s="59">
        <f t="shared" si="16"/>
        <v>0</v>
      </c>
      <c r="N31" s="59">
        <f t="shared" si="16"/>
        <v>0</v>
      </c>
      <c r="O31" s="50">
        <f t="shared" ref="O31" si="17">O30+O29</f>
        <v>1500568</v>
      </c>
      <c r="P31" s="46">
        <f t="shared" si="6"/>
        <v>1316344.17</v>
      </c>
      <c r="Q31" s="46">
        <f>SUM(Q29:Q30)</f>
        <v>230859.58999999997</v>
      </c>
      <c r="R31" s="43">
        <f>P31/O31</f>
        <v>0.87723060201203806</v>
      </c>
    </row>
    <row r="32" spans="1:18" s="334" customFormat="1" ht="15" thickBot="1">
      <c r="A32" s="334" t="s">
        <v>64</v>
      </c>
      <c r="C32" s="380" t="s">
        <v>67</v>
      </c>
      <c r="D32" s="381"/>
      <c r="E32" s="381"/>
      <c r="F32" s="382"/>
      <c r="G32" s="360" t="s">
        <v>28</v>
      </c>
      <c r="H32" s="361"/>
      <c r="I32" s="361"/>
      <c r="J32" s="362"/>
      <c r="K32" s="360" t="s">
        <v>58</v>
      </c>
      <c r="L32" s="361"/>
      <c r="M32" s="361"/>
      <c r="N32" s="362"/>
    </row>
    <row r="33" spans="1:16">
      <c r="B33" s="6"/>
      <c r="C33" s="13" t="s">
        <v>64</v>
      </c>
      <c r="D33" s="13" t="s">
        <v>64</v>
      </c>
      <c r="E33" s="13"/>
      <c r="F33" s="315"/>
      <c r="H33" s="357"/>
      <c r="I33" s="14"/>
      <c r="J33" s="344"/>
      <c r="K33" s="4"/>
      <c r="L33" s="344"/>
      <c r="M33" s="4"/>
      <c r="N33" s="4"/>
      <c r="O33" s="345"/>
      <c r="P33" s="4"/>
    </row>
    <row r="34" spans="1:16" ht="15" thickBot="1">
      <c r="D34" s="332" t="s">
        <v>64</v>
      </c>
      <c r="E34" s="6" t="s">
        <v>64</v>
      </c>
      <c r="F34" s="315"/>
      <c r="G34" s="357"/>
      <c r="H34" s="356"/>
      <c r="I34" s="301"/>
      <c r="J34" s="346"/>
      <c r="K34" s="347"/>
      <c r="L34" s="344"/>
      <c r="M34" s="348"/>
      <c r="N34" s="348"/>
      <c r="O34" s="349"/>
      <c r="P34" s="4"/>
    </row>
    <row r="35" spans="1:16" ht="15" thickBot="1">
      <c r="A35" t="s">
        <v>104</v>
      </c>
      <c r="C35" s="15" t="s">
        <v>65</v>
      </c>
      <c r="D35" s="316">
        <f>D31/C31</f>
        <v>0.83023656090934561</v>
      </c>
      <c r="F35" s="315"/>
      <c r="H35" s="307"/>
      <c r="J35" s="346"/>
      <c r="K35" s="347"/>
      <c r="L35" s="344"/>
      <c r="M35" s="348"/>
      <c r="N35" s="348"/>
      <c r="O35" s="4"/>
      <c r="P35" s="4"/>
    </row>
    <row r="36" spans="1:16" ht="15" thickBot="1">
      <c r="C36" s="28" t="s">
        <v>40</v>
      </c>
      <c r="D36" s="306">
        <f>H31/G31</f>
        <v>0.95401305206942588</v>
      </c>
      <c r="E36" s="6"/>
      <c r="G36" s="314"/>
      <c r="J36" s="346"/>
      <c r="K36" s="347"/>
      <c r="L36" s="344"/>
      <c r="M36" s="348"/>
      <c r="N36" s="348"/>
      <c r="O36" s="4"/>
      <c r="P36" s="4"/>
    </row>
    <row r="37" spans="1:16" ht="15" thickBot="1">
      <c r="A37" t="s">
        <v>64</v>
      </c>
      <c r="C37" s="26" t="s">
        <v>66</v>
      </c>
      <c r="D37" s="27">
        <f>L31/K31</f>
        <v>0.86725145338141141</v>
      </c>
      <c r="F37" s="315"/>
      <c r="G37" s="317"/>
      <c r="J37" s="346"/>
      <c r="K37" s="347"/>
      <c r="L37" s="344"/>
      <c r="M37" s="348"/>
      <c r="N37" s="348"/>
      <c r="O37" s="4"/>
      <c r="P37" s="4"/>
    </row>
    <row r="38" spans="1:16" ht="15" thickBot="1">
      <c r="C38" s="16"/>
      <c r="D38" s="16"/>
      <c r="J38" s="346"/>
      <c r="K38" s="347"/>
      <c r="L38" s="344"/>
      <c r="M38" s="348"/>
      <c r="N38" s="348"/>
      <c r="O38" s="4"/>
      <c r="P38" s="4"/>
    </row>
    <row r="39" spans="1:16" ht="15" thickBot="1">
      <c r="C39" s="336" t="s">
        <v>105</v>
      </c>
      <c r="D39" s="337">
        <f>P31/O31</f>
        <v>0.87723060201203806</v>
      </c>
      <c r="J39" s="346"/>
      <c r="K39" s="347"/>
      <c r="L39" s="344"/>
      <c r="M39" s="348"/>
      <c r="N39" s="350"/>
      <c r="O39" s="4"/>
      <c r="P39" s="4"/>
    </row>
    <row r="40" spans="1:16">
      <c r="J40" s="346"/>
      <c r="K40" s="347"/>
      <c r="L40" s="344"/>
      <c r="M40" s="348"/>
      <c r="N40" s="348"/>
      <c r="O40" s="4"/>
      <c r="P40" s="4"/>
    </row>
    <row r="41" spans="1:16">
      <c r="J41" s="346"/>
      <c r="K41" s="4"/>
      <c r="L41" s="344"/>
      <c r="M41" s="348"/>
      <c r="N41" s="348"/>
      <c r="O41" s="4"/>
      <c r="P41" s="4"/>
    </row>
    <row r="42" spans="1:16">
      <c r="J42" s="346"/>
      <c r="K42" s="4"/>
      <c r="L42" s="344"/>
      <c r="M42" s="348"/>
      <c r="N42" s="348"/>
      <c r="O42" s="4"/>
      <c r="P42" s="4"/>
    </row>
    <row r="43" spans="1:16">
      <c r="J43" s="351"/>
      <c r="K43" s="344"/>
      <c r="L43" s="344"/>
      <c r="M43" s="344"/>
      <c r="N43" s="352"/>
      <c r="O43" s="344"/>
      <c r="P43" s="4"/>
    </row>
    <row r="44" spans="1:16">
      <c r="J44" s="4"/>
      <c r="K44" s="4"/>
      <c r="L44" s="344"/>
      <c r="M44" s="4"/>
      <c r="N44" s="4"/>
      <c r="O44" s="4"/>
      <c r="P44" s="4"/>
    </row>
    <row r="45" spans="1:16">
      <c r="J45" s="4"/>
      <c r="K45" s="4"/>
      <c r="L45" s="344"/>
      <c r="M45" s="352"/>
      <c r="N45" s="344"/>
      <c r="O45" s="4"/>
      <c r="P45" s="4"/>
    </row>
    <row r="46" spans="1:16">
      <c r="J46" s="4"/>
      <c r="K46" s="4"/>
      <c r="L46" s="344"/>
      <c r="M46" s="4"/>
      <c r="N46" s="4"/>
      <c r="O46" s="4"/>
      <c r="P46" s="4"/>
    </row>
  </sheetData>
  <mergeCells count="19">
    <mergeCell ref="Q20:Q21"/>
    <mergeCell ref="R20:R21"/>
    <mergeCell ref="C32:F32"/>
    <mergeCell ref="H20:H21"/>
    <mergeCell ref="K20:K21"/>
    <mergeCell ref="L20:L21"/>
    <mergeCell ref="O20:O21"/>
    <mergeCell ref="P20:P21"/>
    <mergeCell ref="E5:E6"/>
    <mergeCell ref="G32:J32"/>
    <mergeCell ref="K32:N32"/>
    <mergeCell ref="A19:K19"/>
    <mergeCell ref="A5:A6"/>
    <mergeCell ref="B5:D5"/>
    <mergeCell ref="A20:A21"/>
    <mergeCell ref="B20:B21"/>
    <mergeCell ref="C20:C21"/>
    <mergeCell ref="D20:D21"/>
    <mergeCell ref="G20:G2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62"/>
  <sheetViews>
    <sheetView tabSelected="1" topLeftCell="A7" zoomScale="110" zoomScaleNormal="110" workbookViewId="0">
      <pane ySplit="1" topLeftCell="A41" activePane="bottomLeft" state="frozen"/>
      <selection activeCell="A7" sqref="A7"/>
      <selection pane="bottomLeft" activeCell="I63" sqref="I63"/>
    </sheetView>
  </sheetViews>
  <sheetFormatPr baseColWidth="10" defaultRowHeight="15.5"/>
  <cols>
    <col min="1" max="1" width="10.1796875" customWidth="1"/>
    <col min="2" max="2" width="19.1796875" style="264" customWidth="1"/>
    <col min="3" max="3" width="17.1796875" customWidth="1"/>
    <col min="4" max="4" width="16.81640625" style="7" customWidth="1"/>
    <col min="5" max="5" width="16.54296875" style="7" customWidth="1"/>
    <col min="6" max="6" width="19.1796875" style="7" customWidth="1"/>
    <col min="7" max="7" width="15.453125" style="19" customWidth="1"/>
    <col min="8" max="8" width="20.26953125" style="19" customWidth="1"/>
    <col min="9" max="9" width="18" style="19" customWidth="1"/>
    <col min="10" max="11" width="14.81640625" style="19" customWidth="1"/>
    <col min="12" max="12" width="15.1796875" style="20" customWidth="1"/>
    <col min="13" max="13" width="47.81640625" style="20" customWidth="1"/>
  </cols>
  <sheetData>
    <row r="1" spans="1:13" ht="21">
      <c r="A1" s="17" t="s">
        <v>41</v>
      </c>
      <c r="B1" s="262"/>
      <c r="C1" s="18"/>
      <c r="D1"/>
      <c r="E1"/>
      <c r="F1"/>
      <c r="G1"/>
      <c r="H1"/>
      <c r="I1"/>
      <c r="J1"/>
      <c r="K1"/>
      <c r="L1" s="2"/>
      <c r="M1" s="1"/>
    </row>
    <row r="2" spans="1:13">
      <c r="A2" s="8"/>
      <c r="B2" s="263"/>
      <c r="C2" s="8"/>
      <c r="D2"/>
      <c r="E2"/>
      <c r="F2"/>
      <c r="G2"/>
      <c r="H2"/>
      <c r="I2"/>
      <c r="J2"/>
      <c r="K2"/>
      <c r="L2" s="2"/>
      <c r="M2" s="1"/>
    </row>
    <row r="3" spans="1:13">
      <c r="A3" s="8" t="s">
        <v>42</v>
      </c>
      <c r="B3" s="263"/>
      <c r="C3" s="8"/>
      <c r="D3"/>
      <c r="E3"/>
      <c r="F3"/>
      <c r="G3"/>
      <c r="H3"/>
      <c r="I3"/>
      <c r="J3"/>
      <c r="K3"/>
      <c r="L3" s="2"/>
      <c r="M3" s="1"/>
    </row>
    <row r="4" spans="1:13" ht="14.5">
      <c r="D4"/>
      <c r="E4"/>
      <c r="F4"/>
      <c r="G4"/>
      <c r="H4"/>
      <c r="I4"/>
      <c r="J4"/>
      <c r="K4"/>
      <c r="L4" s="2"/>
      <c r="M4" s="1"/>
    </row>
    <row r="5" spans="1:13">
      <c r="A5" s="8" t="s">
        <v>43</v>
      </c>
      <c r="D5"/>
      <c r="E5"/>
      <c r="F5"/>
      <c r="G5"/>
      <c r="H5"/>
      <c r="I5"/>
      <c r="J5"/>
      <c r="K5"/>
      <c r="L5" s="2"/>
      <c r="M5" s="1"/>
    </row>
    <row r="6" spans="1:13" ht="16" thickBot="1"/>
    <row r="7" spans="1:13" ht="87" customHeight="1" thickBot="1">
      <c r="A7" s="10" t="s">
        <v>13</v>
      </c>
      <c r="B7" s="11" t="s">
        <v>14</v>
      </c>
      <c r="C7" s="21" t="s">
        <v>44</v>
      </c>
      <c r="D7" s="22" t="s">
        <v>45</v>
      </c>
      <c r="E7" s="22" t="s">
        <v>15</v>
      </c>
      <c r="F7" s="22" t="s">
        <v>70</v>
      </c>
      <c r="G7" s="22" t="s">
        <v>16</v>
      </c>
      <c r="H7" s="25" t="s">
        <v>55</v>
      </c>
      <c r="I7" s="62" t="s">
        <v>46</v>
      </c>
      <c r="J7" s="62" t="s">
        <v>47</v>
      </c>
      <c r="K7" s="12" t="s">
        <v>17</v>
      </c>
      <c r="L7" s="62" t="s">
        <v>54</v>
      </c>
      <c r="M7" s="61" t="s">
        <v>18</v>
      </c>
    </row>
    <row r="8" spans="1:13" ht="19.5" customHeight="1" thickBot="1">
      <c r="A8" s="387" t="s">
        <v>68</v>
      </c>
      <c r="B8" s="388"/>
      <c r="C8" s="389"/>
      <c r="D8" s="389"/>
      <c r="E8" s="389"/>
      <c r="F8" s="389"/>
      <c r="G8" s="389"/>
      <c r="H8" s="389"/>
      <c r="I8" s="389"/>
      <c r="J8" s="389"/>
      <c r="K8" s="389"/>
      <c r="L8" s="389"/>
      <c r="M8" s="390"/>
    </row>
    <row r="9" spans="1:13" ht="15" thickBot="1">
      <c r="A9" s="391" t="s">
        <v>48</v>
      </c>
      <c r="B9" s="394" t="s">
        <v>69</v>
      </c>
      <c r="C9" s="80">
        <v>10000</v>
      </c>
      <c r="D9" s="81"/>
      <c r="E9" s="81">
        <f>C9</f>
        <v>10000</v>
      </c>
      <c r="F9" s="81"/>
      <c r="G9" s="82"/>
      <c r="H9" s="83">
        <v>10000</v>
      </c>
      <c r="I9" s="84"/>
      <c r="J9" s="84"/>
      <c r="K9" s="268">
        <f>H9/E9</f>
        <v>1</v>
      </c>
      <c r="L9" s="86"/>
      <c r="M9" s="87" t="s">
        <v>80</v>
      </c>
    </row>
    <row r="10" spans="1:13" ht="15" thickBot="1">
      <c r="A10" s="392"/>
      <c r="B10" s="395"/>
      <c r="C10" s="88">
        <v>30000</v>
      </c>
      <c r="D10" s="89"/>
      <c r="E10" s="89">
        <f>C10</f>
        <v>30000</v>
      </c>
      <c r="F10" s="89"/>
      <c r="G10" s="90"/>
      <c r="H10" s="91">
        <v>30000</v>
      </c>
      <c r="I10" s="92"/>
      <c r="J10" s="92"/>
      <c r="K10" s="268">
        <f t="shared" ref="K10:K12" si="0">H10/E10</f>
        <v>1</v>
      </c>
      <c r="L10" s="94"/>
      <c r="M10" s="95" t="s">
        <v>81</v>
      </c>
    </row>
    <row r="11" spans="1:13" ht="15" thickBot="1">
      <c r="A11" s="392"/>
      <c r="B11" s="395"/>
      <c r="C11" s="88">
        <v>20000</v>
      </c>
      <c r="D11" s="89"/>
      <c r="E11" s="89">
        <f>C11</f>
        <v>20000</v>
      </c>
      <c r="F11" s="89"/>
      <c r="G11" s="90"/>
      <c r="H11" s="91">
        <v>20000</v>
      </c>
      <c r="I11" s="92"/>
      <c r="J11" s="92"/>
      <c r="K11" s="268">
        <f>H11/E11</f>
        <v>1</v>
      </c>
      <c r="L11" s="94"/>
      <c r="M11" s="95" t="s">
        <v>82</v>
      </c>
    </row>
    <row r="12" spans="1:13" ht="15" thickBot="1">
      <c r="A12" s="392"/>
      <c r="B12" s="395"/>
      <c r="C12" s="88">
        <v>40000</v>
      </c>
      <c r="D12" s="89"/>
      <c r="E12" s="89">
        <f>C12</f>
        <v>40000</v>
      </c>
      <c r="F12" s="89"/>
      <c r="G12" s="90"/>
      <c r="H12" s="91">
        <v>40000</v>
      </c>
      <c r="I12" s="92"/>
      <c r="J12" s="92"/>
      <c r="K12" s="268">
        <f t="shared" si="0"/>
        <v>1</v>
      </c>
      <c r="L12" s="94"/>
      <c r="M12" s="95" t="s">
        <v>83</v>
      </c>
    </row>
    <row r="13" spans="1:13" ht="15" thickBot="1">
      <c r="A13" s="392"/>
      <c r="B13" s="395"/>
      <c r="C13" s="88">
        <f>SUM(D13:F13)</f>
        <v>80000</v>
      </c>
      <c r="D13" s="89">
        <v>30000</v>
      </c>
      <c r="E13" s="89">
        <v>30000</v>
      </c>
      <c r="F13" s="89">
        <v>20000</v>
      </c>
      <c r="G13" s="90"/>
      <c r="H13" s="91">
        <v>70000</v>
      </c>
      <c r="I13" s="92"/>
      <c r="J13" s="92"/>
      <c r="K13" s="268">
        <f>H13/C13</f>
        <v>0.875</v>
      </c>
      <c r="L13" s="96"/>
      <c r="M13" s="97" t="s">
        <v>77</v>
      </c>
    </row>
    <row r="14" spans="1:13" ht="15" thickBot="1">
      <c r="A14" s="392"/>
      <c r="B14" s="395"/>
      <c r="C14" s="88">
        <v>5000</v>
      </c>
      <c r="D14" s="89">
        <v>5000</v>
      </c>
      <c r="E14" s="89">
        <v>0</v>
      </c>
      <c r="F14" s="89"/>
      <c r="G14" s="90"/>
      <c r="H14" s="98">
        <v>5000</v>
      </c>
      <c r="I14" s="92"/>
      <c r="J14" s="92"/>
      <c r="K14" s="268">
        <f>H14/D14</f>
        <v>1</v>
      </c>
      <c r="L14" s="96"/>
      <c r="M14" s="99" t="s">
        <v>78</v>
      </c>
    </row>
    <row r="15" spans="1:13" ht="15" thickBot="1">
      <c r="A15" s="393"/>
      <c r="B15" s="396"/>
      <c r="C15" s="100">
        <f>SUM(D15:F15)</f>
        <v>10000</v>
      </c>
      <c r="D15" s="101">
        <v>10000</v>
      </c>
      <c r="E15" s="101">
        <v>0</v>
      </c>
      <c r="F15" s="101"/>
      <c r="G15" s="102"/>
      <c r="H15" s="103">
        <v>10000</v>
      </c>
      <c r="I15" s="104"/>
      <c r="J15" s="104"/>
      <c r="K15" s="268">
        <f>H15/D15</f>
        <v>1</v>
      </c>
      <c r="L15" s="106"/>
      <c r="M15" s="107" t="s">
        <v>79</v>
      </c>
    </row>
    <row r="16" spans="1:13" ht="15" thickBot="1">
      <c r="A16" s="397" t="s">
        <v>76</v>
      </c>
      <c r="B16" s="398"/>
      <c r="C16" s="108">
        <f>C15+C14+C13+C12+C11+C10+C9</f>
        <v>195000</v>
      </c>
      <c r="D16" s="108">
        <f>SUM(D13:D15)</f>
        <v>45000</v>
      </c>
      <c r="E16" s="108">
        <f>SUM(E9:E15)</f>
        <v>130000</v>
      </c>
      <c r="F16" s="108">
        <f>SUM(F13:F15)</f>
        <v>20000</v>
      </c>
      <c r="G16" s="109"/>
      <c r="H16" s="271">
        <f>SUM(H9:H15)</f>
        <v>185000</v>
      </c>
      <c r="I16" s="111">
        <f>SUM(I13:I15)</f>
        <v>0</v>
      </c>
      <c r="J16" s="111">
        <f>SUM(J13:J15)</f>
        <v>0</v>
      </c>
      <c r="K16" s="165">
        <f>400/7</f>
        <v>57.142857142857146</v>
      </c>
      <c r="L16" s="110"/>
      <c r="M16" s="112"/>
    </row>
    <row r="17" spans="1:13" ht="23.5" thickBot="1">
      <c r="A17" s="113" t="s">
        <v>49</v>
      </c>
      <c r="B17" s="399" t="s">
        <v>71</v>
      </c>
      <c r="C17" s="80">
        <f>SUM(D17:F17)</f>
        <v>75000</v>
      </c>
      <c r="D17" s="81">
        <v>25000</v>
      </c>
      <c r="E17" s="81">
        <v>25000</v>
      </c>
      <c r="F17" s="81">
        <v>25000</v>
      </c>
      <c r="G17" s="114"/>
      <c r="H17" s="89">
        <v>25000</v>
      </c>
      <c r="I17" s="83"/>
      <c r="J17" s="82"/>
      <c r="K17" s="434">
        <f>H17/D17</f>
        <v>1</v>
      </c>
      <c r="L17" s="115"/>
      <c r="M17" s="116" t="s">
        <v>84</v>
      </c>
    </row>
    <row r="18" spans="1:13" ht="15" thickBot="1">
      <c r="A18" s="117"/>
      <c r="B18" s="400"/>
      <c r="C18" s="88">
        <f t="shared" ref="C18:C20" si="1">SUM(D18:F18)</f>
        <v>60000</v>
      </c>
      <c r="D18" s="89">
        <v>30000</v>
      </c>
      <c r="E18" s="89">
        <v>15000</v>
      </c>
      <c r="F18" s="89">
        <v>15000</v>
      </c>
      <c r="G18" s="118"/>
      <c r="H18" s="89">
        <v>25000</v>
      </c>
      <c r="I18" s="98"/>
      <c r="J18" s="90"/>
      <c r="K18" s="433">
        <f t="shared" ref="K18:K20" si="2">H18/D18</f>
        <v>0.83333333333333337</v>
      </c>
      <c r="L18" s="119"/>
      <c r="M18" s="120" t="s">
        <v>85</v>
      </c>
    </row>
    <row r="19" spans="1:13" ht="15" thickBot="1">
      <c r="A19" s="117"/>
      <c r="B19" s="400"/>
      <c r="C19" s="88">
        <f t="shared" si="1"/>
        <v>155000</v>
      </c>
      <c r="D19" s="89">
        <v>55000</v>
      </c>
      <c r="E19" s="89"/>
      <c r="F19" s="89">
        <v>100000</v>
      </c>
      <c r="G19" s="118"/>
      <c r="H19" s="89">
        <v>0</v>
      </c>
      <c r="I19" s="98"/>
      <c r="J19" s="90"/>
      <c r="K19" s="433">
        <f t="shared" si="2"/>
        <v>0</v>
      </c>
      <c r="L19" s="119"/>
      <c r="M19" s="120" t="s">
        <v>86</v>
      </c>
    </row>
    <row r="20" spans="1:13" ht="15" thickBot="1">
      <c r="A20" s="117"/>
      <c r="B20" s="400"/>
      <c r="C20" s="100">
        <f t="shared" si="1"/>
        <v>350000</v>
      </c>
      <c r="D20" s="101">
        <v>140000</v>
      </c>
      <c r="E20" s="101">
        <v>100000</v>
      </c>
      <c r="F20" s="101">
        <v>110000</v>
      </c>
      <c r="G20" s="269"/>
      <c r="H20" s="89">
        <v>0</v>
      </c>
      <c r="I20" s="98"/>
      <c r="J20" s="90"/>
      <c r="K20" s="433">
        <f t="shared" si="2"/>
        <v>0</v>
      </c>
      <c r="L20" s="121"/>
      <c r="M20" s="122" t="s">
        <v>87</v>
      </c>
    </row>
    <row r="21" spans="1:13" ht="15" thickBot="1">
      <c r="A21" s="397" t="s">
        <v>76</v>
      </c>
      <c r="B21" s="401"/>
      <c r="C21" s="108">
        <f>SUM(C17:C20)</f>
        <v>640000</v>
      </c>
      <c r="D21" s="108">
        <f>SUM(D17:D20)</f>
        <v>250000</v>
      </c>
      <c r="E21" s="108">
        <f>SUM(E17:E20)</f>
        <v>140000</v>
      </c>
      <c r="F21" s="108">
        <f>SUM(F17:F20)</f>
        <v>250000</v>
      </c>
      <c r="G21" s="270"/>
      <c r="H21" s="272">
        <f>SUM(H17:H20)</f>
        <v>50000</v>
      </c>
      <c r="I21" s="124">
        <f>SUM(I17:I20)</f>
        <v>0</v>
      </c>
      <c r="J21" s="124">
        <f>SUM(J17:J20)</f>
        <v>0</v>
      </c>
      <c r="K21" s="123">
        <f>SUM(K17:K20)</f>
        <v>1.8333333333333335</v>
      </c>
      <c r="L21" s="123"/>
      <c r="M21" s="125"/>
    </row>
    <row r="22" spans="1:13" ht="24">
      <c r="A22" s="126" t="s">
        <v>50</v>
      </c>
      <c r="B22" s="404" t="s">
        <v>72</v>
      </c>
      <c r="C22" s="80">
        <v>40000</v>
      </c>
      <c r="D22" s="81"/>
      <c r="E22" s="81">
        <v>40000</v>
      </c>
      <c r="F22" s="81"/>
      <c r="G22" s="114"/>
      <c r="H22" s="273">
        <v>40000</v>
      </c>
      <c r="I22" s="127"/>
      <c r="J22" s="128"/>
      <c r="K22" s="85">
        <f>H22/E22</f>
        <v>1</v>
      </c>
      <c r="L22" s="115"/>
      <c r="M22" s="129" t="s">
        <v>88</v>
      </c>
    </row>
    <row r="23" spans="1:13" ht="14.5">
      <c r="A23" s="126"/>
      <c r="B23" s="405"/>
      <c r="C23" s="88">
        <v>30000</v>
      </c>
      <c r="D23" s="89">
        <v>30000</v>
      </c>
      <c r="E23" s="89"/>
      <c r="F23" s="89"/>
      <c r="G23" s="118"/>
      <c r="H23" s="273">
        <v>30000</v>
      </c>
      <c r="I23" s="131"/>
      <c r="J23" s="132"/>
      <c r="K23" s="93">
        <f t="shared" ref="K17:K48" si="3">H23/D23</f>
        <v>1</v>
      </c>
      <c r="L23" s="119"/>
      <c r="M23" s="122" t="s">
        <v>89</v>
      </c>
    </row>
    <row r="24" spans="1:13" ht="14.5">
      <c r="A24" s="126"/>
      <c r="B24" s="405"/>
      <c r="C24" s="88">
        <v>40000</v>
      </c>
      <c r="D24" s="89">
        <v>20000</v>
      </c>
      <c r="E24" s="89">
        <v>20000</v>
      </c>
      <c r="F24" s="89"/>
      <c r="G24" s="118"/>
      <c r="H24" s="273">
        <v>0</v>
      </c>
      <c r="I24" s="131"/>
      <c r="J24" s="132" t="s">
        <v>64</v>
      </c>
      <c r="K24" s="93">
        <f t="shared" si="3"/>
        <v>0</v>
      </c>
      <c r="L24" s="119"/>
      <c r="M24" s="122" t="s">
        <v>90</v>
      </c>
    </row>
    <row r="25" spans="1:13" ht="14.5">
      <c r="A25" s="126"/>
      <c r="B25" s="405"/>
      <c r="C25" s="88">
        <v>30000</v>
      </c>
      <c r="D25" s="89"/>
      <c r="E25" s="89">
        <v>30000</v>
      </c>
      <c r="F25" s="89"/>
      <c r="G25" s="118"/>
      <c r="H25" s="273">
        <v>0</v>
      </c>
      <c r="I25" s="131"/>
      <c r="J25" s="132"/>
      <c r="K25" s="93">
        <f>H25/C24</f>
        <v>0</v>
      </c>
      <c r="L25" s="133"/>
      <c r="M25" s="122" t="s">
        <v>91</v>
      </c>
    </row>
    <row r="26" spans="1:13" ht="15" thickBot="1">
      <c r="A26" s="126"/>
      <c r="B26" s="405"/>
      <c r="C26" s="100">
        <v>30000</v>
      </c>
      <c r="D26" s="101"/>
      <c r="E26" s="101">
        <v>30000</v>
      </c>
      <c r="F26" s="101"/>
      <c r="G26" s="269"/>
      <c r="H26" s="273">
        <v>0</v>
      </c>
      <c r="I26" s="134"/>
      <c r="J26" s="104"/>
      <c r="K26" s="105">
        <f>H26/E26</f>
        <v>0</v>
      </c>
      <c r="L26" s="135"/>
      <c r="M26" s="136" t="s">
        <v>92</v>
      </c>
    </row>
    <row r="27" spans="1:13" ht="15" thickBot="1">
      <c r="A27" s="402" t="s">
        <v>76</v>
      </c>
      <c r="B27" s="403"/>
      <c r="C27" s="137">
        <f>C26+C25+C24+C23+C22</f>
        <v>170000</v>
      </c>
      <c r="D27" s="137">
        <f>D24+D23</f>
        <v>50000</v>
      </c>
      <c r="E27" s="137">
        <f>E26+E25+E24+E22</f>
        <v>120000</v>
      </c>
      <c r="F27" s="137">
        <f>SUM(F23:F26)</f>
        <v>0</v>
      </c>
      <c r="G27" s="138"/>
      <c r="H27" s="139">
        <f>SUM(H22:H26)</f>
        <v>70000</v>
      </c>
      <c r="I27" s="124">
        <f>SUM(I23:I26)</f>
        <v>0</v>
      </c>
      <c r="J27" s="124">
        <f>SUM(J23:J26)</f>
        <v>0</v>
      </c>
      <c r="K27" s="140">
        <f>SUM(K22:K26)</f>
        <v>2</v>
      </c>
      <c r="L27" s="140"/>
      <c r="M27" s="125"/>
    </row>
    <row r="28" spans="1:13" ht="15" thickBot="1">
      <c r="A28" s="397" t="s">
        <v>73</v>
      </c>
      <c r="B28" s="411"/>
      <c r="C28" s="141">
        <f>C27+C21+C16</f>
        <v>1005000</v>
      </c>
      <c r="D28" s="141">
        <f>D27+D21+D16</f>
        <v>345000</v>
      </c>
      <c r="E28" s="141">
        <f>E27+E21+E16</f>
        <v>390000</v>
      </c>
      <c r="F28" s="141">
        <f>F27+F21+F16</f>
        <v>270000</v>
      </c>
      <c r="G28" s="142"/>
      <c r="H28" s="143">
        <f>H27+H21+H16</f>
        <v>305000</v>
      </c>
      <c r="I28" s="144">
        <f>I27+I21+I16</f>
        <v>0</v>
      </c>
      <c r="J28" s="271">
        <f>J27+J21+J16</f>
        <v>0</v>
      </c>
      <c r="K28" s="276">
        <f>K27+K21+K16/3</f>
        <v>22.88095238095238</v>
      </c>
      <c r="L28" s="123"/>
      <c r="M28" s="145"/>
    </row>
    <row r="29" spans="1:13" ht="15" thickBot="1">
      <c r="A29" s="406" t="s">
        <v>34</v>
      </c>
      <c r="B29" s="409" t="s">
        <v>103</v>
      </c>
      <c r="C29" s="146">
        <v>100000</v>
      </c>
      <c r="D29" s="147">
        <v>100000</v>
      </c>
      <c r="E29" s="147"/>
      <c r="F29" s="147"/>
      <c r="G29" s="148"/>
      <c r="H29" s="149">
        <v>60456.7</v>
      </c>
      <c r="I29" s="132"/>
      <c r="J29" s="150"/>
      <c r="K29" s="274">
        <f>H29/D29</f>
        <v>0.60456699999999997</v>
      </c>
      <c r="L29" s="152"/>
      <c r="M29" s="63" t="s">
        <v>93</v>
      </c>
    </row>
    <row r="30" spans="1:13" ht="15" thickBot="1">
      <c r="A30" s="407"/>
      <c r="B30" s="409"/>
      <c r="C30" s="153">
        <v>54000</v>
      </c>
      <c r="D30" s="154">
        <v>54000</v>
      </c>
      <c r="E30" s="154"/>
      <c r="F30" s="154"/>
      <c r="G30" s="155"/>
      <c r="H30" s="149">
        <v>44677.42</v>
      </c>
      <c r="I30" s="132"/>
      <c r="J30" s="150"/>
      <c r="K30" s="274">
        <f>H30/D30</f>
        <v>0.82735962962962961</v>
      </c>
      <c r="L30" s="96"/>
      <c r="M30" s="63" t="s">
        <v>94</v>
      </c>
    </row>
    <row r="31" spans="1:13" ht="15" thickBot="1">
      <c r="A31" s="407"/>
      <c r="B31" s="409"/>
      <c r="C31" s="153">
        <f>700*18</f>
        <v>12600</v>
      </c>
      <c r="D31" s="154">
        <f>700*18</f>
        <v>12600</v>
      </c>
      <c r="E31" s="154"/>
      <c r="F31" s="154"/>
      <c r="G31" s="155"/>
      <c r="H31" s="149">
        <v>5333.46</v>
      </c>
      <c r="I31" s="132"/>
      <c r="J31" s="150"/>
      <c r="K31" s="151">
        <f>H31/D31</f>
        <v>0.42329047619047622</v>
      </c>
      <c r="L31" s="96"/>
      <c r="M31" s="63" t="s">
        <v>95</v>
      </c>
    </row>
    <row r="32" spans="1:13" ht="15" thickBot="1">
      <c r="A32" s="408"/>
      <c r="B32" s="409"/>
      <c r="C32" s="153">
        <f>600*18</f>
        <v>10800</v>
      </c>
      <c r="D32" s="154">
        <f>600*18</f>
        <v>10800</v>
      </c>
      <c r="E32" s="154"/>
      <c r="F32" s="154"/>
      <c r="G32" s="155"/>
      <c r="H32" s="149">
        <f>2693.03+1659.08+2725.45+1659.07</f>
        <v>8736.630000000001</v>
      </c>
      <c r="I32" s="132"/>
      <c r="J32" s="150"/>
      <c r="K32" s="151">
        <f>H32/D32</f>
        <v>0.80894722222222226</v>
      </c>
      <c r="L32" s="96"/>
      <c r="M32" s="63" t="s">
        <v>96</v>
      </c>
    </row>
    <row r="33" spans="1:13" ht="15" thickBot="1">
      <c r="A33" s="156" t="s">
        <v>28</v>
      </c>
      <c r="B33" s="409"/>
      <c r="C33" s="153">
        <v>25000</v>
      </c>
      <c r="D33" s="154"/>
      <c r="E33" s="154">
        <v>25000</v>
      </c>
      <c r="F33" s="154"/>
      <c r="G33" s="155" t="s">
        <v>64</v>
      </c>
      <c r="H33" s="149">
        <v>6750</v>
      </c>
      <c r="I33" s="132"/>
      <c r="J33" s="150"/>
      <c r="K33" s="157">
        <f>H33/E33</f>
        <v>0.27</v>
      </c>
      <c r="L33" s="158"/>
      <c r="M33" s="64" t="s">
        <v>97</v>
      </c>
    </row>
    <row r="34" spans="1:13" ht="15" thickBot="1">
      <c r="A34" s="156" t="s">
        <v>58</v>
      </c>
      <c r="B34" s="410"/>
      <c r="C34" s="65">
        <v>25000</v>
      </c>
      <c r="D34" s="66"/>
      <c r="E34" s="66"/>
      <c r="F34" s="66">
        <v>25000</v>
      </c>
      <c r="G34" s="159"/>
      <c r="H34" s="160">
        <f>'=='!L22</f>
        <v>22246</v>
      </c>
      <c r="I34" s="161"/>
      <c r="J34" s="162"/>
      <c r="K34" s="163">
        <f>H34/F34</f>
        <v>0.88983999999999996</v>
      </c>
      <c r="L34" s="164"/>
      <c r="M34" s="64" t="s">
        <v>97</v>
      </c>
    </row>
    <row r="35" spans="1:13" ht="15" thickBot="1">
      <c r="A35" s="397" t="s">
        <v>76</v>
      </c>
      <c r="B35" s="398"/>
      <c r="C35" s="165">
        <f>SUM(C29:C34)</f>
        <v>227400</v>
      </c>
      <c r="D35" s="165">
        <f>SUM(D29:D34)</f>
        <v>177400</v>
      </c>
      <c r="E35" s="165">
        <f>SUM(E29:E34)</f>
        <v>25000</v>
      </c>
      <c r="F35" s="165">
        <f>SUM(F29:F34)</f>
        <v>25000</v>
      </c>
      <c r="G35" s="166"/>
      <c r="H35" s="124">
        <f>SUM(H29:H34)</f>
        <v>148200.21000000002</v>
      </c>
      <c r="I35" s="124">
        <f>SUM(I29:I34)</f>
        <v>0</v>
      </c>
      <c r="J35" s="124">
        <f>SUM(J29:J34)</f>
        <v>0</v>
      </c>
      <c r="K35" s="275">
        <f>K34+K33+K32+K31+K30+K29/6</f>
        <v>3.3201984947089946</v>
      </c>
      <c r="L35" s="167"/>
      <c r="M35" s="168"/>
    </row>
    <row r="36" spans="1:13" ht="15" thickBot="1">
      <c r="A36" s="429" t="s">
        <v>34</v>
      </c>
      <c r="B36" s="409" t="s">
        <v>74</v>
      </c>
      <c r="C36" s="169">
        <v>50000</v>
      </c>
      <c r="D36" s="170">
        <v>50000</v>
      </c>
      <c r="E36" s="170"/>
      <c r="F36" s="170"/>
      <c r="G36" s="171"/>
      <c r="H36" s="172">
        <v>50000</v>
      </c>
      <c r="I36" s="173"/>
      <c r="J36" s="174"/>
      <c r="K36" s="277">
        <f>H36/D36</f>
        <v>1</v>
      </c>
      <c r="L36" s="175"/>
      <c r="M36" s="431" t="s">
        <v>98</v>
      </c>
    </row>
    <row r="37" spans="1:13" ht="15" thickBot="1">
      <c r="A37" s="429"/>
      <c r="B37" s="409"/>
      <c r="C37" s="153">
        <v>20000</v>
      </c>
      <c r="D37" s="154">
        <v>20000</v>
      </c>
      <c r="E37" s="154"/>
      <c r="F37" s="154"/>
      <c r="G37" s="155"/>
      <c r="H37" s="172">
        <v>8216</v>
      </c>
      <c r="I37" s="176"/>
      <c r="J37" s="130"/>
      <c r="K37" s="278">
        <f>H37/D37</f>
        <v>0.4108</v>
      </c>
      <c r="L37" s="96"/>
      <c r="M37" s="432"/>
    </row>
    <row r="38" spans="1:13" ht="15" thickBot="1">
      <c r="A38" s="430"/>
      <c r="B38" s="409"/>
      <c r="C38" s="153">
        <v>30000</v>
      </c>
      <c r="D38" s="154">
        <v>30000</v>
      </c>
      <c r="E38" s="154"/>
      <c r="F38" s="154"/>
      <c r="G38" s="155"/>
      <c r="H38" s="172">
        <v>0</v>
      </c>
      <c r="I38" s="176"/>
      <c r="J38" s="130"/>
      <c r="K38" s="278">
        <f t="shared" ref="K38" si="4">H38/D38</f>
        <v>0</v>
      </c>
      <c r="L38" s="96"/>
      <c r="M38" s="63" t="s">
        <v>99</v>
      </c>
    </row>
    <row r="39" spans="1:13" ht="15" thickBot="1">
      <c r="A39" s="177" t="s">
        <v>28</v>
      </c>
      <c r="B39" s="409"/>
      <c r="C39" s="153">
        <v>10000</v>
      </c>
      <c r="D39" s="154"/>
      <c r="E39" s="154">
        <v>10000</v>
      </c>
      <c r="F39" s="154" t="s">
        <v>64</v>
      </c>
      <c r="G39" s="155"/>
      <c r="H39" s="172">
        <v>8582</v>
      </c>
      <c r="I39" s="176"/>
      <c r="J39" s="130"/>
      <c r="K39" s="278">
        <f>H39/E39</f>
        <v>0.85819999999999996</v>
      </c>
      <c r="L39" s="96"/>
      <c r="M39" s="63" t="s">
        <v>100</v>
      </c>
    </row>
    <row r="40" spans="1:13" ht="15" thickBot="1">
      <c r="A40" s="177" t="s">
        <v>58</v>
      </c>
      <c r="B40" s="409"/>
      <c r="C40" s="65">
        <v>10000</v>
      </c>
      <c r="D40" s="66"/>
      <c r="E40" s="66"/>
      <c r="F40" s="66">
        <v>10000</v>
      </c>
      <c r="G40" s="159"/>
      <c r="H40" s="172">
        <v>3388</v>
      </c>
      <c r="I40" s="176"/>
      <c r="J40" s="130"/>
      <c r="K40" s="278">
        <f>H40/F40</f>
        <v>0.33879999999999999</v>
      </c>
      <c r="L40" s="106"/>
      <c r="M40" s="107" t="s">
        <v>99</v>
      </c>
    </row>
    <row r="41" spans="1:13" ht="15" thickBot="1">
      <c r="A41" s="397" t="s">
        <v>76</v>
      </c>
      <c r="B41" s="398"/>
      <c r="C41" s="67">
        <f>SUM(C36:C40)</f>
        <v>120000</v>
      </c>
      <c r="D41" s="67">
        <f>SUM(D36:D40)</f>
        <v>100000</v>
      </c>
      <c r="E41" s="67">
        <f>SUM(E36:E40)</f>
        <v>10000</v>
      </c>
      <c r="F41" s="67">
        <f>SUM(F36:F40)</f>
        <v>10000</v>
      </c>
      <c r="G41" s="178"/>
      <c r="H41" s="140">
        <f>SUM(H36:H40)</f>
        <v>70186</v>
      </c>
      <c r="I41" s="140">
        <f>SUM(I36:I40)</f>
        <v>0</v>
      </c>
      <c r="J41" s="140">
        <f>SUM(J36:J40)</f>
        <v>0</v>
      </c>
      <c r="K41" s="279">
        <f>SUM(K36:K40)</f>
        <v>2.6078000000000001</v>
      </c>
      <c r="L41" s="179" t="s">
        <v>64</v>
      </c>
      <c r="M41" s="180"/>
    </row>
    <row r="42" spans="1:13" ht="15" thickBot="1">
      <c r="A42" s="429" t="s">
        <v>34</v>
      </c>
      <c r="B42" s="409" t="s">
        <v>75</v>
      </c>
      <c r="C42" s="169">
        <v>5000</v>
      </c>
      <c r="D42" s="170">
        <v>5000</v>
      </c>
      <c r="E42" s="170">
        <v>0</v>
      </c>
      <c r="F42" s="170">
        <v>0</v>
      </c>
      <c r="G42" s="171"/>
      <c r="H42" s="172">
        <v>3500</v>
      </c>
      <c r="I42" s="173"/>
      <c r="J42" s="174"/>
      <c r="K42" s="277">
        <f t="shared" si="3"/>
        <v>0.7</v>
      </c>
      <c r="L42" s="175"/>
      <c r="M42" s="107" t="s">
        <v>101</v>
      </c>
    </row>
    <row r="43" spans="1:13" ht="15" thickBot="1">
      <c r="A43" s="429"/>
      <c r="B43" s="409"/>
      <c r="C43" s="153">
        <v>20000</v>
      </c>
      <c r="D43" s="154">
        <v>20000</v>
      </c>
      <c r="E43" s="154">
        <v>0</v>
      </c>
      <c r="F43" s="154">
        <v>0</v>
      </c>
      <c r="G43" s="155"/>
      <c r="H43" s="172">
        <v>16891.37</v>
      </c>
      <c r="I43" s="176"/>
      <c r="J43" s="130"/>
      <c r="K43" s="278">
        <f t="shared" si="3"/>
        <v>0.84456849999999994</v>
      </c>
      <c r="L43" s="96"/>
      <c r="M43" s="107" t="s">
        <v>102</v>
      </c>
    </row>
    <row r="44" spans="1:13" ht="15" thickBot="1">
      <c r="A44" s="430"/>
      <c r="B44" s="409"/>
      <c r="C44" s="153">
        <v>2500</v>
      </c>
      <c r="D44" s="154">
        <v>0</v>
      </c>
      <c r="E44" s="154">
        <v>2500</v>
      </c>
      <c r="F44" s="154">
        <v>0</v>
      </c>
      <c r="G44" s="155"/>
      <c r="H44" s="172">
        <v>2000</v>
      </c>
      <c r="I44" s="176"/>
      <c r="J44" s="130"/>
      <c r="K44" s="278">
        <f>H44/E44</f>
        <v>0.8</v>
      </c>
      <c r="L44" s="96"/>
      <c r="M44" s="107" t="s">
        <v>101</v>
      </c>
    </row>
    <row r="45" spans="1:13" ht="15" thickBot="1">
      <c r="A45" s="177" t="s">
        <v>28</v>
      </c>
      <c r="B45" s="409"/>
      <c r="C45" s="153">
        <v>10000</v>
      </c>
      <c r="D45" s="154">
        <v>0</v>
      </c>
      <c r="E45" s="154">
        <v>10000</v>
      </c>
      <c r="F45" s="154">
        <v>0</v>
      </c>
      <c r="G45" s="155"/>
      <c r="H45" s="172">
        <v>9000</v>
      </c>
      <c r="I45" s="176"/>
      <c r="J45" s="130"/>
      <c r="K45" s="278">
        <f>H45/E45</f>
        <v>0.9</v>
      </c>
      <c r="L45" s="96"/>
      <c r="M45" s="107" t="s">
        <v>102</v>
      </c>
    </row>
    <row r="46" spans="1:13" ht="15" thickBot="1">
      <c r="A46" s="177"/>
      <c r="B46" s="409"/>
      <c r="C46" s="181">
        <v>2500</v>
      </c>
      <c r="D46" s="182">
        <v>0</v>
      </c>
      <c r="E46" s="182">
        <v>0</v>
      </c>
      <c r="F46" s="182">
        <v>2500</v>
      </c>
      <c r="G46" s="183"/>
      <c r="H46" s="172">
        <v>1500</v>
      </c>
      <c r="I46" s="176"/>
      <c r="J46" s="130"/>
      <c r="K46" s="278">
        <f>H46/F46</f>
        <v>0.6</v>
      </c>
      <c r="L46" s="184"/>
      <c r="M46" s="107" t="s">
        <v>101</v>
      </c>
    </row>
    <row r="47" spans="1:13" ht="15" thickBot="1">
      <c r="A47" s="177" t="s">
        <v>58</v>
      </c>
      <c r="B47" s="409"/>
      <c r="C47" s="65">
        <v>10000</v>
      </c>
      <c r="D47" s="66">
        <v>0</v>
      </c>
      <c r="E47" s="66">
        <v>0</v>
      </c>
      <c r="F47" s="66">
        <v>10000</v>
      </c>
      <c r="G47" s="159"/>
      <c r="H47" s="172">
        <v>3500</v>
      </c>
      <c r="I47" s="176"/>
      <c r="J47" s="130"/>
      <c r="K47" s="278">
        <f>H47/F47</f>
        <v>0.35</v>
      </c>
      <c r="L47" s="106"/>
      <c r="M47" s="107" t="s">
        <v>102</v>
      </c>
    </row>
    <row r="48" spans="1:13" ht="15" thickBot="1">
      <c r="A48" s="397" t="s">
        <v>76</v>
      </c>
      <c r="B48" s="398"/>
      <c r="C48" s="67">
        <f>SUM(C42:C47)</f>
        <v>50000</v>
      </c>
      <c r="D48" s="67">
        <f>SUM(D42:D47)</f>
        <v>25000</v>
      </c>
      <c r="E48" s="67">
        <f>SUM(E42:E47)</f>
        <v>12500</v>
      </c>
      <c r="F48" s="67">
        <f>SUM(F42:F47)</f>
        <v>12500</v>
      </c>
      <c r="G48" s="178"/>
      <c r="H48" s="140">
        <f>SUM(H42:H47)</f>
        <v>36391.369999999995</v>
      </c>
      <c r="I48" s="140">
        <f>SUM(I42:I47)</f>
        <v>0</v>
      </c>
      <c r="J48" s="140">
        <f>SUM(J42:J47)</f>
        <v>0</v>
      </c>
      <c r="K48" s="280">
        <f t="shared" si="3"/>
        <v>1.4556547999999998</v>
      </c>
      <c r="L48" s="179" t="s">
        <v>64</v>
      </c>
      <c r="M48" s="179"/>
    </row>
    <row r="49" spans="1:15" thickBot="1">
      <c r="A49" s="185"/>
      <c r="B49" s="68"/>
      <c r="C49" s="68"/>
      <c r="D49" s="69"/>
      <c r="E49" s="70"/>
      <c r="F49" s="70"/>
      <c r="G49" s="186"/>
      <c r="H49" s="187"/>
      <c r="I49" s="187"/>
      <c r="J49" s="188"/>
      <c r="K49" s="187"/>
      <c r="L49" s="187"/>
      <c r="M49" s="189"/>
    </row>
    <row r="50" spans="1:15" thickBot="1">
      <c r="A50" s="414" t="s">
        <v>12</v>
      </c>
      <c r="B50" s="415"/>
      <c r="C50" s="75">
        <f>C48+C41+C35+C28</f>
        <v>1402400</v>
      </c>
      <c r="D50" s="75">
        <f>D48+D41+D35+D28</f>
        <v>647400</v>
      </c>
      <c r="E50" s="75">
        <f>E48+E41+E35+E28</f>
        <v>437500</v>
      </c>
      <c r="F50" s="75">
        <f>F48+F41+F35+F28</f>
        <v>317500</v>
      </c>
      <c r="G50" s="190"/>
      <c r="H50" s="71">
        <f>H48+H41+H35+H28</f>
        <v>559777.58000000007</v>
      </c>
      <c r="I50" s="71">
        <f>I48+I41+I35+I28</f>
        <v>0</v>
      </c>
      <c r="J50" s="191">
        <f>J48+J41+J35+J28</f>
        <v>0</v>
      </c>
      <c r="K50" s="281">
        <f>K48+K35+K28/4</f>
        <v>10.49609138994709</v>
      </c>
      <c r="L50" s="193"/>
      <c r="M50" s="194"/>
    </row>
    <row r="51" spans="1:15" ht="16" thickBot="1">
      <c r="A51" s="195"/>
      <c r="B51" s="76"/>
      <c r="C51" s="76"/>
      <c r="D51" s="77"/>
      <c r="E51" s="78"/>
      <c r="F51" s="78"/>
      <c r="G51" s="196"/>
      <c r="H51" s="197"/>
      <c r="I51" s="197"/>
      <c r="J51" s="198"/>
      <c r="K51" s="197"/>
      <c r="L51" s="197"/>
      <c r="M51" s="199"/>
    </row>
    <row r="52" spans="1:15" ht="15" thickBot="1">
      <c r="A52" s="416" t="s">
        <v>22</v>
      </c>
      <c r="B52" s="417"/>
      <c r="C52" s="79">
        <f>C50*0.07</f>
        <v>98168.000000000015</v>
      </c>
      <c r="D52" s="79">
        <f>D50*0.07</f>
        <v>45318.000000000007</v>
      </c>
      <c r="E52" s="79">
        <f>E50*0.07</f>
        <v>30625.000000000004</v>
      </c>
      <c r="F52" s="79">
        <f>F50*0.07</f>
        <v>22225.000000000004</v>
      </c>
      <c r="G52" s="74">
        <f t="shared" ref="G52" si="5">G50*0.07</f>
        <v>0</v>
      </c>
      <c r="H52" s="74">
        <v>34110</v>
      </c>
      <c r="I52" s="200"/>
      <c r="J52" s="201"/>
      <c r="K52" s="192">
        <f>(I52+H52)/C52</f>
        <v>0.34746556922826172</v>
      </c>
      <c r="L52" s="202"/>
      <c r="M52" s="203"/>
    </row>
    <row r="53" spans="1:15" ht="16" thickBot="1">
      <c r="A53" s="204"/>
      <c r="B53" s="205"/>
      <c r="C53" s="205"/>
      <c r="D53" s="206"/>
      <c r="E53" s="207"/>
      <c r="F53" s="207"/>
      <c r="G53" s="208"/>
      <c r="H53" s="209"/>
      <c r="I53" s="209"/>
      <c r="J53" s="210"/>
      <c r="K53" s="209"/>
      <c r="L53" s="209"/>
      <c r="M53" s="211"/>
    </row>
    <row r="54" spans="1:15" ht="16" thickBot="1">
      <c r="A54" s="418" t="s">
        <v>51</v>
      </c>
      <c r="B54" s="419"/>
      <c r="C54" s="212">
        <f>SUM(C50:C52)</f>
        <v>1500568</v>
      </c>
      <c r="D54" s="212">
        <f>SUM(D50:D52)</f>
        <v>692718</v>
      </c>
      <c r="E54" s="212">
        <f t="shared" ref="E54:F54" si="6">SUM(E50:E52)</f>
        <v>468125</v>
      </c>
      <c r="F54" s="212">
        <f t="shared" si="6"/>
        <v>339725</v>
      </c>
      <c r="G54" s="213"/>
      <c r="H54" s="308">
        <f>F63</f>
        <v>950900</v>
      </c>
      <c r="I54" s="214">
        <f t="shared" ref="I54:J54" si="7">SUM(I50:I52)</f>
        <v>0</v>
      </c>
      <c r="J54" s="215">
        <f t="shared" si="7"/>
        <v>0</v>
      </c>
      <c r="K54" s="281">
        <f>+K52+K50</f>
        <v>10.843556959175352</v>
      </c>
      <c r="L54" s="216"/>
      <c r="M54" s="203"/>
    </row>
    <row r="55" spans="1:15" ht="16" thickBot="1">
      <c r="A55" s="217"/>
      <c r="B55" s="265"/>
      <c r="C55" s="309" t="s">
        <v>36</v>
      </c>
      <c r="D55" s="218" t="s">
        <v>34</v>
      </c>
      <c r="E55" s="218" t="s">
        <v>28</v>
      </c>
      <c r="F55" s="219" t="s">
        <v>58</v>
      </c>
      <c r="G55" s="220"/>
      <c r="H55" s="310" t="s">
        <v>56</v>
      </c>
      <c r="I55" s="221"/>
      <c r="J55" s="221"/>
      <c r="K55" s="221"/>
      <c r="L55" s="221"/>
      <c r="M55" s="222"/>
    </row>
    <row r="56" spans="1:15">
      <c r="A56" s="217"/>
      <c r="B56" s="266"/>
      <c r="C56" s="223"/>
      <c r="D56" s="73"/>
      <c r="E56" s="73"/>
      <c r="F56" s="73"/>
      <c r="G56" s="224"/>
      <c r="H56" s="224"/>
      <c r="I56" s="224" t="s">
        <v>64</v>
      </c>
      <c r="J56" s="224"/>
      <c r="K56" s="224"/>
      <c r="L56" s="220"/>
      <c r="M56" s="222"/>
    </row>
    <row r="57" spans="1:15" ht="16" thickBot="1">
      <c r="A57" s="217"/>
      <c r="B57" s="265"/>
      <c r="C57" s="217" t="s">
        <v>64</v>
      </c>
      <c r="D57" s="225"/>
      <c r="E57" s="225"/>
      <c r="F57" s="225"/>
      <c r="G57" s="220"/>
      <c r="H57" s="226"/>
      <c r="I57" s="221"/>
      <c r="J57" s="221"/>
      <c r="K57" s="221"/>
      <c r="L57" s="221"/>
      <c r="M57" s="222"/>
    </row>
    <row r="58" spans="1:15" ht="15" thickBot="1">
      <c r="A58" s="217"/>
      <c r="B58" s="423" t="s">
        <v>52</v>
      </c>
      <c r="C58" s="424"/>
      <c r="D58" s="424"/>
      <c r="E58" s="424"/>
      <c r="F58" s="424"/>
      <c r="G58" s="424"/>
      <c r="H58" s="424"/>
      <c r="I58" s="424"/>
      <c r="J58" s="424"/>
      <c r="K58" s="424"/>
      <c r="L58" s="424"/>
      <c r="M58" s="425"/>
    </row>
    <row r="59" spans="1:15" ht="29.5" thickBot="1">
      <c r="A59" s="217"/>
      <c r="B59" s="267" t="s">
        <v>19</v>
      </c>
      <c r="C59" s="227" t="s">
        <v>20</v>
      </c>
      <c r="D59" s="228" t="s">
        <v>21</v>
      </c>
      <c r="E59" s="229" t="s">
        <v>22</v>
      </c>
      <c r="F59" s="229" t="s">
        <v>53</v>
      </c>
      <c r="G59" s="230" t="s">
        <v>23</v>
      </c>
      <c r="H59" s="231" t="s">
        <v>24</v>
      </c>
      <c r="I59" s="231" t="s">
        <v>25</v>
      </c>
      <c r="J59" s="232" t="s">
        <v>26</v>
      </c>
      <c r="K59" s="426" t="s">
        <v>27</v>
      </c>
      <c r="L59" s="427"/>
      <c r="M59" s="428"/>
      <c r="N59" s="23"/>
      <c r="O59" s="24"/>
    </row>
    <row r="60" spans="1:15">
      <c r="A60" s="217"/>
      <c r="B60" s="258" t="s">
        <v>34</v>
      </c>
      <c r="C60" s="233">
        <f>D54</f>
        <v>692718</v>
      </c>
      <c r="D60" s="245">
        <v>448762.12</v>
      </c>
      <c r="E60" s="246">
        <f>'=='!D30</f>
        <v>45318</v>
      </c>
      <c r="F60" s="247">
        <f>+D60+E60</f>
        <v>494080.12</v>
      </c>
      <c r="G60" s="246">
        <v>0</v>
      </c>
      <c r="H60" s="248">
        <v>0</v>
      </c>
      <c r="I60" s="248">
        <f>C60-D60-E60-G60</f>
        <v>198637.88</v>
      </c>
      <c r="J60" s="303">
        <f t="shared" ref="J60:J62" si="8">(G60+F60)/C60</f>
        <v>0.71324856579445028</v>
      </c>
      <c r="K60" s="420"/>
      <c r="L60" s="420"/>
      <c r="M60" s="420"/>
      <c r="N60" s="23"/>
      <c r="O60" s="24"/>
    </row>
    <row r="61" spans="1:15">
      <c r="A61" s="217"/>
      <c r="B61" s="259" t="s">
        <v>28</v>
      </c>
      <c r="C61" s="234">
        <f>E54</f>
        <v>468125</v>
      </c>
      <c r="D61" s="249">
        <v>293550</v>
      </c>
      <c r="E61" s="250">
        <f>'=='!H30</f>
        <v>20656.879999999997</v>
      </c>
      <c r="F61" s="251">
        <f t="shared" ref="F61:F62" si="9">+D61+E61</f>
        <v>314206.88</v>
      </c>
      <c r="G61" s="249">
        <v>0</v>
      </c>
      <c r="H61" s="249">
        <v>0</v>
      </c>
      <c r="I61" s="250">
        <f>C61-(D61+E61+G61)</f>
        <v>153918.12</v>
      </c>
      <c r="J61" s="304">
        <f t="shared" si="8"/>
        <v>0.67120294793057411</v>
      </c>
      <c r="K61" s="421"/>
      <c r="L61" s="421"/>
      <c r="M61" s="421"/>
      <c r="N61" s="23"/>
      <c r="O61" s="24"/>
    </row>
    <row r="62" spans="1:15" ht="16" thickBot="1">
      <c r="A62" s="217"/>
      <c r="B62" s="260" t="s">
        <v>58</v>
      </c>
      <c r="C62" s="235">
        <f>F54</f>
        <v>339725</v>
      </c>
      <c r="D62" s="252">
        <v>136186</v>
      </c>
      <c r="E62" s="246">
        <f>'=='!L30</f>
        <v>6427</v>
      </c>
      <c r="F62" s="247">
        <f t="shared" si="9"/>
        <v>142613</v>
      </c>
      <c r="G62" s="252">
        <v>0</v>
      </c>
      <c r="H62" s="252">
        <v>0</v>
      </c>
      <c r="I62" s="246">
        <f>C62-(D62+E62+G62)</f>
        <v>197112</v>
      </c>
      <c r="J62" s="305">
        <f t="shared" si="8"/>
        <v>0.41978953565383764</v>
      </c>
      <c r="K62" s="422"/>
      <c r="L62" s="422"/>
      <c r="M62" s="422"/>
      <c r="N62" s="23"/>
      <c r="O62" s="24"/>
    </row>
    <row r="63" spans="1:15" ht="15" thickBot="1">
      <c r="A63" s="217"/>
      <c r="B63" s="261" t="s">
        <v>29</v>
      </c>
      <c r="C63" s="236">
        <f>SUM(C60:C62)</f>
        <v>1500568</v>
      </c>
      <c r="D63" s="253">
        <f t="shared" ref="D63:I63" si="10">SUM(D60:D62)</f>
        <v>878498.12</v>
      </c>
      <c r="E63" s="254">
        <f t="shared" si="10"/>
        <v>72401.88</v>
      </c>
      <c r="F63" s="255">
        <f>SUM(F60:F62)</f>
        <v>950900</v>
      </c>
      <c r="G63" s="256">
        <f t="shared" si="10"/>
        <v>0</v>
      </c>
      <c r="H63" s="254">
        <f t="shared" si="10"/>
        <v>0</v>
      </c>
      <c r="I63" s="257">
        <f t="shared" si="10"/>
        <v>549668</v>
      </c>
      <c r="J63" s="311">
        <f>(G63+F63)/C63</f>
        <v>0.63369337477541843</v>
      </c>
      <c r="K63" s="412"/>
      <c r="L63" s="412"/>
      <c r="M63" s="413"/>
      <c r="N63" s="23"/>
    </row>
    <row r="64" spans="1:15">
      <c r="A64" s="217"/>
      <c r="B64" s="265"/>
      <c r="C64" s="225"/>
      <c r="D64" s="225"/>
      <c r="E64" s="237"/>
      <c r="F64" s="220"/>
      <c r="G64" s="220"/>
      <c r="H64" s="220"/>
      <c r="I64" s="220"/>
      <c r="J64" s="238"/>
      <c r="K64" s="238"/>
      <c r="L64" s="239"/>
      <c r="M64" s="240"/>
    </row>
    <row r="65" spans="1:13">
      <c r="A65" s="217"/>
      <c r="B65" s="265" t="s">
        <v>64</v>
      </c>
      <c r="C65" s="73"/>
      <c r="D65" s="73"/>
      <c r="E65" s="241"/>
      <c r="F65" s="196"/>
      <c r="G65" s="196"/>
      <c r="H65" s="196" t="s">
        <v>64</v>
      </c>
      <c r="I65" s="196"/>
      <c r="J65" s="238"/>
      <c r="K65" s="238"/>
      <c r="L65" s="239"/>
      <c r="M65" s="240"/>
    </row>
    <row r="66" spans="1:13">
      <c r="A66" s="217"/>
      <c r="B66" s="265" t="s">
        <v>64</v>
      </c>
      <c r="C66" s="73"/>
      <c r="D66" s="73"/>
      <c r="E66" s="241"/>
      <c r="F66" s="313"/>
      <c r="G66" s="196"/>
      <c r="H66" s="196"/>
      <c r="I66" s="196"/>
      <c r="J66" s="238"/>
      <c r="K66" s="238"/>
      <c r="L66" s="239"/>
      <c r="M66" s="240"/>
    </row>
    <row r="67" spans="1:13">
      <c r="A67" s="217"/>
      <c r="B67" s="265"/>
      <c r="C67" s="72"/>
      <c r="D67" s="73"/>
      <c r="E67" s="242"/>
      <c r="F67" s="243"/>
      <c r="G67" s="243"/>
      <c r="H67" s="244"/>
      <c r="I67" s="196"/>
      <c r="J67" s="220"/>
      <c r="K67" s="220"/>
      <c r="L67" s="220"/>
      <c r="M67" s="220"/>
    </row>
    <row r="68" spans="1:13">
      <c r="A68" s="217"/>
      <c r="B68" s="265"/>
      <c r="C68" s="72"/>
      <c r="D68" s="73"/>
      <c r="E68" s="73"/>
      <c r="F68" s="73"/>
      <c r="G68" s="196"/>
      <c r="H68" s="196"/>
      <c r="I68" s="196"/>
      <c r="J68" s="312"/>
      <c r="K68" s="220"/>
      <c r="L68" s="220"/>
      <c r="M68" s="220"/>
    </row>
    <row r="69" spans="1:13">
      <c r="A69" s="217"/>
      <c r="B69" s="265"/>
      <c r="C69" s="72"/>
      <c r="D69" s="73"/>
      <c r="E69" s="73"/>
      <c r="F69" s="73"/>
      <c r="G69" s="196"/>
      <c r="H69" s="196"/>
      <c r="I69" s="196"/>
      <c r="J69" s="220"/>
      <c r="K69" s="220"/>
      <c r="L69" s="220"/>
      <c r="M69" s="220"/>
    </row>
    <row r="70" spans="1:13">
      <c r="A70" s="217"/>
      <c r="B70" s="265"/>
      <c r="C70" s="72"/>
      <c r="D70" s="73"/>
      <c r="E70" s="73"/>
      <c r="F70" s="73"/>
      <c r="G70" s="196"/>
      <c r="H70" s="196"/>
      <c r="I70" s="196"/>
      <c r="J70" s="312"/>
      <c r="K70" s="220"/>
      <c r="L70" s="220"/>
      <c r="M70" s="220"/>
    </row>
    <row r="71" spans="1:13">
      <c r="D71" s="5"/>
      <c r="E71" s="5"/>
      <c r="F71" s="5"/>
      <c r="G71" s="20"/>
      <c r="H71" s="20"/>
      <c r="I71" s="20"/>
      <c r="J71" s="20"/>
      <c r="K71" s="20"/>
    </row>
    <row r="72" spans="1:13">
      <c r="D72" s="5"/>
      <c r="E72" s="5"/>
      <c r="F72" s="5"/>
      <c r="G72" s="20"/>
      <c r="H72" s="20"/>
      <c r="I72" s="20"/>
      <c r="J72" s="20"/>
      <c r="K72" s="20"/>
    </row>
    <row r="73" spans="1:13">
      <c r="D73" s="5"/>
      <c r="E73" s="5"/>
      <c r="F73" s="5"/>
      <c r="G73" s="20"/>
      <c r="H73" s="20"/>
      <c r="I73" s="20"/>
      <c r="J73" s="20"/>
      <c r="K73" s="20"/>
    </row>
    <row r="74" spans="1:13">
      <c r="D74" s="5"/>
      <c r="E74" s="5"/>
      <c r="F74" s="5"/>
      <c r="G74" s="20"/>
      <c r="H74" s="20"/>
      <c r="I74" s="20"/>
      <c r="J74" s="20"/>
      <c r="K74" s="20"/>
    </row>
    <row r="75" spans="1:13">
      <c r="D75" s="5"/>
      <c r="E75" s="5"/>
      <c r="F75" s="5"/>
      <c r="G75" s="20"/>
      <c r="H75" s="20"/>
      <c r="I75" s="20"/>
      <c r="J75" s="20"/>
      <c r="K75" s="20"/>
    </row>
    <row r="76" spans="1:13">
      <c r="D76" s="5"/>
      <c r="E76" s="5"/>
      <c r="F76" s="5"/>
      <c r="G76" s="20"/>
      <c r="H76" s="20"/>
      <c r="I76" s="20"/>
      <c r="J76" s="20"/>
      <c r="K76" s="20"/>
    </row>
    <row r="77" spans="1:13">
      <c r="D77" s="5"/>
      <c r="E77" s="5"/>
      <c r="F77" s="5"/>
      <c r="G77" s="20"/>
      <c r="H77" s="20"/>
      <c r="I77" s="20"/>
      <c r="J77" s="20"/>
      <c r="K77" s="20"/>
    </row>
    <row r="78" spans="1:13">
      <c r="D78" s="5"/>
      <c r="E78" s="5"/>
      <c r="F78" s="5"/>
      <c r="G78" s="20"/>
      <c r="H78" s="20"/>
      <c r="I78" s="20"/>
      <c r="J78" s="20"/>
      <c r="K78" s="20"/>
    </row>
    <row r="79" spans="1:13">
      <c r="D79" s="5"/>
      <c r="E79" s="5"/>
      <c r="F79" s="5"/>
      <c r="G79" s="20"/>
      <c r="H79" s="20"/>
      <c r="I79" s="20"/>
      <c r="J79" s="20"/>
      <c r="K79" s="20"/>
    </row>
    <row r="80" spans="1:13">
      <c r="D80" s="5"/>
      <c r="E80" s="5"/>
      <c r="F80" s="5"/>
      <c r="G80" s="20"/>
      <c r="H80" s="20"/>
      <c r="I80" s="20"/>
      <c r="J80" s="20"/>
      <c r="K80" s="20"/>
    </row>
    <row r="81" spans="4:11">
      <c r="D81" s="5"/>
      <c r="E81" s="5"/>
      <c r="F81" s="5"/>
      <c r="G81" s="20"/>
      <c r="H81" s="20"/>
      <c r="I81" s="20"/>
      <c r="J81" s="20"/>
      <c r="K81" s="20"/>
    </row>
    <row r="82" spans="4:11">
      <c r="D82" s="5"/>
      <c r="E82" s="5"/>
      <c r="F82" s="5"/>
      <c r="G82" s="20"/>
      <c r="H82" s="20"/>
      <c r="I82" s="20"/>
      <c r="J82" s="20"/>
      <c r="K82" s="20"/>
    </row>
    <row r="83" spans="4:11">
      <c r="D83" s="5"/>
      <c r="E83" s="5"/>
      <c r="F83" s="5"/>
      <c r="G83" s="20"/>
      <c r="H83" s="20"/>
      <c r="I83" s="20"/>
      <c r="J83" s="20"/>
      <c r="K83" s="20"/>
    </row>
    <row r="84" spans="4:11">
      <c r="D84" s="5"/>
      <c r="E84" s="5"/>
      <c r="F84" s="5"/>
      <c r="G84" s="20"/>
      <c r="H84" s="20"/>
      <c r="I84" s="20"/>
      <c r="J84" s="20"/>
      <c r="K84" s="20"/>
    </row>
    <row r="85" spans="4:11">
      <c r="D85" s="5"/>
      <c r="E85" s="5"/>
      <c r="F85" s="5"/>
      <c r="G85" s="20"/>
      <c r="H85" s="20"/>
      <c r="I85" s="20"/>
      <c r="J85" s="20"/>
      <c r="K85" s="20"/>
    </row>
    <row r="86" spans="4:11">
      <c r="D86" s="5"/>
      <c r="E86" s="5"/>
      <c r="F86" s="5"/>
      <c r="G86" s="20"/>
      <c r="H86" s="20"/>
      <c r="I86" s="20"/>
      <c r="J86" s="20"/>
      <c r="K86" s="20"/>
    </row>
    <row r="87" spans="4:11">
      <c r="D87" s="5"/>
      <c r="E87" s="5"/>
      <c r="F87" s="5"/>
      <c r="G87" s="20"/>
      <c r="H87" s="20"/>
      <c r="I87" s="20"/>
      <c r="J87" s="20"/>
      <c r="K87" s="20"/>
    </row>
    <row r="88" spans="4:11">
      <c r="D88" s="5"/>
      <c r="E88" s="5"/>
      <c r="F88" s="5"/>
      <c r="G88" s="20"/>
      <c r="H88" s="20"/>
      <c r="I88" s="20"/>
      <c r="J88" s="20"/>
      <c r="K88" s="20"/>
    </row>
    <row r="89" spans="4:11">
      <c r="D89" s="5"/>
      <c r="E89" s="5"/>
      <c r="F89" s="5"/>
      <c r="G89" s="20"/>
      <c r="H89" s="20"/>
      <c r="I89" s="20"/>
      <c r="J89" s="20"/>
      <c r="K89" s="20"/>
    </row>
    <row r="90" spans="4:11">
      <c r="D90" s="5"/>
      <c r="E90" s="5"/>
      <c r="F90" s="5"/>
      <c r="G90" s="20"/>
      <c r="H90" s="20"/>
      <c r="I90" s="20"/>
      <c r="J90" s="20"/>
      <c r="K90" s="20"/>
    </row>
    <row r="91" spans="4:11">
      <c r="D91" s="5"/>
      <c r="E91" s="5"/>
      <c r="F91" s="5"/>
      <c r="G91" s="20"/>
      <c r="H91" s="20"/>
      <c r="I91" s="20"/>
      <c r="J91" s="20"/>
      <c r="K91" s="20"/>
    </row>
    <row r="92" spans="4:11">
      <c r="D92" s="5"/>
      <c r="E92" s="5"/>
      <c r="F92" s="5"/>
      <c r="G92" s="20"/>
      <c r="H92" s="20"/>
      <c r="I92" s="20"/>
      <c r="J92" s="20"/>
      <c r="K92" s="20"/>
    </row>
    <row r="93" spans="4:11">
      <c r="D93" s="5"/>
      <c r="E93" s="5"/>
      <c r="F93" s="5"/>
      <c r="G93" s="20"/>
      <c r="H93" s="20"/>
      <c r="I93" s="20"/>
      <c r="J93" s="20"/>
      <c r="K93" s="20"/>
    </row>
    <row r="94" spans="4:11">
      <c r="D94" s="5"/>
      <c r="E94" s="5"/>
      <c r="F94" s="5"/>
      <c r="G94" s="20"/>
      <c r="H94" s="20"/>
      <c r="I94" s="20"/>
      <c r="J94" s="20"/>
      <c r="K94" s="20"/>
    </row>
    <row r="95" spans="4:11">
      <c r="D95" s="5"/>
      <c r="E95" s="5"/>
      <c r="F95" s="5"/>
      <c r="G95" s="20"/>
      <c r="H95" s="20"/>
      <c r="I95" s="20"/>
      <c r="J95" s="20"/>
      <c r="K95" s="20"/>
    </row>
    <row r="96" spans="4:11">
      <c r="D96" s="5"/>
      <c r="E96" s="5"/>
      <c r="F96" s="5"/>
      <c r="G96" s="20"/>
      <c r="H96" s="20"/>
      <c r="I96" s="20"/>
      <c r="J96" s="20"/>
      <c r="K96" s="20"/>
    </row>
    <row r="97" spans="4:11">
      <c r="D97" s="5"/>
      <c r="E97" s="5"/>
      <c r="F97" s="5"/>
      <c r="G97" s="20"/>
      <c r="H97" s="20"/>
      <c r="I97" s="20"/>
      <c r="J97" s="20"/>
      <c r="K97" s="20"/>
    </row>
    <row r="98" spans="4:11">
      <c r="D98" s="5"/>
      <c r="E98" s="5"/>
      <c r="F98" s="5"/>
      <c r="G98" s="20"/>
      <c r="H98" s="20"/>
      <c r="I98" s="20"/>
      <c r="J98" s="20"/>
      <c r="K98" s="20"/>
    </row>
    <row r="99" spans="4:11">
      <c r="D99" s="5"/>
      <c r="E99" s="5"/>
      <c r="F99" s="5"/>
      <c r="G99" s="20"/>
      <c r="H99" s="20"/>
      <c r="I99" s="20"/>
      <c r="J99" s="20"/>
      <c r="K99" s="20"/>
    </row>
    <row r="100" spans="4:11">
      <c r="D100" s="5"/>
      <c r="E100" s="5"/>
      <c r="F100" s="5"/>
      <c r="G100" s="20"/>
      <c r="H100" s="20"/>
      <c r="I100" s="20"/>
      <c r="J100" s="20"/>
      <c r="K100" s="20"/>
    </row>
    <row r="101" spans="4:11">
      <c r="D101" s="5"/>
      <c r="E101" s="5"/>
      <c r="F101" s="5"/>
      <c r="G101" s="20"/>
      <c r="H101" s="20"/>
      <c r="I101" s="20"/>
      <c r="J101" s="20"/>
      <c r="K101" s="20"/>
    </row>
    <row r="102" spans="4:11">
      <c r="D102" s="5"/>
      <c r="E102" s="5"/>
      <c r="F102" s="5"/>
      <c r="G102" s="20"/>
      <c r="H102" s="20"/>
      <c r="I102" s="20"/>
      <c r="J102" s="20"/>
      <c r="K102" s="20"/>
    </row>
    <row r="103" spans="4:11">
      <c r="D103" s="5"/>
      <c r="E103" s="5"/>
      <c r="F103" s="5"/>
      <c r="G103" s="20"/>
      <c r="H103" s="20"/>
      <c r="I103" s="20"/>
      <c r="J103" s="20"/>
      <c r="K103" s="20"/>
    </row>
    <row r="104" spans="4:11">
      <c r="D104" s="5"/>
      <c r="E104" s="5"/>
      <c r="F104" s="5"/>
      <c r="G104" s="20"/>
      <c r="H104" s="20"/>
      <c r="I104" s="20"/>
      <c r="J104" s="20"/>
      <c r="K104" s="20"/>
    </row>
    <row r="105" spans="4:11">
      <c r="D105" s="5"/>
      <c r="E105" s="5"/>
      <c r="F105" s="5"/>
      <c r="G105" s="20"/>
      <c r="H105" s="20"/>
      <c r="I105" s="20"/>
      <c r="J105" s="20"/>
      <c r="K105" s="20"/>
    </row>
    <row r="106" spans="4:11">
      <c r="D106" s="5"/>
      <c r="E106" s="5"/>
      <c r="F106" s="5"/>
      <c r="G106" s="20"/>
      <c r="H106" s="20"/>
      <c r="I106" s="20"/>
      <c r="J106" s="20"/>
      <c r="K106" s="20"/>
    </row>
    <row r="107" spans="4:11">
      <c r="D107" s="5"/>
      <c r="E107" s="5"/>
      <c r="F107" s="5"/>
      <c r="G107" s="20"/>
      <c r="H107" s="20"/>
      <c r="I107" s="20"/>
      <c r="J107" s="20"/>
      <c r="K107" s="20"/>
    </row>
    <row r="108" spans="4:11">
      <c r="D108" s="5"/>
      <c r="E108" s="5"/>
      <c r="F108" s="5"/>
      <c r="G108" s="20"/>
      <c r="H108" s="20"/>
      <c r="I108" s="20"/>
      <c r="J108" s="20"/>
      <c r="K108" s="20"/>
    </row>
    <row r="109" spans="4:11">
      <c r="D109" s="5"/>
      <c r="E109" s="5"/>
      <c r="F109" s="5"/>
      <c r="G109" s="20"/>
      <c r="H109" s="20"/>
      <c r="I109" s="20"/>
      <c r="J109" s="20"/>
      <c r="K109" s="20"/>
    </row>
    <row r="110" spans="4:11">
      <c r="D110" s="5"/>
      <c r="E110" s="5"/>
      <c r="F110" s="5"/>
      <c r="G110" s="20"/>
      <c r="H110" s="20"/>
      <c r="I110" s="20"/>
      <c r="J110" s="20"/>
      <c r="K110" s="20"/>
    </row>
    <row r="111" spans="4:11">
      <c r="D111" s="5"/>
      <c r="E111" s="5"/>
      <c r="F111" s="5"/>
      <c r="G111" s="20"/>
      <c r="H111" s="20"/>
      <c r="I111" s="20"/>
      <c r="J111" s="20"/>
      <c r="K111" s="20"/>
    </row>
    <row r="112" spans="4:11">
      <c r="D112" s="5"/>
      <c r="E112" s="5"/>
      <c r="F112" s="5"/>
      <c r="G112" s="20"/>
      <c r="H112" s="20"/>
      <c r="I112" s="20"/>
      <c r="J112" s="20"/>
      <c r="K112" s="20"/>
    </row>
    <row r="113" spans="4:11">
      <c r="D113" s="5"/>
      <c r="E113" s="5"/>
      <c r="F113" s="5"/>
      <c r="G113" s="20"/>
      <c r="H113" s="20"/>
      <c r="I113" s="20"/>
      <c r="J113" s="20"/>
      <c r="K113" s="20"/>
    </row>
    <row r="114" spans="4:11">
      <c r="D114" s="5"/>
      <c r="E114" s="5"/>
      <c r="F114" s="5"/>
      <c r="G114" s="20"/>
      <c r="H114" s="20"/>
      <c r="I114" s="20"/>
      <c r="J114" s="20"/>
      <c r="K114" s="20"/>
    </row>
    <row r="115" spans="4:11">
      <c r="D115" s="5"/>
      <c r="E115" s="5"/>
      <c r="F115" s="5"/>
      <c r="G115" s="20"/>
      <c r="H115" s="20"/>
      <c r="I115" s="20"/>
      <c r="J115" s="20"/>
      <c r="K115" s="20"/>
    </row>
    <row r="116" spans="4:11">
      <c r="D116" s="5"/>
      <c r="E116" s="5"/>
      <c r="F116" s="5"/>
      <c r="G116" s="20"/>
      <c r="H116" s="20"/>
      <c r="I116" s="20"/>
      <c r="J116" s="20"/>
      <c r="K116" s="20"/>
    </row>
    <row r="117" spans="4:11">
      <c r="D117" s="5"/>
      <c r="E117" s="5"/>
      <c r="F117" s="5"/>
      <c r="G117" s="20"/>
      <c r="H117" s="20"/>
      <c r="I117" s="20"/>
      <c r="J117" s="20"/>
      <c r="K117" s="20"/>
    </row>
    <row r="118" spans="4:11">
      <c r="D118" s="5"/>
      <c r="E118" s="5"/>
      <c r="F118" s="5"/>
      <c r="G118" s="20"/>
      <c r="H118" s="20"/>
      <c r="I118" s="20"/>
      <c r="J118" s="20"/>
      <c r="K118" s="20"/>
    </row>
    <row r="119" spans="4:11">
      <c r="D119" s="5"/>
      <c r="E119" s="5"/>
      <c r="F119" s="5"/>
      <c r="G119" s="20"/>
      <c r="H119" s="20"/>
      <c r="I119" s="20"/>
      <c r="J119" s="20"/>
      <c r="K119" s="20"/>
    </row>
    <row r="120" spans="4:11">
      <c r="D120" s="5"/>
      <c r="E120" s="5"/>
      <c r="F120" s="5"/>
      <c r="G120" s="20"/>
      <c r="H120" s="20"/>
      <c r="I120" s="20"/>
      <c r="J120" s="20"/>
      <c r="K120" s="20"/>
    </row>
    <row r="121" spans="4:11">
      <c r="D121" s="5"/>
      <c r="E121" s="5"/>
      <c r="F121" s="5"/>
      <c r="G121" s="20"/>
      <c r="H121" s="20"/>
      <c r="I121" s="20"/>
      <c r="J121" s="20"/>
      <c r="K121" s="20"/>
    </row>
    <row r="122" spans="4:11">
      <c r="D122" s="5"/>
      <c r="E122" s="5"/>
      <c r="F122" s="5"/>
      <c r="G122" s="20"/>
      <c r="H122" s="20"/>
      <c r="I122" s="20"/>
      <c r="J122" s="20"/>
      <c r="K122" s="20"/>
    </row>
    <row r="123" spans="4:11">
      <c r="D123" s="5"/>
      <c r="E123" s="5"/>
      <c r="F123" s="5"/>
      <c r="G123" s="20"/>
      <c r="H123" s="20"/>
      <c r="I123" s="20"/>
      <c r="J123" s="20"/>
      <c r="K123" s="20"/>
    </row>
    <row r="124" spans="4:11">
      <c r="D124" s="5"/>
      <c r="E124" s="5"/>
      <c r="F124" s="5"/>
      <c r="G124" s="20"/>
      <c r="H124" s="20"/>
      <c r="I124" s="20"/>
      <c r="J124" s="20"/>
      <c r="K124" s="20"/>
    </row>
    <row r="125" spans="4:11">
      <c r="D125" s="5"/>
      <c r="E125" s="5"/>
      <c r="F125" s="5"/>
      <c r="G125" s="20"/>
      <c r="H125" s="20"/>
      <c r="I125" s="20"/>
      <c r="J125" s="20"/>
      <c r="K125" s="20"/>
    </row>
    <row r="126" spans="4:11">
      <c r="D126" s="5"/>
      <c r="E126" s="5"/>
      <c r="F126" s="5"/>
      <c r="G126" s="20"/>
      <c r="H126" s="20"/>
      <c r="I126" s="20"/>
      <c r="J126" s="20"/>
      <c r="K126" s="20"/>
    </row>
    <row r="127" spans="4:11">
      <c r="D127" s="5"/>
      <c r="E127" s="5"/>
      <c r="F127" s="5"/>
      <c r="G127" s="20"/>
      <c r="H127" s="20"/>
      <c r="I127" s="20"/>
      <c r="J127" s="20"/>
      <c r="K127" s="20"/>
    </row>
    <row r="128" spans="4:11">
      <c r="D128" s="5"/>
      <c r="E128" s="5"/>
      <c r="F128" s="5"/>
      <c r="G128" s="20"/>
      <c r="H128" s="20"/>
      <c r="I128" s="20"/>
      <c r="J128" s="20"/>
      <c r="K128" s="20"/>
    </row>
    <row r="129" spans="4:11">
      <c r="D129" s="5"/>
      <c r="E129" s="5"/>
      <c r="F129" s="5"/>
      <c r="G129" s="20"/>
      <c r="H129" s="20"/>
      <c r="I129" s="20"/>
      <c r="J129" s="20"/>
      <c r="K129" s="20"/>
    </row>
    <row r="130" spans="4:11">
      <c r="D130" s="5"/>
      <c r="E130" s="5"/>
      <c r="F130" s="5"/>
      <c r="G130" s="20"/>
      <c r="H130" s="20"/>
      <c r="I130" s="20"/>
      <c r="J130" s="20"/>
      <c r="K130" s="20"/>
    </row>
    <row r="131" spans="4:11">
      <c r="D131" s="5"/>
      <c r="E131" s="5"/>
      <c r="F131" s="5"/>
      <c r="G131" s="20"/>
      <c r="H131" s="20"/>
      <c r="I131" s="20"/>
      <c r="J131" s="20"/>
      <c r="K131" s="20"/>
    </row>
    <row r="132" spans="4:11">
      <c r="D132" s="5"/>
      <c r="E132" s="5"/>
      <c r="F132" s="5"/>
      <c r="G132" s="20"/>
      <c r="H132" s="20"/>
      <c r="I132" s="20"/>
      <c r="J132" s="20"/>
      <c r="K132" s="20"/>
    </row>
    <row r="133" spans="4:11">
      <c r="D133" s="5"/>
      <c r="E133" s="5"/>
      <c r="F133" s="5"/>
      <c r="G133" s="20"/>
      <c r="H133" s="20"/>
      <c r="I133" s="20"/>
      <c r="J133" s="20"/>
      <c r="K133" s="20"/>
    </row>
    <row r="134" spans="4:11">
      <c r="D134" s="5"/>
      <c r="E134" s="5"/>
      <c r="F134" s="5"/>
      <c r="G134" s="20"/>
      <c r="H134" s="20"/>
      <c r="I134" s="20"/>
      <c r="J134" s="20"/>
      <c r="K134" s="20"/>
    </row>
    <row r="135" spans="4:11">
      <c r="D135" s="5"/>
      <c r="E135" s="5"/>
      <c r="F135" s="5"/>
      <c r="G135" s="20"/>
      <c r="H135" s="20"/>
      <c r="I135" s="20"/>
      <c r="J135" s="20"/>
      <c r="K135" s="20"/>
    </row>
    <row r="136" spans="4:11">
      <c r="D136" s="5"/>
      <c r="E136" s="5"/>
      <c r="F136" s="5"/>
      <c r="G136" s="20"/>
      <c r="H136" s="20"/>
      <c r="I136" s="20"/>
      <c r="J136" s="20"/>
      <c r="K136" s="20"/>
    </row>
    <row r="137" spans="4:11">
      <c r="D137" s="5"/>
      <c r="E137" s="5"/>
      <c r="F137" s="5"/>
      <c r="G137" s="20"/>
      <c r="H137" s="20"/>
      <c r="I137" s="20"/>
      <c r="J137" s="20"/>
      <c r="K137" s="20"/>
    </row>
    <row r="138" spans="4:11">
      <c r="D138" s="5"/>
      <c r="E138" s="5"/>
      <c r="F138" s="5"/>
      <c r="G138" s="20"/>
      <c r="H138" s="20"/>
      <c r="I138" s="20"/>
      <c r="J138" s="20"/>
      <c r="K138" s="20"/>
    </row>
    <row r="139" spans="4:11">
      <c r="D139" s="5"/>
      <c r="E139" s="5"/>
      <c r="F139" s="5"/>
      <c r="G139" s="20"/>
      <c r="H139" s="20"/>
      <c r="I139" s="20"/>
      <c r="J139" s="20"/>
      <c r="K139" s="20"/>
    </row>
    <row r="140" spans="4:11">
      <c r="D140" s="5"/>
      <c r="E140" s="5"/>
      <c r="F140" s="5"/>
      <c r="G140" s="20"/>
      <c r="H140" s="20"/>
      <c r="I140" s="20"/>
      <c r="J140" s="20"/>
      <c r="K140" s="20"/>
    </row>
    <row r="141" spans="4:11">
      <c r="D141" s="5"/>
      <c r="E141" s="5"/>
      <c r="F141" s="5"/>
      <c r="G141" s="20"/>
      <c r="H141" s="20"/>
      <c r="I141" s="20"/>
      <c r="J141" s="20"/>
      <c r="K141" s="20"/>
    </row>
    <row r="142" spans="4:11">
      <c r="D142" s="5"/>
      <c r="E142" s="5"/>
      <c r="F142" s="5"/>
      <c r="G142" s="20"/>
      <c r="H142" s="20"/>
      <c r="I142" s="20"/>
      <c r="J142" s="20"/>
      <c r="K142" s="20"/>
    </row>
    <row r="143" spans="4:11">
      <c r="D143" s="5"/>
      <c r="E143" s="5"/>
      <c r="F143" s="5"/>
      <c r="G143" s="20"/>
      <c r="H143" s="20"/>
      <c r="I143" s="20"/>
      <c r="J143" s="20"/>
      <c r="K143" s="20"/>
    </row>
    <row r="144" spans="4:11">
      <c r="D144" s="5"/>
      <c r="E144" s="5"/>
      <c r="F144" s="5"/>
      <c r="G144" s="20"/>
      <c r="H144" s="20"/>
      <c r="I144" s="20"/>
      <c r="J144" s="20"/>
      <c r="K144" s="20"/>
    </row>
    <row r="145" spans="4:11">
      <c r="D145" s="5"/>
      <c r="E145" s="5"/>
      <c r="F145" s="5"/>
      <c r="G145" s="20"/>
      <c r="H145" s="20"/>
      <c r="I145" s="20"/>
      <c r="J145" s="20"/>
      <c r="K145" s="20"/>
    </row>
    <row r="146" spans="4:11">
      <c r="D146" s="5"/>
      <c r="E146" s="5"/>
      <c r="F146" s="5"/>
      <c r="G146" s="20"/>
      <c r="H146" s="20"/>
      <c r="I146" s="20"/>
      <c r="J146" s="20"/>
      <c r="K146" s="20"/>
    </row>
    <row r="147" spans="4:11">
      <c r="D147" s="5"/>
      <c r="E147" s="5"/>
      <c r="F147" s="5"/>
      <c r="G147" s="20"/>
      <c r="H147" s="20"/>
      <c r="I147" s="20"/>
      <c r="J147" s="20"/>
      <c r="K147" s="20"/>
    </row>
    <row r="148" spans="4:11">
      <c r="D148" s="5"/>
      <c r="E148" s="5"/>
      <c r="F148" s="5"/>
      <c r="G148" s="20"/>
      <c r="H148" s="20"/>
      <c r="I148" s="20"/>
      <c r="J148" s="20"/>
      <c r="K148" s="20"/>
    </row>
    <row r="149" spans="4:11">
      <c r="D149" s="5"/>
      <c r="E149" s="5"/>
      <c r="F149" s="5"/>
      <c r="G149" s="20"/>
      <c r="H149" s="20"/>
      <c r="I149" s="20"/>
      <c r="J149" s="20"/>
      <c r="K149" s="20"/>
    </row>
    <row r="150" spans="4:11">
      <c r="D150" s="5"/>
      <c r="E150" s="5"/>
      <c r="F150" s="5"/>
      <c r="G150" s="20"/>
      <c r="H150" s="20"/>
      <c r="I150" s="20"/>
      <c r="J150" s="20"/>
      <c r="K150" s="20"/>
    </row>
    <row r="151" spans="4:11">
      <c r="D151" s="5"/>
      <c r="E151" s="5"/>
      <c r="F151" s="5"/>
      <c r="G151" s="20"/>
      <c r="H151" s="20"/>
      <c r="I151" s="20"/>
      <c r="J151" s="20"/>
      <c r="K151" s="20"/>
    </row>
    <row r="152" spans="4:11">
      <c r="D152" s="5"/>
      <c r="E152" s="5"/>
      <c r="F152" s="5"/>
      <c r="G152" s="20"/>
      <c r="H152" s="20"/>
      <c r="I152" s="20"/>
      <c r="J152" s="20"/>
      <c r="K152" s="20"/>
    </row>
    <row r="153" spans="4:11">
      <c r="D153" s="5"/>
      <c r="E153" s="5"/>
      <c r="F153" s="5"/>
      <c r="G153" s="20"/>
      <c r="H153" s="20"/>
      <c r="I153" s="20"/>
      <c r="J153" s="20"/>
      <c r="K153" s="20"/>
    </row>
    <row r="154" spans="4:11">
      <c r="D154" s="5"/>
      <c r="E154" s="5"/>
      <c r="F154" s="5"/>
      <c r="G154" s="20"/>
      <c r="H154" s="20"/>
      <c r="I154" s="20"/>
      <c r="J154" s="20"/>
      <c r="K154" s="20"/>
    </row>
    <row r="155" spans="4:11">
      <c r="D155" s="5"/>
      <c r="E155" s="5"/>
      <c r="F155" s="5"/>
      <c r="G155" s="20"/>
      <c r="H155" s="20"/>
      <c r="I155" s="20"/>
      <c r="J155" s="20"/>
      <c r="K155" s="20"/>
    </row>
    <row r="156" spans="4:11">
      <c r="D156" s="5"/>
      <c r="E156" s="5"/>
      <c r="F156" s="5"/>
      <c r="G156" s="20"/>
      <c r="H156" s="20"/>
      <c r="I156" s="20"/>
      <c r="J156" s="20"/>
      <c r="K156" s="20"/>
    </row>
    <row r="157" spans="4:11">
      <c r="D157" s="5"/>
      <c r="E157" s="5"/>
      <c r="F157" s="5"/>
      <c r="G157" s="20"/>
      <c r="H157" s="20"/>
      <c r="I157" s="20"/>
      <c r="J157" s="20"/>
      <c r="K157" s="20"/>
    </row>
    <row r="158" spans="4:11">
      <c r="D158" s="5"/>
      <c r="E158" s="5"/>
      <c r="F158" s="5"/>
      <c r="G158" s="20"/>
      <c r="H158" s="20"/>
      <c r="I158" s="20"/>
      <c r="J158" s="20"/>
      <c r="K158" s="20"/>
    </row>
    <row r="159" spans="4:11">
      <c r="D159" s="5"/>
      <c r="E159" s="5"/>
      <c r="F159" s="5"/>
      <c r="G159" s="20"/>
      <c r="H159" s="20"/>
      <c r="I159" s="20"/>
      <c r="J159" s="20"/>
      <c r="K159" s="20"/>
    </row>
    <row r="160" spans="4:11">
      <c r="D160" s="5"/>
      <c r="E160" s="5"/>
      <c r="F160" s="5"/>
      <c r="G160" s="20"/>
      <c r="H160" s="20"/>
      <c r="I160" s="20"/>
      <c r="J160" s="20"/>
      <c r="K160" s="20"/>
    </row>
    <row r="161" spans="4:11">
      <c r="D161" s="5"/>
      <c r="E161" s="5"/>
      <c r="F161" s="5"/>
      <c r="G161" s="20"/>
      <c r="H161" s="20"/>
      <c r="I161" s="20"/>
      <c r="J161" s="20"/>
      <c r="K161" s="20"/>
    </row>
    <row r="162" spans="4:11">
      <c r="D162" s="5"/>
      <c r="E162" s="5"/>
      <c r="F162" s="5"/>
      <c r="G162" s="20"/>
      <c r="H162" s="20"/>
      <c r="I162" s="20"/>
      <c r="J162" s="20"/>
      <c r="K162" s="20"/>
    </row>
    <row r="163" spans="4:11">
      <c r="D163" s="5"/>
      <c r="E163" s="5"/>
      <c r="F163" s="5"/>
      <c r="G163" s="20"/>
      <c r="H163" s="20"/>
      <c r="I163" s="20"/>
      <c r="J163" s="20"/>
      <c r="K163" s="20"/>
    </row>
    <row r="164" spans="4:11">
      <c r="D164" s="5"/>
      <c r="E164" s="5"/>
      <c r="F164" s="5"/>
      <c r="G164" s="20"/>
      <c r="H164" s="20"/>
      <c r="I164" s="20"/>
      <c r="J164" s="20"/>
      <c r="K164" s="20"/>
    </row>
    <row r="165" spans="4:11">
      <c r="D165" s="5"/>
      <c r="E165" s="5"/>
      <c r="F165" s="5"/>
      <c r="G165" s="20"/>
      <c r="H165" s="20"/>
      <c r="I165" s="20"/>
      <c r="J165" s="20"/>
      <c r="K165" s="20"/>
    </row>
    <row r="166" spans="4:11">
      <c r="D166" s="5"/>
      <c r="E166" s="5"/>
      <c r="F166" s="5"/>
      <c r="G166" s="20"/>
      <c r="H166" s="20"/>
      <c r="I166" s="20"/>
      <c r="J166" s="20"/>
      <c r="K166" s="20"/>
    </row>
    <row r="167" spans="4:11">
      <c r="D167" s="5"/>
      <c r="E167" s="5"/>
      <c r="F167" s="5"/>
      <c r="G167" s="20"/>
      <c r="H167" s="20"/>
      <c r="I167" s="20"/>
      <c r="J167" s="20"/>
      <c r="K167" s="20"/>
    </row>
    <row r="168" spans="4:11">
      <c r="D168" s="5"/>
      <c r="E168" s="5"/>
      <c r="F168" s="5"/>
      <c r="G168" s="20"/>
      <c r="H168" s="20"/>
      <c r="I168" s="20"/>
      <c r="J168" s="20"/>
      <c r="K168" s="20"/>
    </row>
    <row r="169" spans="4:11">
      <c r="D169" s="5"/>
      <c r="E169" s="5"/>
      <c r="F169" s="5"/>
      <c r="G169" s="20"/>
      <c r="H169" s="20"/>
      <c r="I169" s="20"/>
      <c r="J169" s="20"/>
      <c r="K169" s="20"/>
    </row>
    <row r="170" spans="4:11">
      <c r="D170" s="5"/>
      <c r="E170" s="5"/>
      <c r="F170" s="5"/>
      <c r="G170" s="20"/>
      <c r="H170" s="20"/>
      <c r="I170" s="20"/>
      <c r="J170" s="20"/>
      <c r="K170" s="20"/>
    </row>
    <row r="171" spans="4:11">
      <c r="D171" s="5"/>
      <c r="E171" s="5"/>
      <c r="F171" s="5"/>
      <c r="G171" s="20"/>
      <c r="H171" s="20"/>
      <c r="I171" s="20"/>
      <c r="J171" s="20"/>
      <c r="K171" s="20"/>
    </row>
    <row r="172" spans="4:11">
      <c r="D172" s="5"/>
      <c r="E172" s="5"/>
      <c r="F172" s="5"/>
      <c r="G172" s="20"/>
      <c r="H172" s="20"/>
      <c r="I172" s="20"/>
      <c r="J172" s="20"/>
      <c r="K172" s="20"/>
    </row>
    <row r="173" spans="4:11">
      <c r="D173" s="5"/>
      <c r="E173" s="5"/>
      <c r="F173" s="5"/>
      <c r="G173" s="20"/>
      <c r="H173" s="20"/>
      <c r="I173" s="20"/>
      <c r="J173" s="20"/>
      <c r="K173" s="20"/>
    </row>
    <row r="174" spans="4:11">
      <c r="D174" s="5"/>
      <c r="E174" s="5"/>
      <c r="F174" s="5"/>
      <c r="G174" s="20"/>
      <c r="H174" s="20"/>
      <c r="I174" s="20"/>
      <c r="J174" s="20"/>
      <c r="K174" s="20"/>
    </row>
    <row r="175" spans="4:11">
      <c r="D175" s="5"/>
      <c r="E175" s="5"/>
      <c r="F175" s="5"/>
      <c r="G175" s="20"/>
      <c r="H175" s="20"/>
      <c r="I175" s="20"/>
      <c r="J175" s="20"/>
      <c r="K175" s="20"/>
    </row>
    <row r="176" spans="4:11">
      <c r="D176" s="5"/>
      <c r="E176" s="5"/>
      <c r="F176" s="5"/>
      <c r="G176" s="20"/>
      <c r="H176" s="20"/>
      <c r="I176" s="20"/>
      <c r="J176" s="20"/>
      <c r="K176" s="20"/>
    </row>
    <row r="177" spans="4:11">
      <c r="D177" s="5"/>
      <c r="E177" s="5"/>
      <c r="F177" s="5"/>
      <c r="G177" s="20"/>
      <c r="H177" s="20"/>
      <c r="I177" s="20"/>
      <c r="J177" s="20"/>
      <c r="K177" s="20"/>
    </row>
    <row r="178" spans="4:11">
      <c r="D178" s="5"/>
      <c r="E178" s="5"/>
      <c r="F178" s="5"/>
      <c r="G178" s="20"/>
      <c r="H178" s="20"/>
      <c r="I178" s="20"/>
      <c r="J178" s="20"/>
      <c r="K178" s="20"/>
    </row>
    <row r="179" spans="4:11">
      <c r="D179" s="5"/>
      <c r="E179" s="5"/>
      <c r="F179" s="5"/>
      <c r="G179" s="20"/>
      <c r="H179" s="20"/>
      <c r="I179" s="20"/>
      <c r="J179" s="20"/>
      <c r="K179" s="20"/>
    </row>
    <row r="180" spans="4:11">
      <c r="D180" s="5"/>
      <c r="E180" s="5"/>
      <c r="F180" s="5"/>
      <c r="G180" s="20"/>
      <c r="H180" s="20"/>
      <c r="I180" s="20"/>
      <c r="J180" s="20"/>
      <c r="K180" s="20"/>
    </row>
    <row r="181" spans="4:11">
      <c r="D181" s="5"/>
      <c r="E181" s="5"/>
      <c r="F181" s="5"/>
      <c r="G181" s="20"/>
      <c r="H181" s="20"/>
      <c r="I181" s="20"/>
      <c r="J181" s="20"/>
      <c r="K181" s="20"/>
    </row>
    <row r="182" spans="4:11">
      <c r="D182" s="5"/>
      <c r="E182" s="5"/>
      <c r="F182" s="5"/>
      <c r="G182" s="20"/>
      <c r="H182" s="20"/>
      <c r="I182" s="20"/>
      <c r="J182" s="20"/>
      <c r="K182" s="20"/>
    </row>
    <row r="183" spans="4:11">
      <c r="D183" s="5"/>
      <c r="E183" s="5"/>
      <c r="F183" s="5"/>
      <c r="G183" s="20"/>
      <c r="H183" s="20"/>
      <c r="I183" s="20"/>
      <c r="J183" s="20"/>
      <c r="K183" s="20"/>
    </row>
    <row r="184" spans="4:11">
      <c r="D184" s="5"/>
      <c r="E184" s="5"/>
      <c r="F184" s="5"/>
      <c r="G184" s="20"/>
      <c r="H184" s="20"/>
      <c r="I184" s="20"/>
      <c r="J184" s="20"/>
      <c r="K184" s="20"/>
    </row>
    <row r="185" spans="4:11">
      <c r="D185" s="5"/>
      <c r="E185" s="5"/>
      <c r="F185" s="5"/>
      <c r="G185" s="20"/>
      <c r="H185" s="20"/>
      <c r="I185" s="20"/>
      <c r="J185" s="20"/>
      <c r="K185" s="20"/>
    </row>
    <row r="186" spans="4:11">
      <c r="D186" s="5"/>
      <c r="E186" s="5"/>
      <c r="F186" s="5"/>
      <c r="G186" s="20"/>
      <c r="H186" s="20"/>
      <c r="I186" s="20"/>
      <c r="J186" s="20"/>
      <c r="K186" s="20"/>
    </row>
    <row r="187" spans="4:11">
      <c r="D187" s="5"/>
      <c r="E187" s="5"/>
      <c r="F187" s="5"/>
      <c r="G187" s="20"/>
      <c r="H187" s="20"/>
      <c r="I187" s="20"/>
      <c r="J187" s="20"/>
      <c r="K187" s="20"/>
    </row>
    <row r="188" spans="4:11">
      <c r="D188" s="5"/>
      <c r="E188" s="5"/>
      <c r="F188" s="5"/>
      <c r="G188" s="20"/>
      <c r="H188" s="20"/>
      <c r="I188" s="20"/>
      <c r="J188" s="20"/>
      <c r="K188" s="20"/>
    </row>
    <row r="189" spans="4:11">
      <c r="D189" s="5"/>
      <c r="E189" s="5"/>
      <c r="F189" s="5"/>
      <c r="G189" s="20"/>
      <c r="H189" s="20"/>
      <c r="I189" s="20"/>
      <c r="J189" s="20"/>
      <c r="K189" s="20"/>
    </row>
    <row r="190" spans="4:11">
      <c r="D190" s="5"/>
      <c r="E190" s="5"/>
      <c r="F190" s="5"/>
      <c r="G190" s="20"/>
      <c r="H190" s="20"/>
      <c r="I190" s="20"/>
      <c r="J190" s="20"/>
      <c r="K190" s="20"/>
    </row>
    <row r="191" spans="4:11">
      <c r="D191" s="5"/>
      <c r="E191" s="5"/>
      <c r="F191" s="5"/>
      <c r="G191" s="20"/>
      <c r="H191" s="20"/>
      <c r="I191" s="20"/>
      <c r="J191" s="20"/>
      <c r="K191" s="20"/>
    </row>
    <row r="192" spans="4:11">
      <c r="D192" s="5"/>
      <c r="E192" s="5"/>
      <c r="F192" s="5"/>
      <c r="G192" s="20"/>
      <c r="H192" s="20"/>
      <c r="I192" s="20"/>
      <c r="J192" s="20"/>
      <c r="K192" s="20"/>
    </row>
    <row r="193" spans="4:11">
      <c r="D193" s="5"/>
      <c r="E193" s="5"/>
      <c r="F193" s="5"/>
      <c r="G193" s="20"/>
      <c r="H193" s="20"/>
      <c r="I193" s="20"/>
      <c r="J193" s="20"/>
      <c r="K193" s="20"/>
    </row>
    <row r="194" spans="4:11">
      <c r="D194" s="5"/>
      <c r="E194" s="5"/>
      <c r="F194" s="5"/>
      <c r="G194" s="20"/>
      <c r="H194" s="20"/>
      <c r="I194" s="20"/>
      <c r="J194" s="20"/>
      <c r="K194" s="20"/>
    </row>
    <row r="195" spans="4:11">
      <c r="D195" s="5"/>
      <c r="E195" s="5"/>
      <c r="F195" s="5"/>
      <c r="G195" s="20"/>
      <c r="H195" s="20"/>
      <c r="I195" s="20"/>
      <c r="J195" s="20"/>
      <c r="K195" s="20"/>
    </row>
    <row r="196" spans="4:11">
      <c r="D196" s="5"/>
      <c r="E196" s="5"/>
      <c r="F196" s="5"/>
      <c r="G196" s="20"/>
      <c r="H196" s="20"/>
      <c r="I196" s="20"/>
      <c r="J196" s="20"/>
      <c r="K196" s="20"/>
    </row>
    <row r="197" spans="4:11">
      <c r="D197" s="5"/>
      <c r="E197" s="5"/>
      <c r="F197" s="5"/>
      <c r="G197" s="20"/>
      <c r="H197" s="20"/>
      <c r="I197" s="20"/>
      <c r="J197" s="20"/>
      <c r="K197" s="20"/>
    </row>
    <row r="198" spans="4:11">
      <c r="D198" s="5"/>
      <c r="E198" s="5"/>
      <c r="F198" s="5"/>
      <c r="G198" s="20"/>
      <c r="H198" s="20"/>
      <c r="I198" s="20"/>
      <c r="J198" s="20"/>
      <c r="K198" s="20"/>
    </row>
    <row r="199" spans="4:11">
      <c r="D199" s="5"/>
      <c r="E199" s="5"/>
      <c r="F199" s="5"/>
      <c r="G199" s="20"/>
      <c r="H199" s="20"/>
      <c r="I199" s="20"/>
      <c r="J199" s="20"/>
      <c r="K199" s="20"/>
    </row>
    <row r="200" spans="4:11">
      <c r="D200" s="5"/>
      <c r="E200" s="5"/>
      <c r="F200" s="5"/>
      <c r="G200" s="20"/>
      <c r="H200" s="20"/>
      <c r="I200" s="20"/>
      <c r="J200" s="20"/>
      <c r="K200" s="20"/>
    </row>
    <row r="201" spans="4:11">
      <c r="D201" s="5"/>
      <c r="E201" s="5"/>
      <c r="F201" s="5"/>
      <c r="G201" s="20"/>
      <c r="H201" s="20"/>
      <c r="I201" s="20"/>
      <c r="J201" s="20"/>
      <c r="K201" s="20"/>
    </row>
    <row r="202" spans="4:11">
      <c r="D202" s="5"/>
      <c r="E202" s="5"/>
      <c r="F202" s="5"/>
      <c r="G202" s="20"/>
      <c r="H202" s="20"/>
      <c r="I202" s="20"/>
      <c r="J202" s="20"/>
      <c r="K202" s="20"/>
    </row>
    <row r="203" spans="4:11">
      <c r="D203" s="5"/>
      <c r="E203" s="5"/>
      <c r="F203" s="5"/>
      <c r="G203" s="20"/>
      <c r="H203" s="20"/>
      <c r="I203" s="20"/>
      <c r="J203" s="20"/>
      <c r="K203" s="20"/>
    </row>
    <row r="204" spans="4:11">
      <c r="D204" s="5"/>
      <c r="E204" s="5"/>
      <c r="F204" s="5"/>
      <c r="G204" s="20"/>
      <c r="H204" s="20"/>
      <c r="I204" s="20"/>
      <c r="J204" s="20"/>
      <c r="K204" s="20"/>
    </row>
    <row r="205" spans="4:11">
      <c r="D205" s="5"/>
      <c r="E205" s="5"/>
      <c r="F205" s="5"/>
      <c r="G205" s="20"/>
      <c r="H205" s="20"/>
      <c r="I205" s="20"/>
      <c r="J205" s="20"/>
      <c r="K205" s="20"/>
    </row>
    <row r="206" spans="4:11">
      <c r="D206" s="5"/>
      <c r="E206" s="5"/>
      <c r="F206" s="5"/>
      <c r="G206" s="20"/>
      <c r="H206" s="20"/>
      <c r="I206" s="20"/>
      <c r="J206" s="20"/>
      <c r="K206" s="20"/>
    </row>
    <row r="207" spans="4:11">
      <c r="D207" s="5"/>
      <c r="E207" s="5"/>
      <c r="F207" s="5"/>
      <c r="G207" s="20"/>
      <c r="H207" s="20"/>
      <c r="I207" s="20"/>
      <c r="J207" s="20"/>
      <c r="K207" s="20"/>
    </row>
    <row r="208" spans="4:11">
      <c r="D208" s="5"/>
      <c r="E208" s="5"/>
      <c r="F208" s="5"/>
      <c r="G208" s="20"/>
      <c r="H208" s="20"/>
      <c r="I208" s="20"/>
      <c r="J208" s="20"/>
      <c r="K208" s="20"/>
    </row>
    <row r="209" spans="4:11">
      <c r="D209" s="5"/>
      <c r="E209" s="5"/>
      <c r="F209" s="5"/>
      <c r="G209" s="20"/>
      <c r="H209" s="20"/>
      <c r="I209" s="20"/>
      <c r="J209" s="20"/>
      <c r="K209" s="20"/>
    </row>
    <row r="210" spans="4:11">
      <c r="D210" s="5"/>
      <c r="E210" s="5"/>
      <c r="F210" s="5"/>
      <c r="G210" s="20"/>
      <c r="H210" s="20"/>
      <c r="I210" s="20"/>
      <c r="J210" s="20"/>
      <c r="K210" s="20"/>
    </row>
    <row r="211" spans="4:11">
      <c r="D211" s="5"/>
      <c r="E211" s="5"/>
      <c r="F211" s="5"/>
      <c r="G211" s="20"/>
      <c r="H211" s="20"/>
      <c r="I211" s="20"/>
      <c r="J211" s="20"/>
      <c r="K211" s="20"/>
    </row>
    <row r="212" spans="4:11">
      <c r="D212" s="5"/>
      <c r="E212" s="5"/>
      <c r="F212" s="5"/>
      <c r="G212" s="20"/>
      <c r="H212" s="20"/>
      <c r="I212" s="20"/>
      <c r="J212" s="20"/>
      <c r="K212" s="20"/>
    </row>
    <row r="213" spans="4:11">
      <c r="D213" s="5"/>
      <c r="E213" s="5"/>
      <c r="F213" s="5"/>
      <c r="G213" s="20"/>
      <c r="H213" s="20"/>
      <c r="I213" s="20"/>
      <c r="J213" s="20"/>
      <c r="K213" s="20"/>
    </row>
    <row r="214" spans="4:11">
      <c r="D214" s="5"/>
      <c r="E214" s="5"/>
      <c r="F214" s="5"/>
      <c r="G214" s="20"/>
      <c r="H214" s="20"/>
      <c r="I214" s="20"/>
      <c r="J214" s="20"/>
      <c r="K214" s="20"/>
    </row>
    <row r="215" spans="4:11">
      <c r="D215" s="5"/>
      <c r="E215" s="5"/>
      <c r="F215" s="5"/>
      <c r="G215" s="20"/>
      <c r="H215" s="20"/>
      <c r="I215" s="20"/>
      <c r="J215" s="20"/>
      <c r="K215" s="20"/>
    </row>
    <row r="216" spans="4:11">
      <c r="D216" s="5"/>
      <c r="E216" s="5"/>
      <c r="F216" s="5"/>
      <c r="G216" s="20"/>
      <c r="H216" s="20"/>
      <c r="I216" s="20"/>
      <c r="J216" s="20"/>
      <c r="K216" s="20"/>
    </row>
    <row r="217" spans="4:11">
      <c r="D217" s="5"/>
      <c r="E217" s="5"/>
      <c r="F217" s="5"/>
      <c r="G217" s="20"/>
      <c r="H217" s="20"/>
      <c r="I217" s="20"/>
      <c r="J217" s="20"/>
      <c r="K217" s="20"/>
    </row>
    <row r="218" spans="4:11">
      <c r="D218" s="5"/>
      <c r="E218" s="5"/>
      <c r="F218" s="5"/>
      <c r="G218" s="20"/>
      <c r="H218" s="20"/>
      <c r="I218" s="20"/>
      <c r="J218" s="20"/>
      <c r="K218" s="20"/>
    </row>
    <row r="219" spans="4:11">
      <c r="D219" s="5"/>
      <c r="E219" s="5"/>
      <c r="F219" s="5"/>
      <c r="G219" s="20"/>
      <c r="H219" s="20"/>
      <c r="I219" s="20"/>
      <c r="J219" s="20"/>
      <c r="K219" s="20"/>
    </row>
    <row r="220" spans="4:11">
      <c r="D220" s="5"/>
      <c r="E220" s="5"/>
      <c r="F220" s="5"/>
      <c r="G220" s="20"/>
      <c r="H220" s="20"/>
      <c r="I220" s="20"/>
      <c r="J220" s="20"/>
      <c r="K220" s="20"/>
    </row>
    <row r="221" spans="4:11">
      <c r="D221" s="5"/>
      <c r="E221" s="5"/>
      <c r="F221" s="5"/>
      <c r="G221" s="20"/>
      <c r="H221" s="20"/>
      <c r="I221" s="20"/>
      <c r="J221" s="20"/>
      <c r="K221" s="20"/>
    </row>
    <row r="222" spans="4:11">
      <c r="D222" s="5"/>
      <c r="E222" s="5"/>
      <c r="F222" s="5"/>
      <c r="G222" s="20"/>
      <c r="H222" s="20"/>
      <c r="I222" s="20"/>
      <c r="J222" s="20"/>
      <c r="K222" s="20"/>
    </row>
    <row r="223" spans="4:11">
      <c r="D223" s="5"/>
      <c r="E223" s="5"/>
      <c r="F223" s="5"/>
      <c r="G223" s="20"/>
      <c r="H223" s="20"/>
      <c r="I223" s="20"/>
      <c r="J223" s="20"/>
      <c r="K223" s="20"/>
    </row>
    <row r="224" spans="4:11">
      <c r="D224" s="5"/>
      <c r="E224" s="5"/>
      <c r="F224" s="5"/>
      <c r="G224" s="20"/>
      <c r="H224" s="20"/>
      <c r="I224" s="20"/>
      <c r="J224" s="20"/>
      <c r="K224" s="20"/>
    </row>
    <row r="225" spans="4:11">
      <c r="D225" s="5"/>
      <c r="E225" s="5"/>
      <c r="F225" s="5"/>
      <c r="G225" s="20"/>
      <c r="H225" s="20"/>
      <c r="I225" s="20"/>
      <c r="J225" s="20"/>
      <c r="K225" s="20"/>
    </row>
    <row r="226" spans="4:11">
      <c r="D226" s="5"/>
      <c r="E226" s="5"/>
      <c r="F226" s="5"/>
      <c r="G226" s="20"/>
      <c r="H226" s="20"/>
      <c r="I226" s="20"/>
      <c r="J226" s="20"/>
      <c r="K226" s="20"/>
    </row>
    <row r="227" spans="4:11">
      <c r="D227" s="5"/>
      <c r="E227" s="5"/>
      <c r="F227" s="5"/>
      <c r="G227" s="20"/>
      <c r="H227" s="20"/>
      <c r="I227" s="20"/>
      <c r="J227" s="20"/>
      <c r="K227" s="20"/>
    </row>
    <row r="228" spans="4:11">
      <c r="D228" s="5"/>
      <c r="E228" s="5"/>
      <c r="F228" s="5"/>
      <c r="G228" s="20"/>
      <c r="H228" s="20"/>
      <c r="I228" s="20"/>
      <c r="J228" s="20"/>
      <c r="K228" s="20"/>
    </row>
    <row r="229" spans="4:11">
      <c r="D229" s="5"/>
      <c r="E229" s="5"/>
      <c r="F229" s="5"/>
      <c r="G229" s="20"/>
      <c r="H229" s="20"/>
      <c r="I229" s="20"/>
      <c r="J229" s="20"/>
      <c r="K229" s="20"/>
    </row>
    <row r="230" spans="4:11">
      <c r="D230" s="5"/>
      <c r="E230" s="5"/>
      <c r="F230" s="5"/>
      <c r="G230" s="20"/>
      <c r="H230" s="20"/>
      <c r="I230" s="20"/>
      <c r="J230" s="20"/>
      <c r="K230" s="20"/>
    </row>
    <row r="231" spans="4:11">
      <c r="D231" s="5"/>
      <c r="E231" s="5"/>
      <c r="F231" s="5"/>
      <c r="G231" s="20"/>
      <c r="H231" s="20"/>
      <c r="I231" s="20"/>
      <c r="J231" s="20"/>
      <c r="K231" s="20"/>
    </row>
    <row r="232" spans="4:11">
      <c r="D232" s="5"/>
      <c r="E232" s="5"/>
      <c r="F232" s="5"/>
      <c r="G232" s="20"/>
      <c r="H232" s="20"/>
      <c r="I232" s="20"/>
      <c r="J232" s="20"/>
      <c r="K232" s="20"/>
    </row>
    <row r="233" spans="4:11">
      <c r="D233" s="5"/>
      <c r="E233" s="5"/>
      <c r="F233" s="5"/>
      <c r="G233" s="20"/>
      <c r="H233" s="20"/>
      <c r="I233" s="20"/>
      <c r="J233" s="20"/>
      <c r="K233" s="20"/>
    </row>
    <row r="234" spans="4:11">
      <c r="D234" s="5"/>
      <c r="E234" s="5"/>
      <c r="F234" s="5"/>
      <c r="G234" s="20"/>
      <c r="H234" s="20"/>
      <c r="I234" s="20"/>
      <c r="J234" s="20"/>
      <c r="K234" s="20"/>
    </row>
    <row r="235" spans="4:11">
      <c r="D235" s="5"/>
      <c r="E235" s="5"/>
      <c r="F235" s="5"/>
      <c r="G235" s="20"/>
      <c r="H235" s="20"/>
      <c r="I235" s="20"/>
      <c r="J235" s="20"/>
      <c r="K235" s="20"/>
    </row>
    <row r="236" spans="4:11">
      <c r="D236" s="5"/>
      <c r="E236" s="5"/>
      <c r="F236" s="5"/>
      <c r="G236" s="20"/>
      <c r="H236" s="20"/>
      <c r="I236" s="20"/>
      <c r="J236" s="20"/>
      <c r="K236" s="20"/>
    </row>
    <row r="237" spans="4:11">
      <c r="D237" s="5"/>
      <c r="E237" s="5"/>
      <c r="F237" s="5"/>
      <c r="G237" s="20"/>
      <c r="H237" s="20"/>
      <c r="I237" s="20"/>
      <c r="J237" s="20"/>
      <c r="K237" s="20"/>
    </row>
    <row r="238" spans="4:11">
      <c r="D238" s="5"/>
      <c r="E238" s="5"/>
      <c r="F238" s="5"/>
      <c r="G238" s="20"/>
      <c r="H238" s="20"/>
      <c r="I238" s="20"/>
      <c r="J238" s="20"/>
      <c r="K238" s="20"/>
    </row>
    <row r="239" spans="4:11">
      <c r="D239" s="5"/>
      <c r="E239" s="5"/>
      <c r="F239" s="5"/>
      <c r="G239" s="20"/>
      <c r="H239" s="20"/>
      <c r="I239" s="20"/>
      <c r="J239" s="20"/>
      <c r="K239" s="20"/>
    </row>
    <row r="240" spans="4:11">
      <c r="D240" s="5"/>
      <c r="E240" s="5"/>
      <c r="F240" s="5"/>
      <c r="G240" s="20"/>
      <c r="H240" s="20"/>
      <c r="I240" s="20"/>
      <c r="J240" s="20"/>
      <c r="K240" s="20"/>
    </row>
    <row r="241" spans="4:11">
      <c r="D241" s="5"/>
      <c r="E241" s="5"/>
      <c r="F241" s="5"/>
      <c r="G241" s="20"/>
      <c r="H241" s="20"/>
      <c r="I241" s="20"/>
      <c r="J241" s="20"/>
      <c r="K241" s="20"/>
    </row>
    <row r="242" spans="4:11">
      <c r="D242" s="5"/>
      <c r="E242" s="5"/>
      <c r="F242" s="5"/>
      <c r="G242" s="20"/>
      <c r="H242" s="20"/>
      <c r="I242" s="20"/>
      <c r="J242" s="20"/>
      <c r="K242" s="20"/>
    </row>
    <row r="243" spans="4:11">
      <c r="D243" s="5"/>
      <c r="E243" s="5"/>
      <c r="F243" s="5"/>
      <c r="G243" s="20"/>
      <c r="H243" s="20"/>
      <c r="I243" s="20"/>
      <c r="J243" s="20"/>
      <c r="K243" s="20"/>
    </row>
    <row r="244" spans="4:11">
      <c r="D244" s="5"/>
      <c r="E244" s="5"/>
      <c r="F244" s="5"/>
      <c r="G244" s="20"/>
      <c r="H244" s="20"/>
      <c r="I244" s="20"/>
      <c r="J244" s="20"/>
      <c r="K244" s="20"/>
    </row>
    <row r="245" spans="4:11">
      <c r="D245" s="5"/>
      <c r="E245" s="5"/>
      <c r="F245" s="5"/>
      <c r="G245" s="20"/>
      <c r="H245" s="20"/>
      <c r="I245" s="20"/>
      <c r="J245" s="20"/>
      <c r="K245" s="20"/>
    </row>
    <row r="246" spans="4:11">
      <c r="D246" s="5"/>
      <c r="E246" s="5"/>
      <c r="F246" s="5"/>
      <c r="G246" s="20"/>
      <c r="H246" s="20"/>
      <c r="I246" s="20"/>
      <c r="J246" s="20"/>
      <c r="K246" s="20"/>
    </row>
    <row r="247" spans="4:11">
      <c r="D247" s="5"/>
      <c r="E247" s="5"/>
      <c r="F247" s="5"/>
      <c r="G247" s="20"/>
      <c r="H247" s="20"/>
      <c r="I247" s="20"/>
      <c r="J247" s="20"/>
      <c r="K247" s="20"/>
    </row>
    <row r="248" spans="4:11">
      <c r="D248" s="5"/>
      <c r="E248" s="5"/>
      <c r="F248" s="5"/>
      <c r="G248" s="20"/>
      <c r="H248" s="20"/>
      <c r="I248" s="20"/>
      <c r="J248" s="20"/>
      <c r="K248" s="20"/>
    </row>
    <row r="249" spans="4:11">
      <c r="D249" s="5"/>
      <c r="E249" s="5"/>
      <c r="F249" s="5"/>
      <c r="G249" s="20"/>
      <c r="H249" s="20"/>
      <c r="I249" s="20"/>
      <c r="J249" s="20"/>
      <c r="K249" s="20"/>
    </row>
    <row r="250" spans="4:11">
      <c r="D250" s="5"/>
      <c r="E250" s="5"/>
      <c r="F250" s="5"/>
      <c r="G250" s="20"/>
      <c r="H250" s="20"/>
      <c r="I250" s="20"/>
      <c r="J250" s="20"/>
      <c r="K250" s="20"/>
    </row>
    <row r="251" spans="4:11">
      <c r="D251" s="5"/>
      <c r="E251" s="5"/>
      <c r="F251" s="5"/>
      <c r="G251" s="20"/>
      <c r="H251" s="20"/>
      <c r="I251" s="20"/>
      <c r="J251" s="20"/>
      <c r="K251" s="20"/>
    </row>
    <row r="252" spans="4:11">
      <c r="D252" s="5"/>
      <c r="E252" s="5"/>
      <c r="F252" s="5"/>
      <c r="G252" s="20"/>
      <c r="H252" s="20"/>
      <c r="I252" s="20"/>
      <c r="J252" s="20"/>
      <c r="K252" s="20"/>
    </row>
    <row r="253" spans="4:11">
      <c r="D253" s="5"/>
      <c r="E253" s="5"/>
      <c r="F253" s="5"/>
      <c r="G253" s="20"/>
      <c r="H253" s="20"/>
      <c r="I253" s="20"/>
      <c r="J253" s="20"/>
      <c r="K253" s="20"/>
    </row>
    <row r="254" spans="4:11">
      <c r="D254" s="5"/>
      <c r="E254" s="5"/>
      <c r="F254" s="5"/>
      <c r="G254" s="20"/>
      <c r="H254" s="20"/>
      <c r="I254" s="20"/>
      <c r="J254" s="20"/>
      <c r="K254" s="20"/>
    </row>
    <row r="255" spans="4:11">
      <c r="D255" s="5"/>
      <c r="E255" s="5"/>
      <c r="F255" s="5"/>
      <c r="G255" s="20"/>
      <c r="H255" s="20"/>
      <c r="I255" s="20"/>
      <c r="J255" s="20"/>
      <c r="K255" s="20"/>
    </row>
    <row r="256" spans="4:11">
      <c r="D256" s="5"/>
      <c r="E256" s="5"/>
      <c r="F256" s="5"/>
      <c r="G256" s="20"/>
      <c r="H256" s="20"/>
      <c r="I256" s="20"/>
      <c r="J256" s="20"/>
      <c r="K256" s="20"/>
    </row>
    <row r="257" spans="4:11">
      <c r="D257" s="5"/>
      <c r="E257" s="5"/>
      <c r="F257" s="5"/>
      <c r="G257" s="20"/>
      <c r="H257" s="20"/>
      <c r="I257" s="20"/>
      <c r="J257" s="20"/>
      <c r="K257" s="20"/>
    </row>
    <row r="258" spans="4:11">
      <c r="D258" s="5"/>
      <c r="E258" s="5"/>
      <c r="F258" s="5"/>
      <c r="G258" s="20"/>
      <c r="H258" s="20"/>
      <c r="I258" s="20"/>
      <c r="J258" s="20"/>
      <c r="K258" s="20"/>
    </row>
    <row r="259" spans="4:11">
      <c r="D259" s="5"/>
      <c r="E259" s="5"/>
      <c r="F259" s="5"/>
      <c r="G259" s="20"/>
      <c r="H259" s="20"/>
      <c r="I259" s="20"/>
      <c r="J259" s="20"/>
      <c r="K259" s="20"/>
    </row>
    <row r="260" spans="4:11">
      <c r="D260" s="5"/>
      <c r="E260" s="5"/>
      <c r="F260" s="5"/>
      <c r="G260" s="20"/>
      <c r="H260" s="20"/>
      <c r="I260" s="20"/>
      <c r="J260" s="20"/>
      <c r="K260" s="20"/>
    </row>
    <row r="261" spans="4:11">
      <c r="D261" s="5"/>
      <c r="E261" s="5"/>
      <c r="F261" s="5"/>
      <c r="G261" s="20"/>
      <c r="H261" s="20"/>
      <c r="I261" s="20"/>
      <c r="J261" s="20"/>
      <c r="K261" s="20"/>
    </row>
    <row r="262" spans="4:11">
      <c r="D262" s="5"/>
      <c r="E262" s="5"/>
      <c r="F262" s="5"/>
      <c r="G262" s="20"/>
      <c r="H262" s="20"/>
      <c r="I262" s="20"/>
      <c r="J262" s="20"/>
      <c r="K262" s="20"/>
    </row>
    <row r="263" spans="4:11">
      <c r="D263" s="5"/>
      <c r="E263" s="5"/>
      <c r="F263" s="5"/>
      <c r="G263" s="20"/>
      <c r="H263" s="20"/>
      <c r="I263" s="20"/>
      <c r="J263" s="20"/>
      <c r="K263" s="20"/>
    </row>
    <row r="264" spans="4:11">
      <c r="D264" s="5"/>
      <c r="E264" s="5"/>
      <c r="F264" s="5"/>
      <c r="G264" s="20"/>
      <c r="H264" s="20"/>
      <c r="I264" s="20"/>
      <c r="J264" s="20"/>
      <c r="K264" s="20"/>
    </row>
    <row r="265" spans="4:11">
      <c r="D265" s="5"/>
      <c r="E265" s="5"/>
      <c r="F265" s="5"/>
      <c r="G265" s="20"/>
      <c r="H265" s="20"/>
      <c r="I265" s="20"/>
      <c r="J265" s="20"/>
      <c r="K265" s="20"/>
    </row>
    <row r="266" spans="4:11">
      <c r="D266" s="5"/>
      <c r="E266" s="5"/>
      <c r="F266" s="5"/>
      <c r="G266" s="20"/>
      <c r="H266" s="20"/>
      <c r="I266" s="20"/>
      <c r="J266" s="20"/>
      <c r="K266" s="20"/>
    </row>
    <row r="267" spans="4:11">
      <c r="D267" s="5"/>
      <c r="E267" s="5"/>
      <c r="F267" s="5"/>
      <c r="G267" s="20"/>
      <c r="H267" s="20"/>
      <c r="I267" s="20"/>
      <c r="J267" s="20"/>
      <c r="K267" s="20"/>
    </row>
    <row r="268" spans="4:11">
      <c r="D268" s="5"/>
      <c r="E268" s="5"/>
      <c r="F268" s="5"/>
      <c r="G268" s="20"/>
      <c r="H268" s="20"/>
      <c r="I268" s="20"/>
      <c r="J268" s="20"/>
      <c r="K268" s="20"/>
    </row>
    <row r="269" spans="4:11">
      <c r="D269" s="5"/>
      <c r="E269" s="5"/>
      <c r="F269" s="5"/>
      <c r="G269" s="20"/>
      <c r="H269" s="20"/>
      <c r="I269" s="20"/>
      <c r="J269" s="20"/>
      <c r="K269" s="20"/>
    </row>
    <row r="270" spans="4:11">
      <c r="D270" s="5"/>
      <c r="E270" s="5"/>
      <c r="F270" s="5"/>
      <c r="G270" s="20"/>
      <c r="H270" s="20"/>
      <c r="I270" s="20"/>
      <c r="J270" s="20"/>
      <c r="K270" s="20"/>
    </row>
    <row r="271" spans="4:11">
      <c r="D271" s="5"/>
      <c r="E271" s="5"/>
      <c r="F271" s="5"/>
      <c r="G271" s="20"/>
      <c r="H271" s="20"/>
      <c r="I271" s="20"/>
      <c r="J271" s="20"/>
      <c r="K271" s="20"/>
    </row>
    <row r="272" spans="4:11">
      <c r="D272" s="5"/>
      <c r="E272" s="5"/>
      <c r="F272" s="5"/>
      <c r="G272" s="20"/>
      <c r="H272" s="20"/>
      <c r="I272" s="20"/>
      <c r="J272" s="20"/>
      <c r="K272" s="20"/>
    </row>
    <row r="273" spans="4:11">
      <c r="D273" s="5"/>
      <c r="E273" s="5"/>
      <c r="F273" s="5"/>
      <c r="G273" s="20"/>
      <c r="H273" s="20"/>
      <c r="I273" s="20"/>
      <c r="J273" s="20"/>
      <c r="K273" s="20"/>
    </row>
    <row r="274" spans="4:11">
      <c r="D274" s="5"/>
      <c r="E274" s="5"/>
      <c r="F274" s="5"/>
      <c r="G274" s="20"/>
      <c r="H274" s="20"/>
      <c r="I274" s="20"/>
      <c r="J274" s="20"/>
      <c r="K274" s="20"/>
    </row>
    <row r="275" spans="4:11">
      <c r="D275" s="5"/>
      <c r="E275" s="5"/>
      <c r="F275" s="5"/>
      <c r="G275" s="20"/>
      <c r="H275" s="20"/>
      <c r="I275" s="20"/>
      <c r="J275" s="20"/>
      <c r="K275" s="20"/>
    </row>
    <row r="276" spans="4:11">
      <c r="D276" s="5"/>
      <c r="E276" s="5"/>
      <c r="F276" s="5"/>
      <c r="G276" s="20"/>
      <c r="H276" s="20"/>
      <c r="I276" s="20"/>
      <c r="J276" s="20"/>
      <c r="K276" s="20"/>
    </row>
    <row r="277" spans="4:11">
      <c r="D277" s="5"/>
      <c r="E277" s="5"/>
      <c r="F277" s="5"/>
      <c r="G277" s="20"/>
      <c r="H277" s="20"/>
      <c r="I277" s="20"/>
      <c r="J277" s="20"/>
      <c r="K277" s="20"/>
    </row>
    <row r="278" spans="4:11">
      <c r="D278" s="5"/>
      <c r="E278" s="5"/>
      <c r="F278" s="5"/>
      <c r="G278" s="20"/>
      <c r="H278" s="20"/>
      <c r="I278" s="20"/>
      <c r="J278" s="20"/>
      <c r="K278" s="20"/>
    </row>
    <row r="279" spans="4:11">
      <c r="D279" s="5"/>
      <c r="E279" s="5"/>
      <c r="F279" s="5"/>
      <c r="G279" s="20"/>
      <c r="H279" s="20"/>
      <c r="I279" s="20"/>
      <c r="J279" s="20"/>
      <c r="K279" s="20"/>
    </row>
    <row r="280" spans="4:11">
      <c r="D280" s="5"/>
      <c r="E280" s="5"/>
      <c r="F280" s="5"/>
      <c r="G280" s="20"/>
      <c r="H280" s="20"/>
      <c r="I280" s="20"/>
      <c r="J280" s="20"/>
      <c r="K280" s="20"/>
    </row>
    <row r="281" spans="4:11">
      <c r="D281" s="5"/>
      <c r="E281" s="5"/>
      <c r="F281" s="5"/>
      <c r="G281" s="20"/>
      <c r="H281" s="20"/>
      <c r="I281" s="20"/>
      <c r="J281" s="20"/>
      <c r="K281" s="20"/>
    </row>
    <row r="282" spans="4:11">
      <c r="D282" s="5"/>
      <c r="E282" s="5"/>
      <c r="F282" s="5"/>
      <c r="G282" s="20"/>
      <c r="H282" s="20"/>
      <c r="I282" s="20"/>
      <c r="J282" s="20"/>
      <c r="K282" s="20"/>
    </row>
    <row r="283" spans="4:11">
      <c r="D283" s="5"/>
      <c r="E283" s="5"/>
      <c r="F283" s="5"/>
      <c r="G283" s="20"/>
      <c r="H283" s="20"/>
      <c r="I283" s="20"/>
      <c r="J283" s="20"/>
      <c r="K283" s="20"/>
    </row>
    <row r="284" spans="4:11">
      <c r="D284" s="5"/>
      <c r="E284" s="5"/>
      <c r="F284" s="5"/>
      <c r="G284" s="20"/>
      <c r="H284" s="20"/>
      <c r="I284" s="20"/>
      <c r="J284" s="20"/>
      <c r="K284" s="20"/>
    </row>
    <row r="285" spans="4:11">
      <c r="D285" s="5"/>
      <c r="E285" s="5"/>
      <c r="F285" s="5"/>
      <c r="G285" s="20"/>
      <c r="H285" s="20"/>
      <c r="I285" s="20"/>
      <c r="J285" s="20"/>
      <c r="K285" s="20"/>
    </row>
    <row r="286" spans="4:11">
      <c r="D286" s="5"/>
      <c r="E286" s="5"/>
      <c r="F286" s="5"/>
      <c r="G286" s="20"/>
      <c r="H286" s="20"/>
      <c r="I286" s="20"/>
      <c r="J286" s="20"/>
      <c r="K286" s="20"/>
    </row>
    <row r="287" spans="4:11">
      <c r="D287" s="5"/>
      <c r="E287" s="5"/>
      <c r="F287" s="5"/>
      <c r="G287" s="20"/>
      <c r="H287" s="20"/>
      <c r="I287" s="20"/>
      <c r="J287" s="20"/>
      <c r="K287" s="20"/>
    </row>
    <row r="288" spans="4:11">
      <c r="D288" s="5"/>
      <c r="E288" s="5"/>
      <c r="F288" s="5"/>
      <c r="G288" s="20"/>
      <c r="H288" s="20"/>
      <c r="I288" s="20"/>
      <c r="J288" s="20"/>
      <c r="K288" s="20"/>
    </row>
    <row r="289" spans="4:11">
      <c r="D289" s="5"/>
      <c r="E289" s="5"/>
      <c r="F289" s="5"/>
      <c r="G289" s="20"/>
      <c r="H289" s="20"/>
      <c r="I289" s="20"/>
      <c r="J289" s="20"/>
      <c r="K289" s="20"/>
    </row>
    <row r="290" spans="4:11">
      <c r="D290" s="5"/>
      <c r="E290" s="5"/>
      <c r="F290" s="5"/>
      <c r="G290" s="20"/>
      <c r="H290" s="20"/>
      <c r="I290" s="20"/>
      <c r="J290" s="20"/>
      <c r="K290" s="20"/>
    </row>
    <row r="291" spans="4:11">
      <c r="D291" s="5"/>
      <c r="E291" s="5"/>
      <c r="F291" s="5"/>
      <c r="G291" s="20"/>
      <c r="H291" s="20"/>
      <c r="I291" s="20"/>
      <c r="J291" s="20"/>
      <c r="K291" s="20"/>
    </row>
    <row r="292" spans="4:11">
      <c r="D292" s="5"/>
      <c r="E292" s="5"/>
      <c r="F292" s="5"/>
      <c r="G292" s="20"/>
      <c r="H292" s="20"/>
      <c r="I292" s="20"/>
      <c r="J292" s="20"/>
      <c r="K292" s="20"/>
    </row>
    <row r="293" spans="4:11">
      <c r="D293" s="5"/>
      <c r="E293" s="5"/>
      <c r="F293" s="5"/>
      <c r="G293" s="20"/>
      <c r="H293" s="20"/>
      <c r="I293" s="20"/>
      <c r="J293" s="20"/>
      <c r="K293" s="20"/>
    </row>
    <row r="294" spans="4:11">
      <c r="D294" s="5"/>
      <c r="E294" s="5"/>
      <c r="F294" s="5"/>
      <c r="G294" s="20"/>
      <c r="H294" s="20"/>
      <c r="I294" s="20"/>
      <c r="J294" s="20"/>
      <c r="K294" s="20"/>
    </row>
    <row r="295" spans="4:11">
      <c r="D295" s="5"/>
      <c r="E295" s="5"/>
      <c r="F295" s="5"/>
      <c r="G295" s="20"/>
      <c r="H295" s="20"/>
      <c r="I295" s="20"/>
      <c r="J295" s="20"/>
      <c r="K295" s="20"/>
    </row>
    <row r="296" spans="4:11">
      <c r="D296" s="5"/>
      <c r="E296" s="5"/>
      <c r="F296" s="5"/>
      <c r="G296" s="20"/>
      <c r="H296" s="20"/>
      <c r="I296" s="20"/>
      <c r="J296" s="20"/>
      <c r="K296" s="20"/>
    </row>
    <row r="297" spans="4:11">
      <c r="D297" s="5"/>
      <c r="E297" s="5"/>
      <c r="F297" s="5"/>
      <c r="G297" s="20"/>
      <c r="H297" s="20"/>
      <c r="I297" s="20"/>
      <c r="J297" s="20"/>
      <c r="K297" s="20"/>
    </row>
    <row r="298" spans="4:11">
      <c r="D298" s="5"/>
      <c r="E298" s="5"/>
      <c r="F298" s="5"/>
      <c r="G298" s="20"/>
      <c r="H298" s="20"/>
      <c r="I298" s="20"/>
      <c r="J298" s="20"/>
      <c r="K298" s="20"/>
    </row>
    <row r="299" spans="4:11">
      <c r="D299" s="5"/>
      <c r="E299" s="5"/>
      <c r="F299" s="5"/>
      <c r="G299" s="20"/>
      <c r="H299" s="20"/>
      <c r="I299" s="20"/>
      <c r="J299" s="20"/>
      <c r="K299" s="20"/>
    </row>
    <row r="300" spans="4:11">
      <c r="D300" s="5"/>
      <c r="E300" s="5"/>
      <c r="F300" s="5"/>
      <c r="G300" s="20"/>
      <c r="H300" s="20"/>
      <c r="I300" s="20"/>
      <c r="J300" s="20"/>
      <c r="K300" s="20"/>
    </row>
    <row r="301" spans="4:11">
      <c r="D301" s="5"/>
      <c r="E301" s="5"/>
      <c r="F301" s="5"/>
      <c r="G301" s="20"/>
      <c r="H301" s="20"/>
      <c r="I301" s="20"/>
      <c r="J301" s="20"/>
      <c r="K301" s="20"/>
    </row>
    <row r="302" spans="4:11">
      <c r="D302" s="5"/>
      <c r="E302" s="5"/>
      <c r="F302" s="5"/>
      <c r="G302" s="20"/>
      <c r="H302" s="20"/>
      <c r="I302" s="20"/>
      <c r="J302" s="20"/>
      <c r="K302" s="20"/>
    </row>
    <row r="303" spans="4:11">
      <c r="D303" s="5"/>
      <c r="E303" s="5"/>
      <c r="F303" s="5"/>
      <c r="G303" s="20"/>
      <c r="H303" s="20"/>
      <c r="I303" s="20"/>
      <c r="J303" s="20"/>
      <c r="K303" s="20"/>
    </row>
    <row r="304" spans="4:11">
      <c r="D304" s="5"/>
      <c r="E304" s="5"/>
      <c r="F304" s="5"/>
      <c r="G304" s="20"/>
      <c r="H304" s="20"/>
      <c r="I304" s="20"/>
      <c r="J304" s="20"/>
      <c r="K304" s="20"/>
    </row>
    <row r="305" spans="4:11">
      <c r="D305" s="5"/>
      <c r="E305" s="5"/>
      <c r="F305" s="5"/>
      <c r="G305" s="20"/>
      <c r="H305" s="20"/>
      <c r="I305" s="20"/>
      <c r="J305" s="20"/>
      <c r="K305" s="20"/>
    </row>
    <row r="306" spans="4:11">
      <c r="D306" s="5"/>
      <c r="E306" s="5"/>
      <c r="F306" s="5"/>
      <c r="G306" s="20"/>
      <c r="H306" s="20"/>
      <c r="I306" s="20"/>
      <c r="J306" s="20"/>
      <c r="K306" s="20"/>
    </row>
    <row r="307" spans="4:11">
      <c r="D307" s="5"/>
      <c r="E307" s="5"/>
      <c r="F307" s="5"/>
      <c r="G307" s="20"/>
      <c r="H307" s="20"/>
      <c r="I307" s="20"/>
      <c r="J307" s="20"/>
      <c r="K307" s="20"/>
    </row>
    <row r="308" spans="4:11">
      <c r="D308" s="5"/>
      <c r="E308" s="5"/>
      <c r="F308" s="5"/>
      <c r="G308" s="20"/>
      <c r="H308" s="20"/>
      <c r="I308" s="20"/>
      <c r="J308" s="20"/>
      <c r="K308" s="20"/>
    </row>
    <row r="309" spans="4:11">
      <c r="D309" s="5"/>
      <c r="E309" s="5"/>
      <c r="F309" s="5"/>
      <c r="G309" s="20"/>
      <c r="H309" s="20"/>
      <c r="I309" s="20"/>
      <c r="J309" s="20"/>
      <c r="K309" s="20"/>
    </row>
    <row r="310" spans="4:11">
      <c r="D310" s="5"/>
      <c r="E310" s="5"/>
      <c r="F310" s="5"/>
      <c r="G310" s="20"/>
      <c r="H310" s="20"/>
      <c r="I310" s="20"/>
      <c r="J310" s="20"/>
      <c r="K310" s="20"/>
    </row>
    <row r="311" spans="4:11">
      <c r="D311" s="5"/>
      <c r="E311" s="5"/>
      <c r="F311" s="5"/>
      <c r="G311" s="20"/>
      <c r="H311" s="20"/>
      <c r="I311" s="20"/>
      <c r="J311" s="20"/>
      <c r="K311" s="20"/>
    </row>
    <row r="312" spans="4:11">
      <c r="D312" s="5"/>
      <c r="E312" s="5"/>
      <c r="F312" s="5"/>
      <c r="G312" s="20"/>
      <c r="H312" s="20"/>
      <c r="I312" s="20"/>
      <c r="J312" s="20"/>
      <c r="K312" s="20"/>
    </row>
    <row r="313" spans="4:11">
      <c r="D313" s="5"/>
      <c r="E313" s="5"/>
      <c r="F313" s="5"/>
      <c r="G313" s="20"/>
      <c r="H313" s="20"/>
      <c r="I313" s="20"/>
      <c r="J313" s="20"/>
      <c r="K313" s="20"/>
    </row>
    <row r="314" spans="4:11">
      <c r="D314" s="5"/>
      <c r="E314" s="5"/>
      <c r="F314" s="5"/>
      <c r="G314" s="20"/>
      <c r="H314" s="20"/>
      <c r="I314" s="20"/>
      <c r="J314" s="20"/>
      <c r="K314" s="20"/>
    </row>
    <row r="315" spans="4:11">
      <c r="D315" s="5"/>
      <c r="E315" s="5"/>
      <c r="F315" s="5"/>
      <c r="G315" s="20"/>
      <c r="H315" s="20"/>
      <c r="I315" s="20"/>
      <c r="J315" s="20"/>
      <c r="K315" s="20"/>
    </row>
    <row r="316" spans="4:11">
      <c r="D316" s="5"/>
      <c r="E316" s="5"/>
      <c r="F316" s="5"/>
      <c r="G316" s="20"/>
      <c r="H316" s="20"/>
      <c r="I316" s="20"/>
      <c r="J316" s="20"/>
      <c r="K316" s="20"/>
    </row>
    <row r="317" spans="4:11">
      <c r="D317" s="5"/>
      <c r="E317" s="5"/>
      <c r="F317" s="5"/>
      <c r="G317" s="20"/>
      <c r="H317" s="20"/>
      <c r="I317" s="20"/>
      <c r="J317" s="20"/>
      <c r="K317" s="20"/>
    </row>
    <row r="318" spans="4:11">
      <c r="D318" s="5"/>
      <c r="E318" s="5"/>
      <c r="F318" s="5"/>
      <c r="G318" s="20"/>
      <c r="H318" s="20"/>
      <c r="I318" s="20"/>
      <c r="J318" s="20"/>
      <c r="K318" s="20"/>
    </row>
    <row r="319" spans="4:11">
      <c r="D319" s="5"/>
      <c r="E319" s="5"/>
      <c r="F319" s="5"/>
      <c r="G319" s="20"/>
      <c r="H319" s="20"/>
      <c r="I319" s="20"/>
      <c r="J319" s="20"/>
      <c r="K319" s="20"/>
    </row>
    <row r="320" spans="4:11">
      <c r="D320" s="5"/>
      <c r="E320" s="5"/>
      <c r="F320" s="5"/>
      <c r="G320" s="20"/>
      <c r="H320" s="20"/>
      <c r="I320" s="20"/>
      <c r="J320" s="20"/>
      <c r="K320" s="20"/>
    </row>
    <row r="321" spans="4:11">
      <c r="D321" s="5"/>
      <c r="E321" s="5"/>
      <c r="F321" s="5"/>
      <c r="G321" s="20"/>
      <c r="H321" s="20"/>
      <c r="I321" s="20"/>
      <c r="J321" s="20"/>
      <c r="K321" s="20"/>
    </row>
    <row r="322" spans="4:11">
      <c r="D322" s="5"/>
      <c r="E322" s="5"/>
      <c r="F322" s="5"/>
      <c r="G322" s="20"/>
      <c r="H322" s="20"/>
      <c r="I322" s="20"/>
      <c r="J322" s="20"/>
      <c r="K322" s="20"/>
    </row>
    <row r="323" spans="4:11">
      <c r="D323" s="5"/>
      <c r="E323" s="5"/>
      <c r="F323" s="5"/>
      <c r="G323" s="20"/>
      <c r="H323" s="20"/>
      <c r="I323" s="20"/>
      <c r="J323" s="20"/>
      <c r="K323" s="20"/>
    </row>
    <row r="324" spans="4:11">
      <c r="D324" s="5"/>
      <c r="E324" s="5"/>
      <c r="F324" s="5"/>
      <c r="G324" s="20"/>
      <c r="H324" s="20"/>
      <c r="I324" s="20"/>
      <c r="J324" s="20"/>
      <c r="K324" s="20"/>
    </row>
    <row r="325" spans="4:11">
      <c r="D325" s="5"/>
      <c r="E325" s="5"/>
      <c r="F325" s="5"/>
      <c r="G325" s="20"/>
      <c r="H325" s="20"/>
      <c r="I325" s="20"/>
      <c r="J325" s="20"/>
      <c r="K325" s="20"/>
    </row>
    <row r="326" spans="4:11">
      <c r="D326" s="5"/>
      <c r="E326" s="5"/>
      <c r="F326" s="5"/>
      <c r="G326" s="20"/>
      <c r="H326" s="20"/>
      <c r="I326" s="20"/>
      <c r="J326" s="20"/>
      <c r="K326" s="20"/>
    </row>
    <row r="327" spans="4:11">
      <c r="D327" s="5"/>
      <c r="E327" s="5"/>
      <c r="F327" s="5"/>
      <c r="G327" s="20"/>
      <c r="H327" s="20"/>
      <c r="I327" s="20"/>
      <c r="J327" s="20"/>
      <c r="K327" s="20"/>
    </row>
    <row r="328" spans="4:11">
      <c r="D328" s="5"/>
      <c r="E328" s="5"/>
      <c r="F328" s="5"/>
      <c r="G328" s="20"/>
      <c r="H328" s="20"/>
      <c r="I328" s="20"/>
      <c r="J328" s="20"/>
      <c r="K328" s="20"/>
    </row>
    <row r="329" spans="4:11">
      <c r="D329" s="5"/>
      <c r="E329" s="5"/>
      <c r="F329" s="5"/>
      <c r="G329" s="20"/>
      <c r="H329" s="20"/>
      <c r="I329" s="20"/>
      <c r="J329" s="20"/>
      <c r="K329" s="20"/>
    </row>
    <row r="330" spans="4:11">
      <c r="D330" s="5"/>
      <c r="E330" s="5"/>
      <c r="F330" s="5"/>
      <c r="G330" s="20"/>
      <c r="H330" s="20"/>
      <c r="I330" s="20"/>
      <c r="J330" s="20"/>
      <c r="K330" s="20"/>
    </row>
    <row r="331" spans="4:11">
      <c r="D331" s="5"/>
      <c r="E331" s="5"/>
      <c r="F331" s="5"/>
      <c r="G331" s="20"/>
      <c r="H331" s="20"/>
      <c r="I331" s="20"/>
      <c r="J331" s="20"/>
      <c r="K331" s="20"/>
    </row>
    <row r="332" spans="4:11">
      <c r="D332" s="5"/>
      <c r="E332" s="5"/>
      <c r="F332" s="5"/>
      <c r="G332" s="20"/>
      <c r="H332" s="20"/>
      <c r="I332" s="20"/>
      <c r="J332" s="20"/>
      <c r="K332" s="20"/>
    </row>
    <row r="333" spans="4:11">
      <c r="D333" s="5"/>
      <c r="E333" s="5"/>
      <c r="F333" s="5"/>
      <c r="G333" s="20"/>
      <c r="H333" s="20"/>
      <c r="I333" s="20"/>
      <c r="J333" s="20"/>
      <c r="K333" s="20"/>
    </row>
    <row r="334" spans="4:11">
      <c r="D334" s="5"/>
      <c r="E334" s="5"/>
      <c r="F334" s="5"/>
      <c r="G334" s="20"/>
      <c r="H334" s="20"/>
      <c r="I334" s="20"/>
      <c r="J334" s="20"/>
      <c r="K334" s="20"/>
    </row>
    <row r="335" spans="4:11">
      <c r="D335" s="5"/>
      <c r="E335" s="5"/>
      <c r="F335" s="5"/>
      <c r="G335" s="20"/>
      <c r="H335" s="20"/>
      <c r="I335" s="20"/>
      <c r="J335" s="20"/>
      <c r="K335" s="20"/>
    </row>
    <row r="336" spans="4:11">
      <c r="D336" s="5"/>
      <c r="E336" s="5"/>
      <c r="F336" s="5"/>
      <c r="G336" s="20"/>
      <c r="H336" s="20"/>
      <c r="I336" s="20"/>
      <c r="J336" s="20"/>
      <c r="K336" s="20"/>
    </row>
    <row r="337" spans="4:11">
      <c r="D337" s="5"/>
      <c r="E337" s="5"/>
      <c r="F337" s="5"/>
      <c r="G337" s="20"/>
      <c r="H337" s="20"/>
      <c r="I337" s="20"/>
      <c r="J337" s="20"/>
      <c r="K337" s="20"/>
    </row>
    <row r="338" spans="4:11">
      <c r="D338" s="5"/>
      <c r="E338" s="5"/>
      <c r="F338" s="5"/>
      <c r="G338" s="20"/>
      <c r="H338" s="20"/>
      <c r="I338" s="20"/>
      <c r="J338" s="20"/>
      <c r="K338" s="20"/>
    </row>
    <row r="339" spans="4:11">
      <c r="D339" s="5"/>
      <c r="E339" s="5"/>
      <c r="F339" s="5"/>
      <c r="G339" s="20"/>
      <c r="H339" s="20"/>
      <c r="I339" s="20"/>
      <c r="J339" s="20"/>
      <c r="K339" s="20"/>
    </row>
    <row r="340" spans="4:11">
      <c r="D340" s="5"/>
      <c r="E340" s="5"/>
      <c r="F340" s="5"/>
      <c r="G340" s="20"/>
      <c r="H340" s="20"/>
      <c r="I340" s="20"/>
      <c r="J340" s="20"/>
      <c r="K340" s="20"/>
    </row>
    <row r="341" spans="4:11">
      <c r="D341" s="5"/>
      <c r="E341" s="5"/>
      <c r="F341" s="5"/>
      <c r="G341" s="20"/>
      <c r="H341" s="20"/>
      <c r="I341" s="20"/>
      <c r="J341" s="20"/>
      <c r="K341" s="20"/>
    </row>
    <row r="342" spans="4:11">
      <c r="D342" s="5"/>
      <c r="E342" s="5"/>
      <c r="F342" s="5"/>
      <c r="G342" s="20"/>
      <c r="H342" s="20"/>
      <c r="I342" s="20"/>
      <c r="J342" s="20"/>
      <c r="K342" s="20"/>
    </row>
    <row r="343" spans="4:11">
      <c r="D343" s="5"/>
      <c r="E343" s="5"/>
      <c r="F343" s="5"/>
      <c r="G343" s="20"/>
      <c r="H343" s="20"/>
      <c r="I343" s="20"/>
      <c r="J343" s="20"/>
      <c r="K343" s="20"/>
    </row>
    <row r="344" spans="4:11">
      <c r="D344" s="5"/>
      <c r="E344" s="5"/>
      <c r="F344" s="5"/>
      <c r="G344" s="20"/>
      <c r="H344" s="20"/>
      <c r="I344" s="20"/>
      <c r="J344" s="20"/>
      <c r="K344" s="20"/>
    </row>
    <row r="345" spans="4:11">
      <c r="D345" s="5"/>
      <c r="E345" s="5"/>
      <c r="F345" s="5"/>
      <c r="G345" s="20"/>
      <c r="H345" s="20"/>
      <c r="I345" s="20"/>
      <c r="J345" s="20"/>
      <c r="K345" s="20"/>
    </row>
    <row r="346" spans="4:11">
      <c r="D346" s="5"/>
      <c r="E346" s="5"/>
      <c r="F346" s="5"/>
      <c r="G346" s="20"/>
      <c r="H346" s="20"/>
      <c r="I346" s="20"/>
      <c r="J346" s="20"/>
      <c r="K346" s="20"/>
    </row>
    <row r="347" spans="4:11">
      <c r="D347" s="5"/>
      <c r="E347" s="5"/>
      <c r="F347" s="5"/>
      <c r="G347" s="20"/>
      <c r="H347" s="20"/>
      <c r="I347" s="20"/>
      <c r="J347" s="20"/>
      <c r="K347" s="20"/>
    </row>
    <row r="348" spans="4:11">
      <c r="D348" s="5"/>
      <c r="E348" s="5"/>
      <c r="F348" s="5"/>
      <c r="G348" s="20"/>
      <c r="H348" s="20"/>
      <c r="I348" s="20"/>
      <c r="J348" s="20"/>
      <c r="K348" s="20"/>
    </row>
    <row r="349" spans="4:11">
      <c r="D349" s="5"/>
      <c r="E349" s="5"/>
      <c r="F349" s="5"/>
      <c r="G349" s="20"/>
      <c r="H349" s="20"/>
      <c r="I349" s="20"/>
      <c r="J349" s="20"/>
      <c r="K349" s="20"/>
    </row>
    <row r="350" spans="4:11">
      <c r="D350" s="5"/>
      <c r="E350" s="5"/>
      <c r="F350" s="5"/>
      <c r="G350" s="20"/>
      <c r="H350" s="20"/>
      <c r="I350" s="20"/>
      <c r="J350" s="20"/>
      <c r="K350" s="20"/>
    </row>
    <row r="351" spans="4:11">
      <c r="D351" s="5"/>
      <c r="E351" s="5"/>
      <c r="F351" s="5"/>
      <c r="G351" s="20"/>
      <c r="H351" s="20"/>
      <c r="I351" s="20"/>
      <c r="J351" s="20"/>
      <c r="K351" s="20"/>
    </row>
    <row r="352" spans="4:11">
      <c r="D352" s="5"/>
      <c r="E352" s="5"/>
      <c r="F352" s="5"/>
      <c r="G352" s="20"/>
      <c r="H352" s="20"/>
      <c r="I352" s="20"/>
      <c r="J352" s="20"/>
      <c r="K352" s="20"/>
    </row>
    <row r="353" spans="4:11">
      <c r="D353" s="5"/>
      <c r="E353" s="5"/>
      <c r="F353" s="5"/>
      <c r="G353" s="20"/>
      <c r="H353" s="20"/>
      <c r="I353" s="20"/>
      <c r="J353" s="20"/>
      <c r="K353" s="20"/>
    </row>
    <row r="354" spans="4:11">
      <c r="D354" s="5"/>
      <c r="E354" s="5"/>
      <c r="F354" s="5"/>
      <c r="G354" s="20"/>
      <c r="H354" s="20"/>
      <c r="I354" s="20"/>
      <c r="J354" s="20"/>
      <c r="K354" s="20"/>
    </row>
    <row r="355" spans="4:11">
      <c r="D355" s="5"/>
      <c r="E355" s="5"/>
      <c r="F355" s="5"/>
      <c r="G355" s="20"/>
      <c r="H355" s="20"/>
      <c r="I355" s="20"/>
      <c r="J355" s="20"/>
      <c r="K355" s="20"/>
    </row>
    <row r="356" spans="4:11">
      <c r="D356" s="5"/>
      <c r="E356" s="5"/>
      <c r="F356" s="5"/>
      <c r="G356" s="20"/>
      <c r="H356" s="20"/>
      <c r="I356" s="20"/>
      <c r="J356" s="20"/>
      <c r="K356" s="20"/>
    </row>
    <row r="357" spans="4:11">
      <c r="D357" s="5"/>
      <c r="E357" s="5"/>
      <c r="F357" s="5"/>
      <c r="G357" s="20"/>
      <c r="H357" s="20"/>
      <c r="I357" s="20"/>
      <c r="J357" s="20"/>
      <c r="K357" s="20"/>
    </row>
    <row r="358" spans="4:11">
      <c r="D358" s="5"/>
      <c r="E358" s="5"/>
      <c r="F358" s="5"/>
      <c r="G358" s="20"/>
      <c r="H358" s="20"/>
      <c r="I358" s="20"/>
      <c r="J358" s="20"/>
      <c r="K358" s="20"/>
    </row>
    <row r="359" spans="4:11">
      <c r="D359" s="5"/>
      <c r="E359" s="5"/>
      <c r="F359" s="5"/>
      <c r="G359" s="20"/>
      <c r="H359" s="20"/>
      <c r="I359" s="20"/>
      <c r="J359" s="20"/>
      <c r="K359" s="20"/>
    </row>
    <row r="360" spans="4:11">
      <c r="D360" s="5"/>
      <c r="E360" s="5"/>
      <c r="F360" s="5"/>
      <c r="G360" s="20"/>
      <c r="H360" s="20"/>
      <c r="I360" s="20"/>
      <c r="J360" s="20"/>
      <c r="K360" s="20"/>
    </row>
    <row r="361" spans="4:11">
      <c r="D361" s="5"/>
      <c r="E361" s="5"/>
      <c r="F361" s="5"/>
      <c r="G361" s="20"/>
      <c r="H361" s="20"/>
      <c r="I361" s="20"/>
      <c r="J361" s="20"/>
      <c r="K361" s="20"/>
    </row>
    <row r="362" spans="4:11">
      <c r="D362" s="5"/>
      <c r="E362" s="5"/>
      <c r="F362" s="5"/>
      <c r="G362" s="20"/>
      <c r="H362" s="20"/>
      <c r="I362" s="20"/>
      <c r="J362" s="20"/>
      <c r="K362" s="20"/>
    </row>
    <row r="363" spans="4:11">
      <c r="D363" s="5"/>
      <c r="E363" s="5"/>
      <c r="F363" s="5"/>
      <c r="G363" s="20"/>
      <c r="H363" s="20"/>
      <c r="I363" s="20"/>
      <c r="J363" s="20"/>
      <c r="K363" s="20"/>
    </row>
    <row r="364" spans="4:11">
      <c r="D364" s="5"/>
      <c r="E364" s="5"/>
      <c r="F364" s="5"/>
      <c r="G364" s="20"/>
      <c r="H364" s="20"/>
      <c r="I364" s="20"/>
      <c r="J364" s="20"/>
      <c r="K364" s="20"/>
    </row>
    <row r="365" spans="4:11">
      <c r="D365" s="5"/>
      <c r="E365" s="5"/>
      <c r="F365" s="5"/>
      <c r="G365" s="20"/>
      <c r="H365" s="20"/>
      <c r="I365" s="20"/>
      <c r="J365" s="20"/>
      <c r="K365" s="20"/>
    </row>
    <row r="366" spans="4:11">
      <c r="D366" s="5"/>
      <c r="E366" s="5"/>
      <c r="F366" s="5"/>
      <c r="G366" s="20"/>
      <c r="H366" s="20"/>
      <c r="I366" s="20"/>
      <c r="J366" s="20"/>
      <c r="K366" s="20"/>
    </row>
    <row r="367" spans="4:11">
      <c r="D367" s="5"/>
      <c r="E367" s="5"/>
      <c r="F367" s="5"/>
      <c r="G367" s="20"/>
      <c r="H367" s="20"/>
      <c r="I367" s="20"/>
      <c r="J367" s="20"/>
      <c r="K367" s="20"/>
    </row>
    <row r="368" spans="4:11">
      <c r="D368" s="5"/>
      <c r="E368" s="5"/>
      <c r="F368" s="5"/>
      <c r="G368" s="20"/>
      <c r="H368" s="20"/>
      <c r="I368" s="20"/>
      <c r="J368" s="20"/>
      <c r="K368" s="20"/>
    </row>
    <row r="369" spans="4:11">
      <c r="D369" s="5"/>
      <c r="E369" s="5"/>
      <c r="F369" s="5"/>
      <c r="G369" s="20"/>
      <c r="H369" s="20"/>
      <c r="I369" s="20"/>
      <c r="J369" s="20"/>
      <c r="K369" s="20"/>
    </row>
    <row r="370" spans="4:11">
      <c r="D370" s="5"/>
      <c r="E370" s="5"/>
      <c r="F370" s="5"/>
      <c r="G370" s="20"/>
      <c r="H370" s="20"/>
      <c r="I370" s="20"/>
      <c r="J370" s="20"/>
      <c r="K370" s="20"/>
    </row>
    <row r="371" spans="4:11">
      <c r="D371" s="5"/>
      <c r="E371" s="5"/>
      <c r="F371" s="5"/>
      <c r="G371" s="20"/>
      <c r="H371" s="20"/>
      <c r="I371" s="20"/>
      <c r="J371" s="20"/>
      <c r="K371" s="20"/>
    </row>
    <row r="372" spans="4:11">
      <c r="D372" s="5"/>
      <c r="E372" s="5"/>
      <c r="F372" s="5"/>
      <c r="G372" s="20"/>
      <c r="H372" s="20"/>
      <c r="I372" s="20"/>
      <c r="J372" s="20"/>
      <c r="K372" s="20"/>
    </row>
    <row r="373" spans="4:11">
      <c r="D373" s="5"/>
      <c r="E373" s="5"/>
      <c r="F373" s="5"/>
      <c r="G373" s="20"/>
      <c r="H373" s="20"/>
      <c r="I373" s="20"/>
      <c r="J373" s="20"/>
      <c r="K373" s="20"/>
    </row>
    <row r="374" spans="4:11">
      <c r="D374" s="5"/>
      <c r="E374" s="5"/>
      <c r="F374" s="5"/>
      <c r="G374" s="20"/>
      <c r="H374" s="20"/>
      <c r="I374" s="20"/>
      <c r="J374" s="20"/>
      <c r="K374" s="20"/>
    </row>
    <row r="375" spans="4:11">
      <c r="D375" s="5"/>
      <c r="E375" s="5"/>
      <c r="F375" s="5"/>
      <c r="G375" s="20"/>
      <c r="H375" s="20"/>
      <c r="I375" s="20"/>
      <c r="J375" s="20"/>
      <c r="K375" s="20"/>
    </row>
    <row r="376" spans="4:11">
      <c r="D376" s="5"/>
      <c r="E376" s="5"/>
      <c r="F376" s="5"/>
      <c r="G376" s="20"/>
      <c r="H376" s="20"/>
      <c r="I376" s="20"/>
      <c r="J376" s="20"/>
      <c r="K376" s="20"/>
    </row>
    <row r="377" spans="4:11">
      <c r="D377" s="5"/>
      <c r="E377" s="5"/>
      <c r="F377" s="5"/>
      <c r="G377" s="20"/>
      <c r="H377" s="20"/>
      <c r="I377" s="20"/>
      <c r="J377" s="20"/>
      <c r="K377" s="20"/>
    </row>
    <row r="378" spans="4:11">
      <c r="D378" s="5"/>
      <c r="E378" s="5"/>
      <c r="F378" s="5"/>
      <c r="G378" s="20"/>
      <c r="H378" s="20"/>
      <c r="I378" s="20"/>
      <c r="J378" s="20"/>
      <c r="K378" s="20"/>
    </row>
    <row r="379" spans="4:11">
      <c r="D379" s="5"/>
      <c r="E379" s="5"/>
      <c r="F379" s="5"/>
      <c r="G379" s="20"/>
      <c r="H379" s="20"/>
      <c r="I379" s="20"/>
      <c r="J379" s="20"/>
      <c r="K379" s="20"/>
    </row>
    <row r="380" spans="4:11">
      <c r="D380" s="5"/>
      <c r="E380" s="5"/>
      <c r="F380" s="5"/>
      <c r="G380" s="20"/>
      <c r="H380" s="20"/>
      <c r="I380" s="20"/>
      <c r="J380" s="20"/>
      <c r="K380" s="20"/>
    </row>
    <row r="381" spans="4:11">
      <c r="D381" s="5"/>
      <c r="E381" s="5"/>
      <c r="F381" s="5"/>
      <c r="G381" s="20"/>
      <c r="H381" s="20"/>
      <c r="I381" s="20"/>
      <c r="J381" s="20"/>
      <c r="K381" s="20"/>
    </row>
    <row r="382" spans="4:11">
      <c r="D382" s="5"/>
      <c r="E382" s="5"/>
      <c r="F382" s="5"/>
      <c r="G382" s="20"/>
      <c r="H382" s="20"/>
      <c r="I382" s="20"/>
      <c r="J382" s="20"/>
      <c r="K382" s="20"/>
    </row>
    <row r="383" spans="4:11">
      <c r="D383" s="5"/>
      <c r="E383" s="5"/>
      <c r="F383" s="5"/>
      <c r="G383" s="20"/>
      <c r="H383" s="20"/>
      <c r="I383" s="20"/>
      <c r="J383" s="20"/>
      <c r="K383" s="20"/>
    </row>
    <row r="384" spans="4:11">
      <c r="D384" s="5"/>
      <c r="E384" s="5"/>
      <c r="F384" s="5"/>
      <c r="G384" s="20"/>
      <c r="H384" s="20"/>
      <c r="I384" s="20"/>
      <c r="J384" s="20"/>
      <c r="K384" s="20"/>
    </row>
    <row r="385" spans="4:11">
      <c r="D385" s="5"/>
      <c r="E385" s="5"/>
      <c r="F385" s="5"/>
      <c r="G385" s="20"/>
      <c r="H385" s="20"/>
      <c r="I385" s="20"/>
      <c r="J385" s="20"/>
      <c r="K385" s="20"/>
    </row>
    <row r="386" spans="4:11">
      <c r="D386" s="5"/>
      <c r="E386" s="5"/>
      <c r="F386" s="5"/>
      <c r="G386" s="20"/>
      <c r="H386" s="20"/>
      <c r="I386" s="20"/>
      <c r="J386" s="20"/>
      <c r="K386" s="20"/>
    </row>
    <row r="387" spans="4:11">
      <c r="D387" s="5"/>
      <c r="E387" s="5"/>
      <c r="F387" s="5"/>
      <c r="G387" s="20"/>
      <c r="H387" s="20"/>
      <c r="I387" s="20"/>
      <c r="J387" s="20"/>
      <c r="K387" s="20"/>
    </row>
    <row r="388" spans="4:11">
      <c r="D388" s="5"/>
      <c r="E388" s="5"/>
      <c r="F388" s="5"/>
      <c r="G388" s="20"/>
      <c r="H388" s="20"/>
      <c r="I388" s="20"/>
      <c r="J388" s="20"/>
      <c r="K388" s="20"/>
    </row>
    <row r="389" spans="4:11">
      <c r="D389" s="5"/>
      <c r="E389" s="5"/>
      <c r="F389" s="5"/>
      <c r="G389" s="20"/>
      <c r="H389" s="20"/>
      <c r="I389" s="20"/>
      <c r="J389" s="20"/>
      <c r="K389" s="20"/>
    </row>
    <row r="390" spans="4:11">
      <c r="D390" s="5"/>
      <c r="E390" s="5"/>
      <c r="F390" s="5"/>
      <c r="G390" s="20"/>
      <c r="H390" s="20"/>
      <c r="I390" s="20"/>
      <c r="J390" s="20"/>
      <c r="K390" s="20"/>
    </row>
    <row r="391" spans="4:11">
      <c r="D391" s="5"/>
      <c r="E391" s="5"/>
      <c r="F391" s="5"/>
      <c r="G391" s="20"/>
      <c r="H391" s="20"/>
      <c r="I391" s="20"/>
      <c r="J391" s="20"/>
      <c r="K391" s="20"/>
    </row>
    <row r="392" spans="4:11">
      <c r="D392" s="5"/>
      <c r="E392" s="5"/>
      <c r="F392" s="5"/>
      <c r="G392" s="20"/>
      <c r="H392" s="20"/>
      <c r="I392" s="20"/>
      <c r="J392" s="20"/>
      <c r="K392" s="20"/>
    </row>
    <row r="393" spans="4:11">
      <c r="D393" s="5"/>
      <c r="E393" s="5"/>
      <c r="F393" s="5"/>
      <c r="G393" s="20"/>
      <c r="H393" s="20"/>
      <c r="I393" s="20"/>
      <c r="J393" s="20"/>
      <c r="K393" s="20"/>
    </row>
    <row r="394" spans="4:11">
      <c r="D394" s="5"/>
      <c r="E394" s="5"/>
      <c r="F394" s="5"/>
      <c r="G394" s="20"/>
      <c r="H394" s="20"/>
      <c r="I394" s="20"/>
      <c r="J394" s="20"/>
      <c r="K394" s="20"/>
    </row>
    <row r="395" spans="4:11">
      <c r="D395" s="5"/>
      <c r="E395" s="5"/>
      <c r="F395" s="5"/>
      <c r="G395" s="20"/>
      <c r="H395" s="20"/>
      <c r="I395" s="20"/>
      <c r="J395" s="20"/>
      <c r="K395" s="20"/>
    </row>
    <row r="396" spans="4:11">
      <c r="D396" s="5"/>
      <c r="E396" s="5"/>
      <c r="F396" s="5"/>
      <c r="G396" s="20"/>
      <c r="H396" s="20"/>
      <c r="I396" s="20"/>
      <c r="J396" s="20"/>
      <c r="K396" s="20"/>
    </row>
    <row r="397" spans="4:11">
      <c r="D397" s="5"/>
      <c r="E397" s="5"/>
      <c r="F397" s="5"/>
      <c r="G397" s="20"/>
      <c r="H397" s="20"/>
      <c r="I397" s="20"/>
      <c r="J397" s="20"/>
      <c r="K397" s="20"/>
    </row>
    <row r="398" spans="4:11">
      <c r="D398" s="5"/>
      <c r="E398" s="5"/>
      <c r="F398" s="5"/>
      <c r="G398" s="20"/>
      <c r="H398" s="20"/>
      <c r="I398" s="20"/>
      <c r="J398" s="20"/>
      <c r="K398" s="20"/>
    </row>
    <row r="399" spans="4:11">
      <c r="D399" s="5"/>
      <c r="E399" s="5"/>
      <c r="F399" s="5"/>
      <c r="G399" s="20"/>
      <c r="H399" s="20"/>
      <c r="I399" s="20"/>
      <c r="J399" s="20"/>
      <c r="K399" s="20"/>
    </row>
    <row r="400" spans="4:11">
      <c r="D400" s="5"/>
      <c r="E400" s="5"/>
      <c r="F400" s="5"/>
      <c r="G400" s="20"/>
      <c r="H400" s="20"/>
      <c r="I400" s="20"/>
      <c r="J400" s="20"/>
      <c r="K400" s="20"/>
    </row>
    <row r="401" spans="4:11">
      <c r="D401" s="5"/>
      <c r="E401" s="5"/>
      <c r="F401" s="5"/>
      <c r="G401" s="20"/>
      <c r="H401" s="20"/>
      <c r="I401" s="20"/>
      <c r="J401" s="20"/>
      <c r="K401" s="20"/>
    </row>
    <row r="402" spans="4:11">
      <c r="D402" s="5"/>
      <c r="E402" s="5"/>
      <c r="F402" s="5"/>
      <c r="G402" s="20"/>
      <c r="H402" s="20"/>
      <c r="I402" s="20"/>
      <c r="J402" s="20"/>
      <c r="K402" s="20"/>
    </row>
    <row r="403" spans="4:11">
      <c r="D403" s="5"/>
      <c r="E403" s="5"/>
      <c r="F403" s="5"/>
      <c r="G403" s="20"/>
      <c r="H403" s="20"/>
      <c r="I403" s="20"/>
      <c r="J403" s="20"/>
      <c r="K403" s="20"/>
    </row>
    <row r="404" spans="4:11">
      <c r="D404" s="5"/>
      <c r="E404" s="5"/>
      <c r="F404" s="5"/>
      <c r="G404" s="20"/>
      <c r="H404" s="20"/>
      <c r="I404" s="20"/>
      <c r="J404" s="20"/>
      <c r="K404" s="20"/>
    </row>
    <row r="405" spans="4:11">
      <c r="D405" s="5"/>
      <c r="E405" s="5"/>
      <c r="F405" s="5"/>
      <c r="G405" s="20"/>
      <c r="H405" s="20"/>
      <c r="I405" s="20"/>
      <c r="J405" s="20"/>
      <c r="K405" s="20"/>
    </row>
    <row r="406" spans="4:11">
      <c r="D406" s="5"/>
      <c r="E406" s="5"/>
      <c r="F406" s="5"/>
      <c r="G406" s="20"/>
      <c r="H406" s="20"/>
      <c r="I406" s="20"/>
      <c r="J406" s="20"/>
      <c r="K406" s="20"/>
    </row>
    <row r="407" spans="4:11">
      <c r="D407" s="5"/>
      <c r="E407" s="5"/>
      <c r="F407" s="5"/>
      <c r="G407" s="20"/>
      <c r="H407" s="20"/>
      <c r="I407" s="20"/>
      <c r="J407" s="20"/>
      <c r="K407" s="20"/>
    </row>
    <row r="408" spans="4:11">
      <c r="D408" s="5"/>
      <c r="E408" s="5"/>
      <c r="F408" s="5"/>
      <c r="G408" s="20"/>
      <c r="H408" s="20"/>
      <c r="I408" s="20"/>
      <c r="J408" s="20"/>
      <c r="K408" s="20"/>
    </row>
    <row r="409" spans="4:11">
      <c r="D409" s="5"/>
      <c r="E409" s="5"/>
      <c r="F409" s="5"/>
      <c r="G409" s="20"/>
      <c r="H409" s="20"/>
      <c r="I409" s="20"/>
      <c r="J409" s="20"/>
      <c r="K409" s="20"/>
    </row>
    <row r="410" spans="4:11">
      <c r="D410" s="5"/>
      <c r="E410" s="5"/>
      <c r="F410" s="5"/>
      <c r="G410" s="20"/>
      <c r="H410" s="20"/>
      <c r="I410" s="20"/>
      <c r="J410" s="20"/>
      <c r="K410" s="20"/>
    </row>
    <row r="411" spans="4:11">
      <c r="D411" s="5"/>
      <c r="E411" s="5"/>
      <c r="F411" s="5"/>
      <c r="G411" s="20"/>
      <c r="H411" s="20"/>
      <c r="I411" s="20"/>
      <c r="J411" s="20"/>
      <c r="K411" s="20"/>
    </row>
    <row r="412" spans="4:11">
      <c r="D412" s="5"/>
      <c r="E412" s="5"/>
      <c r="F412" s="5"/>
      <c r="G412" s="20"/>
      <c r="H412" s="20"/>
      <c r="I412" s="20"/>
      <c r="J412" s="20"/>
      <c r="K412" s="20"/>
    </row>
    <row r="413" spans="4:11">
      <c r="D413" s="5"/>
      <c r="E413" s="5"/>
      <c r="F413" s="5"/>
      <c r="G413" s="20"/>
      <c r="H413" s="20"/>
      <c r="I413" s="20"/>
      <c r="J413" s="20"/>
      <c r="K413" s="20"/>
    </row>
    <row r="414" spans="4:11">
      <c r="D414" s="5"/>
      <c r="E414" s="5"/>
      <c r="F414" s="5"/>
      <c r="G414" s="20"/>
      <c r="H414" s="20"/>
      <c r="I414" s="20"/>
      <c r="J414" s="20"/>
      <c r="K414" s="20"/>
    </row>
    <row r="415" spans="4:11">
      <c r="D415" s="5"/>
      <c r="E415" s="5"/>
      <c r="F415" s="5"/>
      <c r="G415" s="20"/>
      <c r="H415" s="20"/>
      <c r="I415" s="20"/>
      <c r="J415" s="20"/>
      <c r="K415" s="20"/>
    </row>
    <row r="416" spans="4:11">
      <c r="D416" s="5"/>
      <c r="E416" s="5"/>
      <c r="F416" s="5"/>
      <c r="G416" s="20"/>
      <c r="H416" s="20"/>
      <c r="I416" s="20"/>
      <c r="J416" s="20"/>
      <c r="K416" s="20"/>
    </row>
    <row r="417" spans="4:11">
      <c r="D417" s="5"/>
      <c r="E417" s="5"/>
      <c r="F417" s="5"/>
      <c r="G417" s="20"/>
      <c r="H417" s="20"/>
      <c r="I417" s="20"/>
      <c r="J417" s="20"/>
      <c r="K417" s="20"/>
    </row>
    <row r="418" spans="4:11">
      <c r="D418" s="5"/>
      <c r="E418" s="5"/>
      <c r="F418" s="5"/>
      <c r="G418" s="20"/>
      <c r="H418" s="20"/>
      <c r="I418" s="20"/>
      <c r="J418" s="20"/>
      <c r="K418" s="20"/>
    </row>
    <row r="419" spans="4:11">
      <c r="D419" s="5"/>
      <c r="E419" s="5"/>
      <c r="F419" s="5"/>
      <c r="G419" s="20"/>
      <c r="H419" s="20"/>
      <c r="I419" s="20"/>
      <c r="J419" s="20"/>
      <c r="K419" s="20"/>
    </row>
    <row r="420" spans="4:11">
      <c r="D420" s="5"/>
      <c r="E420" s="5"/>
      <c r="F420" s="5"/>
      <c r="G420" s="20"/>
      <c r="H420" s="20"/>
      <c r="I420" s="20"/>
      <c r="J420" s="20"/>
      <c r="K420" s="20"/>
    </row>
    <row r="421" spans="4:11">
      <c r="D421" s="5"/>
      <c r="E421" s="5"/>
      <c r="F421" s="5"/>
      <c r="G421" s="20"/>
      <c r="H421" s="20"/>
      <c r="I421" s="20"/>
      <c r="J421" s="20"/>
      <c r="K421" s="20"/>
    </row>
    <row r="422" spans="4:11">
      <c r="D422" s="5"/>
      <c r="E422" s="5"/>
      <c r="F422" s="5"/>
      <c r="G422" s="20"/>
      <c r="H422" s="20"/>
      <c r="I422" s="20"/>
      <c r="J422" s="20"/>
      <c r="K422" s="20"/>
    </row>
    <row r="423" spans="4:11">
      <c r="D423" s="5"/>
      <c r="E423" s="5"/>
      <c r="F423" s="5"/>
      <c r="G423" s="20"/>
      <c r="H423" s="20"/>
      <c r="I423" s="20"/>
      <c r="J423" s="20"/>
      <c r="K423" s="20"/>
    </row>
    <row r="424" spans="4:11">
      <c r="D424" s="5"/>
      <c r="E424" s="5"/>
      <c r="F424" s="5"/>
      <c r="G424" s="20"/>
      <c r="H424" s="20"/>
      <c r="I424" s="20"/>
      <c r="J424" s="20"/>
      <c r="K424" s="20"/>
    </row>
    <row r="425" spans="4:11">
      <c r="D425" s="5"/>
      <c r="E425" s="5"/>
      <c r="F425" s="5"/>
      <c r="G425" s="20"/>
      <c r="H425" s="20"/>
      <c r="I425" s="20"/>
      <c r="J425" s="20"/>
      <c r="K425" s="20"/>
    </row>
    <row r="426" spans="4:11">
      <c r="D426" s="5"/>
      <c r="E426" s="5"/>
      <c r="F426" s="5"/>
      <c r="G426" s="20"/>
      <c r="H426" s="20"/>
      <c r="I426" s="20"/>
      <c r="J426" s="20"/>
      <c r="K426" s="20"/>
    </row>
    <row r="427" spans="4:11">
      <c r="D427" s="5"/>
      <c r="E427" s="5"/>
      <c r="F427" s="5"/>
      <c r="G427" s="20"/>
      <c r="H427" s="20"/>
      <c r="I427" s="20"/>
      <c r="J427" s="20"/>
      <c r="K427" s="20"/>
    </row>
    <row r="428" spans="4:11">
      <c r="D428" s="5"/>
      <c r="E428" s="5"/>
      <c r="F428" s="5"/>
      <c r="G428" s="20"/>
      <c r="H428" s="20"/>
      <c r="I428" s="20"/>
      <c r="J428" s="20"/>
      <c r="K428" s="20"/>
    </row>
    <row r="429" spans="4:11">
      <c r="D429" s="5"/>
      <c r="E429" s="5"/>
      <c r="F429" s="5"/>
      <c r="G429" s="20"/>
      <c r="H429" s="20"/>
      <c r="I429" s="20"/>
      <c r="J429" s="20"/>
      <c r="K429" s="20"/>
    </row>
    <row r="430" spans="4:11">
      <c r="D430" s="5"/>
      <c r="E430" s="5"/>
      <c r="F430" s="5"/>
      <c r="G430" s="20"/>
      <c r="H430" s="20"/>
      <c r="I430" s="20"/>
      <c r="J430" s="20"/>
      <c r="K430" s="20"/>
    </row>
    <row r="431" spans="4:11">
      <c r="D431" s="5"/>
      <c r="E431" s="5"/>
      <c r="F431" s="5"/>
      <c r="G431" s="20"/>
      <c r="H431" s="20"/>
      <c r="I431" s="20"/>
      <c r="J431" s="20"/>
      <c r="K431" s="20"/>
    </row>
    <row r="432" spans="4:11">
      <c r="D432" s="5"/>
      <c r="E432" s="5"/>
      <c r="F432" s="5"/>
      <c r="G432" s="20"/>
      <c r="H432" s="20"/>
      <c r="I432" s="20"/>
      <c r="J432" s="20"/>
      <c r="K432" s="20"/>
    </row>
    <row r="433" spans="4:11">
      <c r="D433" s="5"/>
      <c r="E433" s="5"/>
      <c r="F433" s="5"/>
      <c r="G433" s="20"/>
      <c r="H433" s="20"/>
      <c r="I433" s="20"/>
      <c r="J433" s="20"/>
      <c r="K433" s="20"/>
    </row>
    <row r="434" spans="4:11">
      <c r="D434" s="5"/>
      <c r="E434" s="5"/>
      <c r="F434" s="5"/>
      <c r="G434" s="20"/>
      <c r="H434" s="20"/>
      <c r="I434" s="20"/>
      <c r="J434" s="20"/>
      <c r="K434" s="20"/>
    </row>
    <row r="435" spans="4:11">
      <c r="D435" s="5"/>
      <c r="E435" s="5"/>
      <c r="F435" s="5"/>
      <c r="G435" s="20"/>
      <c r="H435" s="20"/>
      <c r="I435" s="20"/>
      <c r="J435" s="20"/>
      <c r="K435" s="20"/>
    </row>
    <row r="436" spans="4:11">
      <c r="D436" s="5"/>
      <c r="E436" s="5"/>
      <c r="F436" s="5"/>
      <c r="G436" s="20"/>
      <c r="H436" s="20"/>
      <c r="I436" s="20"/>
      <c r="J436" s="20"/>
      <c r="K436" s="20"/>
    </row>
    <row r="437" spans="4:11">
      <c r="D437" s="5"/>
      <c r="E437" s="5"/>
      <c r="F437" s="5"/>
      <c r="G437" s="20"/>
      <c r="H437" s="20"/>
      <c r="I437" s="20"/>
      <c r="J437" s="20"/>
      <c r="K437" s="20"/>
    </row>
    <row r="438" spans="4:11">
      <c r="D438" s="5"/>
      <c r="E438" s="5"/>
      <c r="F438" s="5"/>
      <c r="G438" s="20"/>
      <c r="H438" s="20"/>
      <c r="I438" s="20"/>
      <c r="J438" s="20"/>
      <c r="K438" s="20"/>
    </row>
    <row r="439" spans="4:11">
      <c r="D439" s="5"/>
      <c r="E439" s="5"/>
      <c r="F439" s="5"/>
      <c r="G439" s="20"/>
      <c r="H439" s="20"/>
      <c r="I439" s="20"/>
      <c r="J439" s="20"/>
      <c r="K439" s="20"/>
    </row>
    <row r="440" spans="4:11">
      <c r="D440" s="5"/>
      <c r="E440" s="5"/>
      <c r="F440" s="5"/>
      <c r="G440" s="20"/>
      <c r="H440" s="20"/>
      <c r="I440" s="20"/>
      <c r="J440" s="20"/>
      <c r="K440" s="20"/>
    </row>
    <row r="441" spans="4:11">
      <c r="D441" s="5"/>
      <c r="E441" s="5"/>
      <c r="F441" s="5"/>
      <c r="G441" s="20"/>
      <c r="H441" s="20"/>
      <c r="I441" s="20"/>
      <c r="J441" s="20"/>
      <c r="K441" s="20"/>
    </row>
    <row r="442" spans="4:11">
      <c r="D442" s="5"/>
      <c r="E442" s="5"/>
      <c r="F442" s="5"/>
      <c r="G442" s="20"/>
      <c r="H442" s="20"/>
      <c r="I442" s="20"/>
      <c r="J442" s="20"/>
      <c r="K442" s="20"/>
    </row>
    <row r="443" spans="4:11">
      <c r="D443" s="5"/>
      <c r="E443" s="5"/>
      <c r="F443" s="5"/>
      <c r="G443" s="20"/>
      <c r="H443" s="20"/>
      <c r="I443" s="20"/>
      <c r="J443" s="20"/>
      <c r="K443" s="20"/>
    </row>
    <row r="444" spans="4:11">
      <c r="D444" s="5"/>
      <c r="E444" s="5"/>
      <c r="F444" s="5"/>
      <c r="G444" s="20"/>
      <c r="H444" s="20"/>
      <c r="I444" s="20"/>
      <c r="J444" s="20"/>
      <c r="K444" s="20"/>
    </row>
    <row r="445" spans="4:11">
      <c r="D445" s="5"/>
      <c r="E445" s="5"/>
      <c r="F445" s="5"/>
      <c r="G445" s="20"/>
      <c r="H445" s="20"/>
      <c r="I445" s="20"/>
      <c r="J445" s="20"/>
      <c r="K445" s="20"/>
    </row>
    <row r="446" spans="4:11">
      <c r="D446" s="5"/>
      <c r="E446" s="5"/>
      <c r="F446" s="5"/>
      <c r="G446" s="20"/>
      <c r="H446" s="20"/>
      <c r="I446" s="20"/>
      <c r="J446" s="20"/>
      <c r="K446" s="20"/>
    </row>
    <row r="447" spans="4:11">
      <c r="D447" s="5"/>
      <c r="E447" s="5"/>
      <c r="F447" s="5"/>
      <c r="G447" s="20"/>
      <c r="H447" s="20"/>
      <c r="I447" s="20"/>
      <c r="J447" s="20"/>
      <c r="K447" s="20"/>
    </row>
    <row r="448" spans="4:11">
      <c r="D448" s="5"/>
      <c r="E448" s="5"/>
      <c r="F448" s="5"/>
      <c r="G448" s="20"/>
      <c r="H448" s="20"/>
      <c r="I448" s="20"/>
      <c r="J448" s="20"/>
      <c r="K448" s="20"/>
    </row>
    <row r="449" spans="4:11">
      <c r="D449" s="5"/>
      <c r="E449" s="5"/>
      <c r="F449" s="5"/>
      <c r="G449" s="20"/>
      <c r="H449" s="20"/>
      <c r="I449" s="20"/>
      <c r="J449" s="20"/>
      <c r="K449" s="20"/>
    </row>
    <row r="450" spans="4:11">
      <c r="D450" s="5"/>
      <c r="E450" s="5"/>
      <c r="F450" s="5"/>
      <c r="G450" s="20"/>
      <c r="H450" s="20"/>
      <c r="I450" s="20"/>
      <c r="J450" s="20"/>
      <c r="K450" s="20"/>
    </row>
    <row r="451" spans="4:11">
      <c r="D451" s="5"/>
      <c r="E451" s="5"/>
      <c r="F451" s="5"/>
      <c r="G451" s="20"/>
      <c r="H451" s="20"/>
      <c r="I451" s="20"/>
      <c r="J451" s="20"/>
      <c r="K451" s="20"/>
    </row>
    <row r="452" spans="4:11">
      <c r="D452" s="5"/>
      <c r="E452" s="5"/>
      <c r="F452" s="5"/>
      <c r="G452" s="20"/>
      <c r="H452" s="20"/>
      <c r="I452" s="20"/>
      <c r="J452" s="20"/>
      <c r="K452" s="20"/>
    </row>
    <row r="453" spans="4:11">
      <c r="D453" s="5"/>
      <c r="E453" s="5"/>
      <c r="F453" s="5"/>
      <c r="G453" s="20"/>
      <c r="H453" s="20"/>
      <c r="I453" s="20"/>
      <c r="J453" s="20"/>
      <c r="K453" s="20"/>
    </row>
    <row r="454" spans="4:11">
      <c r="D454" s="5"/>
      <c r="E454" s="5"/>
      <c r="F454" s="5"/>
      <c r="G454" s="20"/>
      <c r="H454" s="20"/>
      <c r="I454" s="20"/>
      <c r="J454" s="20"/>
      <c r="K454" s="20"/>
    </row>
    <row r="455" spans="4:11">
      <c r="D455" s="5"/>
      <c r="E455" s="5"/>
      <c r="F455" s="5"/>
      <c r="G455" s="20"/>
      <c r="H455" s="20"/>
      <c r="I455" s="20"/>
      <c r="J455" s="20"/>
      <c r="K455" s="20"/>
    </row>
    <row r="456" spans="4:11">
      <c r="D456" s="5"/>
      <c r="E456" s="5"/>
      <c r="F456" s="5"/>
      <c r="G456" s="20"/>
      <c r="H456" s="20"/>
      <c r="I456" s="20"/>
      <c r="J456" s="20"/>
      <c r="K456" s="20"/>
    </row>
    <row r="457" spans="4:11">
      <c r="D457" s="5"/>
      <c r="E457" s="5"/>
      <c r="F457" s="5"/>
      <c r="G457" s="20"/>
      <c r="H457" s="20"/>
      <c r="I457" s="20"/>
      <c r="J457" s="20"/>
      <c r="K457" s="20"/>
    </row>
    <row r="458" spans="4:11">
      <c r="D458" s="5"/>
      <c r="E458" s="5"/>
      <c r="F458" s="5"/>
      <c r="G458" s="20"/>
      <c r="H458" s="20"/>
      <c r="I458" s="20"/>
      <c r="J458" s="20"/>
      <c r="K458" s="20"/>
    </row>
    <row r="459" spans="4:11">
      <c r="D459" s="5"/>
      <c r="E459" s="5"/>
      <c r="F459" s="5"/>
      <c r="G459" s="20"/>
      <c r="H459" s="20"/>
      <c r="I459" s="20"/>
      <c r="J459" s="20"/>
      <c r="K459" s="20"/>
    </row>
    <row r="460" spans="4:11">
      <c r="D460" s="5"/>
      <c r="E460" s="5"/>
      <c r="F460" s="5"/>
      <c r="G460" s="20"/>
      <c r="H460" s="20"/>
      <c r="I460" s="20"/>
      <c r="J460" s="20"/>
      <c r="K460" s="20"/>
    </row>
    <row r="461" spans="4:11">
      <c r="D461" s="5"/>
      <c r="E461" s="5"/>
      <c r="F461" s="5"/>
      <c r="G461" s="20"/>
      <c r="H461" s="20"/>
      <c r="I461" s="20"/>
      <c r="J461" s="20"/>
      <c r="K461" s="20"/>
    </row>
    <row r="462" spans="4:11">
      <c r="D462" s="5"/>
      <c r="E462" s="5"/>
      <c r="F462" s="5"/>
      <c r="G462" s="20"/>
      <c r="H462" s="20"/>
      <c r="I462" s="20"/>
      <c r="J462" s="20"/>
      <c r="K462" s="20"/>
    </row>
    <row r="463" spans="4:11">
      <c r="D463" s="5"/>
      <c r="E463" s="5"/>
      <c r="F463" s="5"/>
      <c r="G463" s="20"/>
      <c r="H463" s="20"/>
      <c r="I463" s="20"/>
      <c r="J463" s="20"/>
      <c r="K463" s="20"/>
    </row>
    <row r="464" spans="4:11">
      <c r="D464" s="5"/>
      <c r="E464" s="5"/>
      <c r="F464" s="5"/>
      <c r="G464" s="20"/>
      <c r="H464" s="20"/>
      <c r="I464" s="20"/>
      <c r="J464" s="20"/>
      <c r="K464" s="20"/>
    </row>
    <row r="465" spans="4:11">
      <c r="D465" s="5"/>
      <c r="E465" s="5"/>
      <c r="F465" s="5"/>
      <c r="G465" s="20"/>
      <c r="H465" s="20"/>
      <c r="I465" s="20"/>
      <c r="J465" s="20"/>
      <c r="K465" s="20"/>
    </row>
    <row r="466" spans="4:11">
      <c r="D466" s="5"/>
      <c r="E466" s="5"/>
      <c r="F466" s="5"/>
      <c r="G466" s="20"/>
      <c r="H466" s="20"/>
      <c r="I466" s="20"/>
      <c r="J466" s="20"/>
      <c r="K466" s="20"/>
    </row>
    <row r="467" spans="4:11">
      <c r="D467" s="5"/>
      <c r="E467" s="5"/>
      <c r="F467" s="5"/>
      <c r="G467" s="20"/>
      <c r="H467" s="20"/>
      <c r="I467" s="20"/>
      <c r="J467" s="20"/>
      <c r="K467" s="20"/>
    </row>
    <row r="468" spans="4:11">
      <c r="D468" s="5"/>
      <c r="E468" s="5"/>
      <c r="F468" s="5"/>
      <c r="G468" s="20"/>
      <c r="H468" s="20"/>
      <c r="I468" s="20"/>
      <c r="J468" s="20"/>
      <c r="K468" s="20"/>
    </row>
    <row r="469" spans="4:11">
      <c r="D469" s="5"/>
      <c r="E469" s="5"/>
      <c r="F469" s="5"/>
      <c r="G469" s="20"/>
      <c r="H469" s="20"/>
      <c r="I469" s="20"/>
      <c r="J469" s="20"/>
      <c r="K469" s="20"/>
    </row>
    <row r="470" spans="4:11">
      <c r="D470" s="5"/>
      <c r="E470" s="5"/>
      <c r="F470" s="5"/>
      <c r="G470" s="20"/>
      <c r="H470" s="20"/>
      <c r="I470" s="20"/>
      <c r="J470" s="20"/>
      <c r="K470" s="20"/>
    </row>
    <row r="471" spans="4:11">
      <c r="D471" s="5"/>
      <c r="E471" s="5"/>
      <c r="F471" s="5"/>
      <c r="G471" s="20"/>
      <c r="H471" s="20"/>
      <c r="I471" s="20"/>
      <c r="J471" s="20"/>
      <c r="K471" s="20"/>
    </row>
    <row r="472" spans="4:11">
      <c r="D472" s="5"/>
      <c r="E472" s="5"/>
      <c r="F472" s="5"/>
      <c r="G472" s="20"/>
      <c r="H472" s="20"/>
      <c r="I472" s="20"/>
      <c r="J472" s="20"/>
      <c r="K472" s="20"/>
    </row>
    <row r="473" spans="4:11">
      <c r="D473" s="5"/>
      <c r="E473" s="5"/>
      <c r="F473" s="5"/>
      <c r="G473" s="20"/>
      <c r="H473" s="20"/>
      <c r="I473" s="20"/>
      <c r="J473" s="20"/>
      <c r="K473" s="20"/>
    </row>
    <row r="474" spans="4:11">
      <c r="D474" s="5"/>
      <c r="E474" s="5"/>
      <c r="F474" s="5"/>
      <c r="G474" s="20"/>
      <c r="H474" s="20"/>
      <c r="I474" s="20"/>
      <c r="J474" s="20"/>
      <c r="K474" s="20"/>
    </row>
    <row r="475" spans="4:11">
      <c r="D475" s="5"/>
      <c r="E475" s="5"/>
      <c r="F475" s="5"/>
      <c r="G475" s="20"/>
      <c r="H475" s="20"/>
      <c r="I475" s="20"/>
      <c r="J475" s="20"/>
      <c r="K475" s="20"/>
    </row>
    <row r="476" spans="4:11">
      <c r="D476" s="5"/>
      <c r="E476" s="5"/>
      <c r="F476" s="5"/>
      <c r="G476" s="20"/>
      <c r="H476" s="20"/>
      <c r="I476" s="20"/>
      <c r="J476" s="20"/>
      <c r="K476" s="20"/>
    </row>
    <row r="477" spans="4:11">
      <c r="D477" s="5"/>
      <c r="E477" s="5"/>
      <c r="F477" s="5"/>
      <c r="G477" s="20"/>
      <c r="H477" s="20"/>
      <c r="I477" s="20"/>
      <c r="J477" s="20"/>
      <c r="K477" s="20"/>
    </row>
    <row r="478" spans="4:11">
      <c r="D478" s="5"/>
      <c r="E478" s="5"/>
      <c r="F478" s="5"/>
      <c r="G478" s="20"/>
      <c r="H478" s="20"/>
      <c r="I478" s="20"/>
      <c r="J478" s="20"/>
      <c r="K478" s="20"/>
    </row>
    <row r="479" spans="4:11">
      <c r="D479" s="5"/>
      <c r="E479" s="5"/>
      <c r="F479" s="5"/>
      <c r="G479" s="20"/>
      <c r="H479" s="20"/>
      <c r="I479" s="20"/>
      <c r="J479" s="20"/>
      <c r="K479" s="20"/>
    </row>
    <row r="480" spans="4:11">
      <c r="D480" s="5"/>
      <c r="E480" s="5"/>
      <c r="F480" s="5"/>
      <c r="G480" s="20"/>
      <c r="H480" s="20"/>
      <c r="I480" s="20"/>
      <c r="J480" s="20"/>
      <c r="K480" s="20"/>
    </row>
    <row r="481" spans="4:11">
      <c r="D481" s="5"/>
      <c r="E481" s="5"/>
      <c r="F481" s="5"/>
      <c r="G481" s="20"/>
      <c r="H481" s="20"/>
      <c r="I481" s="20"/>
      <c r="J481" s="20"/>
      <c r="K481" s="20"/>
    </row>
    <row r="482" spans="4:11">
      <c r="D482" s="5"/>
      <c r="E482" s="5"/>
      <c r="F482" s="5"/>
      <c r="G482" s="20"/>
      <c r="H482" s="20"/>
      <c r="I482" s="20"/>
      <c r="J482" s="20"/>
      <c r="K482" s="20"/>
    </row>
    <row r="483" spans="4:11">
      <c r="D483" s="5"/>
      <c r="E483" s="5"/>
      <c r="F483" s="5"/>
      <c r="G483" s="20"/>
      <c r="H483" s="20"/>
      <c r="I483" s="20"/>
      <c r="J483" s="20"/>
      <c r="K483" s="20"/>
    </row>
    <row r="484" spans="4:11">
      <c r="D484" s="5"/>
      <c r="E484" s="5"/>
      <c r="F484" s="5"/>
      <c r="G484" s="20"/>
      <c r="H484" s="20"/>
      <c r="I484" s="20"/>
      <c r="J484" s="20"/>
      <c r="K484" s="20"/>
    </row>
    <row r="485" spans="4:11">
      <c r="D485" s="5"/>
      <c r="E485" s="5"/>
      <c r="F485" s="5"/>
      <c r="G485" s="20"/>
      <c r="H485" s="20"/>
      <c r="I485" s="20"/>
      <c r="J485" s="20"/>
      <c r="K485" s="20"/>
    </row>
    <row r="486" spans="4:11">
      <c r="D486" s="5"/>
      <c r="E486" s="5"/>
      <c r="F486" s="5"/>
      <c r="G486" s="20"/>
      <c r="H486" s="20"/>
      <c r="I486" s="20"/>
      <c r="J486" s="20"/>
      <c r="K486" s="20"/>
    </row>
    <row r="487" spans="4:11">
      <c r="D487" s="5"/>
      <c r="E487" s="5"/>
      <c r="F487" s="5"/>
      <c r="G487" s="20"/>
      <c r="H487" s="20"/>
      <c r="I487" s="20"/>
      <c r="J487" s="20"/>
      <c r="K487" s="20"/>
    </row>
    <row r="488" spans="4:11">
      <c r="D488" s="5"/>
      <c r="E488" s="5"/>
      <c r="F488" s="5"/>
      <c r="G488" s="20"/>
      <c r="H488" s="20"/>
      <c r="I488" s="20"/>
      <c r="J488" s="20"/>
      <c r="K488" s="20"/>
    </row>
    <row r="489" spans="4:11">
      <c r="D489" s="5"/>
      <c r="E489" s="5"/>
      <c r="F489" s="5"/>
      <c r="G489" s="20"/>
      <c r="H489" s="20"/>
      <c r="I489" s="20"/>
      <c r="J489" s="20"/>
      <c r="K489" s="20"/>
    </row>
    <row r="490" spans="4:11">
      <c r="D490" s="5"/>
      <c r="E490" s="5"/>
      <c r="F490" s="5"/>
      <c r="G490" s="20"/>
      <c r="H490" s="20"/>
      <c r="I490" s="20"/>
      <c r="J490" s="20"/>
      <c r="K490" s="20"/>
    </row>
    <row r="491" spans="4:11">
      <c r="D491" s="5"/>
      <c r="E491" s="5"/>
      <c r="F491" s="5"/>
      <c r="G491" s="20"/>
      <c r="H491" s="20"/>
      <c r="I491" s="20"/>
      <c r="J491" s="20"/>
      <c r="K491" s="20"/>
    </row>
    <row r="492" spans="4:11">
      <c r="D492" s="5"/>
      <c r="E492" s="5"/>
      <c r="F492" s="5"/>
      <c r="G492" s="20"/>
      <c r="H492" s="20"/>
      <c r="I492" s="20"/>
      <c r="J492" s="20"/>
      <c r="K492" s="20"/>
    </row>
    <row r="493" spans="4:11">
      <c r="D493" s="5"/>
      <c r="E493" s="5"/>
      <c r="F493" s="5"/>
      <c r="G493" s="20"/>
      <c r="H493" s="20"/>
      <c r="I493" s="20"/>
      <c r="J493" s="20"/>
      <c r="K493" s="20"/>
    </row>
    <row r="494" spans="4:11">
      <c r="D494" s="5"/>
      <c r="E494" s="5"/>
      <c r="F494" s="5"/>
      <c r="G494" s="20"/>
      <c r="H494" s="20"/>
      <c r="I494" s="20"/>
      <c r="J494" s="20"/>
      <c r="K494" s="20"/>
    </row>
    <row r="495" spans="4:11">
      <c r="D495" s="5"/>
      <c r="E495" s="5"/>
      <c r="F495" s="5"/>
      <c r="G495" s="20"/>
      <c r="H495" s="20"/>
      <c r="I495" s="20"/>
      <c r="J495" s="20"/>
      <c r="K495" s="20"/>
    </row>
    <row r="496" spans="4:11">
      <c r="D496" s="5"/>
      <c r="E496" s="5"/>
      <c r="F496" s="5"/>
      <c r="G496" s="20"/>
      <c r="H496" s="20"/>
      <c r="I496" s="20"/>
      <c r="J496" s="20"/>
      <c r="K496" s="20"/>
    </row>
    <row r="497" spans="4:11">
      <c r="D497" s="5"/>
      <c r="E497" s="5"/>
      <c r="F497" s="5"/>
      <c r="G497" s="20"/>
      <c r="H497" s="20"/>
      <c r="I497" s="20"/>
      <c r="J497" s="20"/>
      <c r="K497" s="20"/>
    </row>
    <row r="498" spans="4:11">
      <c r="D498" s="5"/>
      <c r="E498" s="5"/>
      <c r="F498" s="5"/>
      <c r="G498" s="20"/>
      <c r="H498" s="20"/>
      <c r="I498" s="20"/>
      <c r="J498" s="20"/>
      <c r="K498" s="20"/>
    </row>
    <row r="499" spans="4:11">
      <c r="D499" s="5"/>
      <c r="E499" s="5"/>
      <c r="F499" s="5"/>
      <c r="G499" s="20"/>
      <c r="H499" s="20"/>
      <c r="I499" s="20"/>
      <c r="J499" s="20"/>
      <c r="K499" s="20"/>
    </row>
    <row r="500" spans="4:11">
      <c r="D500" s="5"/>
      <c r="E500" s="5"/>
      <c r="F500" s="5"/>
      <c r="G500" s="20"/>
      <c r="H500" s="20"/>
      <c r="I500" s="20"/>
      <c r="J500" s="20"/>
      <c r="K500" s="20"/>
    </row>
    <row r="501" spans="4:11">
      <c r="D501" s="5"/>
      <c r="E501" s="5"/>
      <c r="F501" s="5"/>
      <c r="G501" s="20"/>
      <c r="H501" s="20"/>
      <c r="I501" s="20"/>
      <c r="J501" s="20"/>
      <c r="K501" s="20"/>
    </row>
    <row r="502" spans="4:11">
      <c r="D502" s="5"/>
      <c r="E502" s="5"/>
      <c r="F502" s="5"/>
      <c r="G502" s="20"/>
      <c r="H502" s="20"/>
      <c r="I502" s="20"/>
      <c r="J502" s="20"/>
      <c r="K502" s="20"/>
    </row>
    <row r="503" spans="4:11">
      <c r="D503" s="5"/>
      <c r="E503" s="5"/>
      <c r="F503" s="5"/>
      <c r="G503" s="20"/>
      <c r="H503" s="20"/>
      <c r="I503" s="20"/>
      <c r="J503" s="20"/>
      <c r="K503" s="20"/>
    </row>
    <row r="504" spans="4:11">
      <c r="D504" s="5"/>
      <c r="E504" s="5"/>
      <c r="F504" s="5"/>
      <c r="G504" s="20"/>
      <c r="H504" s="20"/>
      <c r="I504" s="20"/>
      <c r="J504" s="20"/>
      <c r="K504" s="20"/>
    </row>
    <row r="505" spans="4:11">
      <c r="D505" s="5"/>
      <c r="E505" s="5"/>
      <c r="F505" s="5"/>
      <c r="G505" s="20"/>
      <c r="H505" s="20"/>
      <c r="I505" s="20"/>
      <c r="J505" s="20"/>
      <c r="K505" s="20"/>
    </row>
    <row r="506" spans="4:11">
      <c r="D506" s="5"/>
      <c r="E506" s="5"/>
      <c r="F506" s="5"/>
      <c r="G506" s="20"/>
      <c r="H506" s="20"/>
      <c r="I506" s="20"/>
      <c r="J506" s="20"/>
      <c r="K506" s="20"/>
    </row>
    <row r="507" spans="4:11">
      <c r="D507" s="5"/>
      <c r="E507" s="5"/>
      <c r="F507" s="5"/>
      <c r="G507" s="20"/>
      <c r="H507" s="20"/>
      <c r="I507" s="20"/>
      <c r="J507" s="20"/>
      <c r="K507" s="20"/>
    </row>
    <row r="508" spans="4:11">
      <c r="D508" s="5"/>
      <c r="E508" s="5"/>
      <c r="F508" s="5"/>
      <c r="G508" s="20"/>
      <c r="H508" s="20"/>
      <c r="I508" s="20"/>
      <c r="J508" s="20"/>
      <c r="K508" s="20"/>
    </row>
    <row r="509" spans="4:11">
      <c r="D509" s="5"/>
      <c r="E509" s="5"/>
      <c r="F509" s="5"/>
      <c r="G509" s="20"/>
      <c r="H509" s="20"/>
      <c r="I509" s="20"/>
      <c r="J509" s="20"/>
      <c r="K509" s="20"/>
    </row>
    <row r="510" spans="4:11">
      <c r="D510" s="5"/>
      <c r="E510" s="5"/>
      <c r="F510" s="5"/>
      <c r="G510" s="20"/>
      <c r="H510" s="20"/>
      <c r="I510" s="20"/>
      <c r="J510" s="20"/>
      <c r="K510" s="20"/>
    </row>
    <row r="511" spans="4:11">
      <c r="D511" s="5"/>
      <c r="E511" s="5"/>
      <c r="F511" s="5"/>
      <c r="G511" s="20"/>
      <c r="H511" s="20"/>
      <c r="I511" s="20"/>
      <c r="J511" s="20"/>
      <c r="K511" s="20"/>
    </row>
    <row r="512" spans="4:11">
      <c r="D512" s="5"/>
      <c r="E512" s="5"/>
      <c r="F512" s="5"/>
      <c r="G512" s="20"/>
      <c r="H512" s="20"/>
      <c r="I512" s="20"/>
      <c r="J512" s="20"/>
      <c r="K512" s="20"/>
    </row>
    <row r="513" spans="4:11">
      <c r="D513" s="5"/>
      <c r="E513" s="5"/>
      <c r="F513" s="5"/>
      <c r="G513" s="20"/>
      <c r="H513" s="20"/>
      <c r="I513" s="20"/>
      <c r="J513" s="20"/>
      <c r="K513" s="20"/>
    </row>
    <row r="514" spans="4:11">
      <c r="D514" s="5"/>
      <c r="E514" s="5"/>
      <c r="F514" s="5"/>
      <c r="G514" s="20"/>
      <c r="H514" s="20"/>
      <c r="I514" s="20"/>
      <c r="J514" s="20"/>
      <c r="K514" s="20"/>
    </row>
    <row r="515" spans="4:11">
      <c r="D515" s="5"/>
      <c r="E515" s="5"/>
      <c r="F515" s="5"/>
      <c r="G515" s="20"/>
      <c r="H515" s="20"/>
      <c r="I515" s="20"/>
      <c r="J515" s="20"/>
      <c r="K515" s="20"/>
    </row>
    <row r="516" spans="4:11">
      <c r="D516" s="5"/>
      <c r="E516" s="5"/>
      <c r="F516" s="5"/>
      <c r="G516" s="20"/>
      <c r="H516" s="20"/>
      <c r="I516" s="20"/>
      <c r="J516" s="20"/>
      <c r="K516" s="20"/>
    </row>
    <row r="517" spans="4:11">
      <c r="D517" s="5"/>
      <c r="E517" s="5"/>
      <c r="F517" s="5"/>
      <c r="G517" s="20"/>
      <c r="H517" s="20"/>
      <c r="I517" s="20"/>
      <c r="J517" s="20"/>
      <c r="K517" s="20"/>
    </row>
    <row r="518" spans="4:11">
      <c r="D518" s="5"/>
      <c r="E518" s="5"/>
      <c r="F518" s="5"/>
      <c r="G518" s="20"/>
      <c r="H518" s="20"/>
      <c r="I518" s="20"/>
      <c r="J518" s="20"/>
      <c r="K518" s="20"/>
    </row>
    <row r="519" spans="4:11">
      <c r="D519" s="5"/>
      <c r="E519" s="5"/>
      <c r="F519" s="5"/>
      <c r="G519" s="20"/>
      <c r="H519" s="20"/>
      <c r="I519" s="20"/>
      <c r="J519" s="20"/>
      <c r="K519" s="20"/>
    </row>
    <row r="520" spans="4:11">
      <c r="D520" s="5"/>
      <c r="E520" s="5"/>
      <c r="F520" s="5"/>
      <c r="G520" s="20"/>
      <c r="H520" s="20"/>
      <c r="I520" s="20"/>
      <c r="J520" s="20"/>
      <c r="K520" s="20"/>
    </row>
    <row r="521" spans="4:11">
      <c r="D521" s="5"/>
      <c r="E521" s="5"/>
      <c r="F521" s="5"/>
      <c r="G521" s="20"/>
      <c r="H521" s="20"/>
      <c r="I521" s="20"/>
      <c r="J521" s="20"/>
      <c r="K521" s="20"/>
    </row>
    <row r="522" spans="4:11">
      <c r="D522" s="5"/>
      <c r="E522" s="5"/>
      <c r="F522" s="5"/>
      <c r="G522" s="20"/>
      <c r="H522" s="20"/>
      <c r="I522" s="20"/>
      <c r="J522" s="20"/>
      <c r="K522" s="20"/>
    </row>
    <row r="523" spans="4:11">
      <c r="D523" s="5"/>
      <c r="E523" s="5"/>
      <c r="F523" s="5"/>
      <c r="G523" s="20"/>
      <c r="H523" s="20"/>
      <c r="I523" s="20"/>
      <c r="J523" s="20"/>
      <c r="K523" s="20"/>
    </row>
    <row r="524" spans="4:11">
      <c r="D524" s="5"/>
      <c r="E524" s="5"/>
      <c r="F524" s="5"/>
      <c r="G524" s="20"/>
      <c r="H524" s="20"/>
      <c r="I524" s="20"/>
      <c r="J524" s="20"/>
      <c r="K524" s="20"/>
    </row>
    <row r="525" spans="4:11">
      <c r="D525" s="5"/>
      <c r="E525" s="5"/>
      <c r="F525" s="5"/>
      <c r="G525" s="20"/>
      <c r="H525" s="20"/>
      <c r="I525" s="20"/>
      <c r="J525" s="20"/>
      <c r="K525" s="20"/>
    </row>
    <row r="526" spans="4:11">
      <c r="D526" s="5"/>
      <c r="E526" s="5"/>
      <c r="F526" s="5"/>
      <c r="G526" s="20"/>
      <c r="H526" s="20"/>
      <c r="I526" s="20"/>
      <c r="J526" s="20"/>
      <c r="K526" s="20"/>
    </row>
    <row r="527" spans="4:11">
      <c r="D527" s="5"/>
      <c r="E527" s="5"/>
      <c r="F527" s="5"/>
      <c r="G527" s="20"/>
      <c r="H527" s="20"/>
      <c r="I527" s="20"/>
      <c r="J527" s="20"/>
      <c r="K527" s="20"/>
    </row>
    <row r="528" spans="4:11">
      <c r="D528" s="5"/>
      <c r="E528" s="5"/>
      <c r="F528" s="5"/>
      <c r="G528" s="20"/>
      <c r="H528" s="20"/>
      <c r="I528" s="20"/>
      <c r="J528" s="20"/>
      <c r="K528" s="20"/>
    </row>
    <row r="529" spans="4:11">
      <c r="D529" s="5"/>
      <c r="E529" s="5"/>
      <c r="F529" s="5"/>
      <c r="G529" s="20"/>
      <c r="H529" s="20"/>
      <c r="I529" s="20"/>
      <c r="J529" s="20"/>
      <c r="K529" s="20"/>
    </row>
    <row r="530" spans="4:11">
      <c r="D530" s="5"/>
      <c r="E530" s="5"/>
      <c r="F530" s="5"/>
      <c r="G530" s="20"/>
      <c r="H530" s="20"/>
      <c r="I530" s="20"/>
      <c r="J530" s="20"/>
      <c r="K530" s="20"/>
    </row>
    <row r="531" spans="4:11">
      <c r="D531" s="5"/>
      <c r="E531" s="5"/>
      <c r="F531" s="5"/>
      <c r="G531" s="20"/>
      <c r="H531" s="20"/>
      <c r="I531" s="20"/>
      <c r="J531" s="20"/>
      <c r="K531" s="20"/>
    </row>
    <row r="532" spans="4:11">
      <c r="D532" s="5"/>
      <c r="E532" s="5"/>
      <c r="F532" s="5"/>
      <c r="G532" s="20"/>
      <c r="H532" s="20"/>
      <c r="I532" s="20"/>
      <c r="J532" s="20"/>
      <c r="K532" s="20"/>
    </row>
    <row r="533" spans="4:11">
      <c r="D533" s="5"/>
      <c r="E533" s="5"/>
      <c r="F533" s="5"/>
      <c r="G533" s="20"/>
      <c r="H533" s="20"/>
      <c r="I533" s="20"/>
      <c r="J533" s="20"/>
      <c r="K533" s="20"/>
    </row>
    <row r="534" spans="4:11">
      <c r="D534" s="5"/>
      <c r="E534" s="5"/>
      <c r="F534" s="5"/>
      <c r="G534" s="20"/>
      <c r="H534" s="20"/>
      <c r="I534" s="20"/>
      <c r="J534" s="20"/>
      <c r="K534" s="20"/>
    </row>
    <row r="535" spans="4:11">
      <c r="D535" s="5"/>
      <c r="E535" s="5"/>
      <c r="F535" s="5"/>
      <c r="G535" s="20"/>
      <c r="H535" s="20"/>
      <c r="I535" s="20"/>
      <c r="J535" s="20"/>
      <c r="K535" s="20"/>
    </row>
    <row r="536" spans="4:11">
      <c r="D536" s="5"/>
      <c r="E536" s="5"/>
      <c r="F536" s="5"/>
      <c r="G536" s="20"/>
      <c r="H536" s="20"/>
      <c r="I536" s="20"/>
      <c r="J536" s="20"/>
      <c r="K536" s="20"/>
    </row>
    <row r="537" spans="4:11">
      <c r="D537" s="5"/>
      <c r="E537" s="5"/>
      <c r="F537" s="5"/>
      <c r="G537" s="20"/>
      <c r="H537" s="20"/>
      <c r="I537" s="20"/>
      <c r="J537" s="20"/>
      <c r="K537" s="20"/>
    </row>
    <row r="538" spans="4:11">
      <c r="D538" s="5"/>
      <c r="E538" s="5"/>
      <c r="F538" s="5"/>
      <c r="G538" s="20"/>
      <c r="H538" s="20"/>
      <c r="I538" s="20"/>
      <c r="J538" s="20"/>
      <c r="K538" s="20"/>
    </row>
    <row r="539" spans="4:11">
      <c r="D539" s="5"/>
      <c r="E539" s="5"/>
      <c r="F539" s="5"/>
      <c r="G539" s="20"/>
      <c r="H539" s="20"/>
      <c r="I539" s="20"/>
      <c r="J539" s="20"/>
      <c r="K539" s="20"/>
    </row>
    <row r="540" spans="4:11">
      <c r="D540" s="5"/>
      <c r="E540" s="5"/>
      <c r="F540" s="5"/>
      <c r="G540" s="20"/>
      <c r="H540" s="20"/>
      <c r="I540" s="20"/>
      <c r="J540" s="20"/>
      <c r="K540" s="20"/>
    </row>
    <row r="541" spans="4:11">
      <c r="D541" s="5"/>
      <c r="E541" s="5"/>
      <c r="F541" s="5"/>
      <c r="G541" s="20"/>
      <c r="H541" s="20"/>
      <c r="I541" s="20"/>
      <c r="J541" s="20"/>
      <c r="K541" s="20"/>
    </row>
    <row r="542" spans="4:11">
      <c r="D542" s="5"/>
      <c r="E542" s="5"/>
      <c r="F542" s="5"/>
      <c r="G542" s="20"/>
      <c r="H542" s="20"/>
      <c r="I542" s="20"/>
      <c r="J542" s="20"/>
      <c r="K542" s="20"/>
    </row>
    <row r="543" spans="4:11">
      <c r="D543" s="5"/>
      <c r="E543" s="5"/>
      <c r="F543" s="5"/>
      <c r="G543" s="20"/>
      <c r="H543" s="20"/>
      <c r="I543" s="20"/>
      <c r="J543" s="20"/>
      <c r="K543" s="20"/>
    </row>
    <row r="544" spans="4:11">
      <c r="D544" s="5"/>
      <c r="E544" s="5"/>
      <c r="F544" s="5"/>
      <c r="G544" s="20"/>
      <c r="H544" s="20"/>
      <c r="I544" s="20"/>
      <c r="J544" s="20"/>
      <c r="K544" s="20"/>
    </row>
    <row r="545" spans="4:11">
      <c r="D545" s="5"/>
      <c r="E545" s="5"/>
      <c r="F545" s="5"/>
      <c r="G545" s="20"/>
      <c r="H545" s="20"/>
      <c r="I545" s="20"/>
      <c r="J545" s="20"/>
      <c r="K545" s="20"/>
    </row>
    <row r="546" spans="4:11">
      <c r="D546" s="5"/>
      <c r="E546" s="5"/>
      <c r="F546" s="5"/>
      <c r="G546" s="20"/>
      <c r="H546" s="20"/>
      <c r="I546" s="20"/>
      <c r="J546" s="20"/>
      <c r="K546" s="20"/>
    </row>
    <row r="547" spans="4:11">
      <c r="D547" s="5"/>
      <c r="E547" s="5"/>
      <c r="F547" s="5"/>
      <c r="G547" s="20"/>
      <c r="H547" s="20"/>
      <c r="I547" s="20"/>
      <c r="J547" s="20"/>
      <c r="K547" s="20"/>
    </row>
    <row r="548" spans="4:11">
      <c r="D548" s="5"/>
      <c r="E548" s="5"/>
      <c r="F548" s="5"/>
      <c r="G548" s="20"/>
      <c r="H548" s="20"/>
      <c r="I548" s="20"/>
      <c r="J548" s="20"/>
      <c r="K548" s="20"/>
    </row>
    <row r="549" spans="4:11">
      <c r="D549" s="5"/>
      <c r="E549" s="5"/>
      <c r="F549" s="5"/>
      <c r="G549" s="20"/>
      <c r="H549" s="20"/>
      <c r="I549" s="20"/>
      <c r="J549" s="20"/>
      <c r="K549" s="20"/>
    </row>
    <row r="550" spans="4:11">
      <c r="D550" s="5"/>
      <c r="E550" s="5"/>
      <c r="F550" s="5"/>
      <c r="G550" s="20"/>
      <c r="H550" s="20"/>
      <c r="I550" s="20"/>
      <c r="J550" s="20"/>
      <c r="K550" s="20"/>
    </row>
    <row r="551" spans="4:11">
      <c r="D551" s="5"/>
      <c r="E551" s="5"/>
      <c r="F551" s="5"/>
      <c r="G551" s="20"/>
      <c r="H551" s="20"/>
      <c r="I551" s="20"/>
      <c r="J551" s="20"/>
      <c r="K551" s="20"/>
    </row>
    <row r="552" spans="4:11">
      <c r="D552" s="5"/>
      <c r="E552" s="5"/>
      <c r="F552" s="5"/>
      <c r="G552" s="20"/>
      <c r="H552" s="20"/>
      <c r="I552" s="20"/>
      <c r="J552" s="20"/>
      <c r="K552" s="20"/>
    </row>
    <row r="553" spans="4:11">
      <c r="D553" s="5"/>
      <c r="E553" s="5"/>
      <c r="F553" s="5"/>
      <c r="G553" s="20"/>
      <c r="H553" s="20"/>
      <c r="I553" s="20"/>
      <c r="J553" s="20"/>
      <c r="K553" s="20"/>
    </row>
    <row r="554" spans="4:11">
      <c r="D554" s="5"/>
      <c r="E554" s="5"/>
      <c r="F554" s="5"/>
      <c r="G554" s="20"/>
      <c r="H554" s="20"/>
      <c r="I554" s="20"/>
      <c r="J554" s="20"/>
      <c r="K554" s="20"/>
    </row>
    <row r="555" spans="4:11">
      <c r="D555" s="5"/>
      <c r="E555" s="5"/>
      <c r="F555" s="5"/>
      <c r="G555" s="20"/>
      <c r="H555" s="20"/>
      <c r="I555" s="20"/>
      <c r="J555" s="20"/>
      <c r="K555" s="20"/>
    </row>
    <row r="556" spans="4:11">
      <c r="D556" s="5"/>
      <c r="E556" s="5"/>
      <c r="F556" s="5"/>
      <c r="G556" s="20"/>
      <c r="H556" s="20"/>
      <c r="I556" s="20"/>
      <c r="J556" s="20"/>
      <c r="K556" s="20"/>
    </row>
    <row r="557" spans="4:11">
      <c r="D557" s="5"/>
      <c r="E557" s="5"/>
      <c r="F557" s="5"/>
      <c r="G557" s="20"/>
      <c r="H557" s="20"/>
      <c r="I557" s="20"/>
      <c r="J557" s="20"/>
      <c r="K557" s="20"/>
    </row>
    <row r="558" spans="4:11">
      <c r="D558" s="5"/>
      <c r="E558" s="5"/>
      <c r="F558" s="5"/>
      <c r="G558" s="20"/>
      <c r="H558" s="20"/>
      <c r="I558" s="20"/>
      <c r="J558" s="20"/>
      <c r="K558" s="20"/>
    </row>
    <row r="559" spans="4:11">
      <c r="D559" s="5"/>
      <c r="E559" s="5"/>
      <c r="F559" s="5"/>
      <c r="G559" s="20"/>
      <c r="H559" s="20"/>
      <c r="I559" s="20"/>
      <c r="J559" s="20"/>
      <c r="K559" s="20"/>
    </row>
    <row r="560" spans="4:11">
      <c r="D560" s="5"/>
      <c r="E560" s="5"/>
      <c r="F560" s="5"/>
      <c r="G560" s="20"/>
      <c r="H560" s="20"/>
      <c r="I560" s="20"/>
      <c r="J560" s="20"/>
      <c r="K560" s="20"/>
    </row>
    <row r="561" spans="4:11">
      <c r="D561" s="5"/>
      <c r="E561" s="5"/>
      <c r="F561" s="5"/>
      <c r="G561" s="20"/>
      <c r="H561" s="20"/>
      <c r="I561" s="20"/>
      <c r="J561" s="20"/>
      <c r="K561" s="20"/>
    </row>
    <row r="562" spans="4:11">
      <c r="D562" s="5"/>
      <c r="E562" s="5"/>
      <c r="F562" s="5"/>
      <c r="G562" s="20"/>
      <c r="H562" s="20"/>
      <c r="I562" s="20"/>
      <c r="J562" s="20"/>
      <c r="K562" s="20"/>
    </row>
  </sheetData>
  <mergeCells count="28">
    <mergeCell ref="A35:B35"/>
    <mergeCell ref="B42:B47"/>
    <mergeCell ref="A48:B48"/>
    <mergeCell ref="B58:M58"/>
    <mergeCell ref="K59:M59"/>
    <mergeCell ref="A42:A44"/>
    <mergeCell ref="A36:A38"/>
    <mergeCell ref="B36:B40"/>
    <mergeCell ref="A41:B41"/>
    <mergeCell ref="M36:M37"/>
    <mergeCell ref="K63:M63"/>
    <mergeCell ref="A50:B50"/>
    <mergeCell ref="A52:B52"/>
    <mergeCell ref="A54:B54"/>
    <mergeCell ref="K60:M60"/>
    <mergeCell ref="K61:M61"/>
    <mergeCell ref="K62:M62"/>
    <mergeCell ref="A21:B21"/>
    <mergeCell ref="A27:B27"/>
    <mergeCell ref="B22:B26"/>
    <mergeCell ref="A29:A32"/>
    <mergeCell ref="B29:B34"/>
    <mergeCell ref="A28:B28"/>
    <mergeCell ref="A8:M8"/>
    <mergeCell ref="A9:A15"/>
    <mergeCell ref="B9:B15"/>
    <mergeCell ref="A16:B16"/>
    <mergeCell ref="B17:B20"/>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vt:lpstr>
      <vt:lpstr> RAP SEM PROJET ENVIRONNEMENT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2020-12-16T19:28:02Z</dcterms:modified>
</cp:coreProperties>
</file>