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C:\Users\ICT_PROVIDER\Documents\00. Hanitriniony RASON\00. PBF 2021\00. PRODOC 2021\01. Projets en cours 2021\RAPPORT FINANCIER\RAPPORT FINANCIER ANNUEL 2021\RARY ARO MADA\"/>
    </mc:Choice>
  </mc:AlternateContent>
  <xr:revisionPtr revIDLastSave="0" documentId="13_ncr:1_{3672ED79-D36C-40B2-A80A-CA2E14433057}" xr6:coauthVersionLast="46" xr6:coauthVersionMax="47" xr10:uidLastSave="{00000000-0000-0000-0000-000000000000}"/>
  <bookViews>
    <workbookView xWindow="-120" yWindow="-120" windowWidth="20730" windowHeight="11160" activeTab="1" xr2:uid="{00000000-000D-0000-FFFF-FFFF00000000}"/>
  </bookViews>
  <sheets>
    <sheet name="1) RF - Par produits" sheetId="1" r:id="rId1"/>
    <sheet name="2) RF-Par catégories budgétair" sheetId="3" r:id="rId2"/>
  </sheets>
  <externalReferences>
    <externalReference r:id="rId3"/>
  </externalReferences>
  <definedNames>
    <definedName name="_xlnm.Print_Area" localSheetId="1">'2) RF-Par catégories budgétair'!$B$1:$K$208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M194" i="3" l="1"/>
  <c r="M189" i="3"/>
  <c r="M190" i="3"/>
  <c r="M191" i="3"/>
  <c r="M192" i="3"/>
  <c r="M193" i="3"/>
  <c r="M188" i="3"/>
  <c r="M187" i="3"/>
  <c r="M71" i="3"/>
  <c r="M66" i="3"/>
  <c r="M26" i="3"/>
  <c r="M21" i="3"/>
  <c r="M22" i="3"/>
  <c r="M23" i="3"/>
  <c r="M24" i="3"/>
  <c r="M25" i="3"/>
  <c r="M20" i="3"/>
  <c r="F26" i="3"/>
  <c r="M15" i="3"/>
  <c r="M10" i="3"/>
  <c r="M11" i="3"/>
  <c r="M12" i="3"/>
  <c r="M13" i="3"/>
  <c r="M14" i="3"/>
  <c r="M9" i="3"/>
  <c r="M8" i="3"/>
  <c r="F15" i="3"/>
  <c r="K32" i="1" l="1"/>
  <c r="K22" i="1"/>
  <c r="K18" i="1"/>
  <c r="L29" i="1"/>
  <c r="L20" i="1"/>
  <c r="L32" i="1"/>
  <c r="F206" i="3"/>
  <c r="F207" i="3" s="1"/>
  <c r="F208" i="3" s="1"/>
  <c r="F194" i="3"/>
  <c r="I202" i="3" l="1"/>
  <c r="I187" i="3"/>
  <c r="I26" i="3"/>
  <c r="I15" i="3"/>
  <c r="J35" i="1"/>
  <c r="I71" i="3"/>
  <c r="M200" i="3" l="1"/>
  <c r="M201" i="3"/>
  <c r="M202" i="3"/>
  <c r="M203" i="3"/>
  <c r="M204" i="3"/>
  <c r="M205" i="3"/>
  <c r="I199" i="3"/>
  <c r="M199" i="3" s="1"/>
  <c r="H205" i="3"/>
  <c r="I194" i="3"/>
  <c r="J198" i="3"/>
  <c r="L193" i="3"/>
  <c r="L187" i="3"/>
  <c r="K187" i="3"/>
  <c r="K193" i="3"/>
  <c r="K191" i="3"/>
  <c r="K190" i="3"/>
  <c r="K189" i="3"/>
  <c r="H190" i="3"/>
  <c r="H191" i="3"/>
  <c r="L191" i="3" s="1"/>
  <c r="H189" i="3"/>
  <c r="H187" i="3"/>
  <c r="H199" i="3" s="1"/>
  <c r="E193" i="3"/>
  <c r="E190" i="3"/>
  <c r="E189" i="3"/>
  <c r="E187" i="3"/>
  <c r="E194" i="3" s="1"/>
  <c r="L65" i="3"/>
  <c r="K70" i="3"/>
  <c r="K69" i="3"/>
  <c r="K68" i="3"/>
  <c r="K67" i="3"/>
  <c r="K66" i="3"/>
  <c r="K65" i="3"/>
  <c r="H66" i="3"/>
  <c r="H67" i="3"/>
  <c r="L67" i="3" s="1"/>
  <c r="H68" i="3"/>
  <c r="H65" i="3"/>
  <c r="E70" i="3"/>
  <c r="L70" i="3" s="1"/>
  <c r="E69" i="3"/>
  <c r="E68" i="3"/>
  <c r="K59" i="3"/>
  <c r="K58" i="3"/>
  <c r="K57" i="3"/>
  <c r="K56" i="3"/>
  <c r="K55" i="3"/>
  <c r="E56" i="3"/>
  <c r="L56" i="3" s="1"/>
  <c r="E57" i="3"/>
  <c r="L57" i="3" s="1"/>
  <c r="E58" i="3"/>
  <c r="L58" i="3" s="1"/>
  <c r="E59" i="3"/>
  <c r="L59" i="3" s="1"/>
  <c r="E55" i="3"/>
  <c r="L55" i="3" s="1"/>
  <c r="H21" i="3"/>
  <c r="H22" i="3"/>
  <c r="L22" i="3" s="1"/>
  <c r="H23" i="3"/>
  <c r="H20" i="3"/>
  <c r="L20" i="3" s="1"/>
  <c r="E24" i="3"/>
  <c r="E25" i="3"/>
  <c r="L25" i="3" s="1"/>
  <c r="E23" i="3"/>
  <c r="L21" i="3"/>
  <c r="K25" i="3"/>
  <c r="K24" i="3"/>
  <c r="K23" i="3"/>
  <c r="K22" i="3"/>
  <c r="K21" i="3"/>
  <c r="K20" i="3"/>
  <c r="L10" i="3"/>
  <c r="L9" i="3"/>
  <c r="H10" i="3"/>
  <c r="H11" i="3"/>
  <c r="H12" i="3"/>
  <c r="H13" i="3"/>
  <c r="H204" i="3" s="1"/>
  <c r="H9" i="3"/>
  <c r="E12" i="3"/>
  <c r="E13" i="3"/>
  <c r="L13" i="3" s="1"/>
  <c r="E14" i="3"/>
  <c r="L14" i="3" s="1"/>
  <c r="K10" i="3"/>
  <c r="K9" i="3"/>
  <c r="K12" i="3"/>
  <c r="K13" i="3"/>
  <c r="K14" i="3"/>
  <c r="K11" i="3"/>
  <c r="E11" i="3"/>
  <c r="L11" i="3" s="1"/>
  <c r="J205" i="3"/>
  <c r="G205" i="3"/>
  <c r="D205" i="3"/>
  <c r="K205" i="3" s="1"/>
  <c r="J204" i="3"/>
  <c r="G204" i="3"/>
  <c r="D204" i="3"/>
  <c r="K204" i="3" s="1"/>
  <c r="J203" i="3"/>
  <c r="G203" i="3"/>
  <c r="D203" i="3"/>
  <c r="K203" i="3" s="1"/>
  <c r="J202" i="3"/>
  <c r="G202" i="3"/>
  <c r="D202" i="3"/>
  <c r="K202" i="3" s="1"/>
  <c r="J201" i="3"/>
  <c r="G201" i="3"/>
  <c r="D201" i="3"/>
  <c r="J200" i="3"/>
  <c r="G200" i="3"/>
  <c r="D200" i="3"/>
  <c r="J199" i="3"/>
  <c r="G199" i="3"/>
  <c r="D199" i="3"/>
  <c r="K199" i="3" s="1"/>
  <c r="J194" i="3"/>
  <c r="G194" i="3"/>
  <c r="D194" i="3"/>
  <c r="K194" i="3" s="1"/>
  <c r="K192" i="3"/>
  <c r="K188" i="3"/>
  <c r="J186" i="3"/>
  <c r="G186" i="3"/>
  <c r="D186" i="3"/>
  <c r="J183" i="3"/>
  <c r="G183" i="3"/>
  <c r="D183" i="3"/>
  <c r="K182" i="3"/>
  <c r="K181" i="3"/>
  <c r="K180" i="3"/>
  <c r="K179" i="3"/>
  <c r="K178" i="3"/>
  <c r="K177" i="3"/>
  <c r="K176" i="3"/>
  <c r="J175" i="3"/>
  <c r="G175" i="3"/>
  <c r="D175" i="3"/>
  <c r="J172" i="3"/>
  <c r="G172" i="3"/>
  <c r="D172" i="3"/>
  <c r="K171" i="3"/>
  <c r="K170" i="3"/>
  <c r="K169" i="3"/>
  <c r="K168" i="3"/>
  <c r="K167" i="3"/>
  <c r="K166" i="3"/>
  <c r="K165" i="3"/>
  <c r="J164" i="3"/>
  <c r="G164" i="3"/>
  <c r="D164" i="3"/>
  <c r="J161" i="3"/>
  <c r="G161" i="3"/>
  <c r="D161" i="3"/>
  <c r="K160" i="3"/>
  <c r="K159" i="3"/>
  <c r="K158" i="3"/>
  <c r="K157" i="3"/>
  <c r="K156" i="3"/>
  <c r="K155" i="3"/>
  <c r="K154" i="3"/>
  <c r="J153" i="3"/>
  <c r="G153" i="3"/>
  <c r="D153" i="3"/>
  <c r="J150" i="3"/>
  <c r="G150" i="3"/>
  <c r="D150" i="3"/>
  <c r="K149" i="3"/>
  <c r="K148" i="3"/>
  <c r="K147" i="3"/>
  <c r="K146" i="3"/>
  <c r="K145" i="3"/>
  <c r="K144" i="3"/>
  <c r="K143" i="3"/>
  <c r="J142" i="3"/>
  <c r="G142" i="3"/>
  <c r="D142" i="3"/>
  <c r="J138" i="3"/>
  <c r="G138" i="3"/>
  <c r="D138" i="3"/>
  <c r="K138" i="3" s="1"/>
  <c r="K137" i="3"/>
  <c r="K136" i="3"/>
  <c r="K135" i="3"/>
  <c r="K134" i="3"/>
  <c r="K133" i="3"/>
  <c r="K132" i="3"/>
  <c r="K131" i="3"/>
  <c r="J130" i="3"/>
  <c r="G130" i="3"/>
  <c r="D130" i="3"/>
  <c r="J127" i="3"/>
  <c r="G127" i="3"/>
  <c r="D127" i="3"/>
  <c r="K126" i="3"/>
  <c r="K125" i="3"/>
  <c r="K124" i="3"/>
  <c r="K123" i="3"/>
  <c r="K122" i="3"/>
  <c r="K121" i="3"/>
  <c r="K120" i="3"/>
  <c r="J119" i="3"/>
  <c r="G119" i="3"/>
  <c r="D119" i="3"/>
  <c r="J116" i="3"/>
  <c r="G116" i="3"/>
  <c r="D116" i="3"/>
  <c r="K115" i="3"/>
  <c r="K114" i="3"/>
  <c r="K113" i="3"/>
  <c r="K112" i="3"/>
  <c r="K111" i="3"/>
  <c r="K110" i="3"/>
  <c r="K109" i="3"/>
  <c r="J108" i="3"/>
  <c r="G108" i="3"/>
  <c r="D108" i="3"/>
  <c r="J105" i="3"/>
  <c r="G105" i="3"/>
  <c r="D105" i="3"/>
  <c r="K104" i="3"/>
  <c r="K103" i="3"/>
  <c r="K102" i="3"/>
  <c r="K101" i="3"/>
  <c r="K100" i="3"/>
  <c r="K99" i="3"/>
  <c r="K98" i="3"/>
  <c r="J97" i="3"/>
  <c r="G97" i="3"/>
  <c r="D97" i="3"/>
  <c r="J93" i="3"/>
  <c r="G93" i="3"/>
  <c r="D93" i="3"/>
  <c r="K92" i="3"/>
  <c r="K91" i="3"/>
  <c r="K90" i="3"/>
  <c r="K89" i="3"/>
  <c r="K88" i="3"/>
  <c r="K87" i="3"/>
  <c r="K86" i="3"/>
  <c r="J85" i="3"/>
  <c r="G85" i="3"/>
  <c r="D85" i="3"/>
  <c r="J82" i="3"/>
  <c r="G82" i="3"/>
  <c r="D82" i="3"/>
  <c r="K81" i="3"/>
  <c r="K80" i="3"/>
  <c r="K79" i="3"/>
  <c r="K78" i="3"/>
  <c r="K77" i="3"/>
  <c r="K76" i="3"/>
  <c r="K75" i="3"/>
  <c r="J74" i="3"/>
  <c r="G74" i="3"/>
  <c r="D74" i="3"/>
  <c r="J71" i="3"/>
  <c r="G71" i="3"/>
  <c r="D71" i="3"/>
  <c r="K71" i="3" s="1"/>
  <c r="K64" i="3"/>
  <c r="J63" i="3"/>
  <c r="G63" i="3"/>
  <c r="D63" i="3"/>
  <c r="J60" i="3"/>
  <c r="G60" i="3"/>
  <c r="D60" i="3"/>
  <c r="K60" i="3" s="1"/>
  <c r="K54" i="3"/>
  <c r="K53" i="3"/>
  <c r="J52" i="3"/>
  <c r="G52" i="3"/>
  <c r="D52" i="3"/>
  <c r="J48" i="3"/>
  <c r="G48" i="3"/>
  <c r="D48" i="3"/>
  <c r="K47" i="3"/>
  <c r="K46" i="3"/>
  <c r="K45" i="3"/>
  <c r="K44" i="3"/>
  <c r="K43" i="3"/>
  <c r="K42" i="3"/>
  <c r="K41" i="3"/>
  <c r="J40" i="3"/>
  <c r="G40" i="3"/>
  <c r="D40" i="3"/>
  <c r="J37" i="3"/>
  <c r="G37" i="3"/>
  <c r="D37" i="3"/>
  <c r="K36" i="3"/>
  <c r="K35" i="3"/>
  <c r="K34" i="3"/>
  <c r="K33" i="3"/>
  <c r="K32" i="3"/>
  <c r="K31" i="3"/>
  <c r="K30" i="3"/>
  <c r="J29" i="3"/>
  <c r="G29" i="3"/>
  <c r="D29" i="3"/>
  <c r="J26" i="3"/>
  <c r="G26" i="3"/>
  <c r="D26" i="3"/>
  <c r="K26" i="3" s="1"/>
  <c r="K19" i="3"/>
  <c r="J18" i="3"/>
  <c r="G18" i="3"/>
  <c r="D18" i="3"/>
  <c r="J15" i="3"/>
  <c r="G15" i="3"/>
  <c r="D15" i="3"/>
  <c r="K15" i="3" s="1"/>
  <c r="K8" i="3"/>
  <c r="J7" i="3"/>
  <c r="G7" i="3"/>
  <c r="D7" i="3"/>
  <c r="J4" i="3"/>
  <c r="K82" i="3" l="1"/>
  <c r="K127" i="3"/>
  <c r="K93" i="3"/>
  <c r="H202" i="3"/>
  <c r="H71" i="3"/>
  <c r="K183" i="3"/>
  <c r="K201" i="3"/>
  <c r="K172" i="3"/>
  <c r="E199" i="3"/>
  <c r="L199" i="3" s="1"/>
  <c r="E203" i="3"/>
  <c r="L189" i="3"/>
  <c r="E204" i="3"/>
  <c r="L204" i="3" s="1"/>
  <c r="K48" i="3"/>
  <c r="K105" i="3"/>
  <c r="J206" i="3"/>
  <c r="J207" i="3" s="1"/>
  <c r="J208" i="3" s="1"/>
  <c r="H200" i="3"/>
  <c r="L200" i="3" s="1"/>
  <c r="E205" i="3"/>
  <c r="L205" i="3" s="1"/>
  <c r="K200" i="3"/>
  <c r="L68" i="3"/>
  <c r="K116" i="3"/>
  <c r="L71" i="3"/>
  <c r="E15" i="3"/>
  <c r="L15" i="3" s="1"/>
  <c r="L12" i="3"/>
  <c r="H201" i="3"/>
  <c r="L69" i="3"/>
  <c r="E71" i="3"/>
  <c r="L190" i="3"/>
  <c r="E201" i="3"/>
  <c r="E202" i="3"/>
  <c r="K37" i="3"/>
  <c r="K161" i="3"/>
  <c r="H15" i="3"/>
  <c r="K150" i="3"/>
  <c r="E26" i="3"/>
  <c r="H203" i="3"/>
  <c r="I206" i="3"/>
  <c r="M206" i="3" s="1"/>
  <c r="M207" i="3" s="1"/>
  <c r="K18" i="3"/>
  <c r="K7" i="3"/>
  <c r="K52" i="3"/>
  <c r="K130" i="3"/>
  <c r="H194" i="3"/>
  <c r="L194" i="3" s="1"/>
  <c r="K153" i="3"/>
  <c r="E60" i="3"/>
  <c r="L60" i="3" s="1"/>
  <c r="L66" i="3"/>
  <c r="K63" i="3"/>
  <c r="L23" i="3"/>
  <c r="H26" i="3"/>
  <c r="L24" i="3"/>
  <c r="K186" i="3"/>
  <c r="K97" i="3"/>
  <c r="K74" i="3"/>
  <c r="K40" i="3"/>
  <c r="K108" i="3"/>
  <c r="K142" i="3"/>
  <c r="K175" i="3"/>
  <c r="K119" i="3"/>
  <c r="K85" i="3"/>
  <c r="D206" i="3"/>
  <c r="G206" i="3"/>
  <c r="K29" i="3"/>
  <c r="K164" i="3"/>
  <c r="L36" i="1"/>
  <c r="L37" i="1"/>
  <c r="L38" i="1"/>
  <c r="L35" i="1"/>
  <c r="L21" i="1"/>
  <c r="L22" i="1" s="1"/>
  <c r="L17" i="1"/>
  <c r="L16" i="1"/>
  <c r="J39" i="1"/>
  <c r="I39" i="1"/>
  <c r="J32" i="1"/>
  <c r="I32" i="1"/>
  <c r="J27" i="1"/>
  <c r="I27" i="1"/>
  <c r="J22" i="1"/>
  <c r="I22" i="1"/>
  <c r="E32" i="1"/>
  <c r="D32" i="1"/>
  <c r="L202" i="3" l="1"/>
  <c r="L201" i="3"/>
  <c r="L203" i="3"/>
  <c r="K206" i="3"/>
  <c r="K207" i="3" s="1"/>
  <c r="L39" i="1"/>
  <c r="H206" i="3"/>
  <c r="E206" i="3"/>
  <c r="L26" i="3"/>
  <c r="L18" i="1"/>
  <c r="I208" i="3"/>
  <c r="M208" i="3" s="1"/>
  <c r="G207" i="3"/>
  <c r="G208" i="3" s="1"/>
  <c r="D207" i="3"/>
  <c r="D208" i="3" s="1"/>
  <c r="K208" i="3" s="1"/>
  <c r="L206" i="3" l="1"/>
  <c r="L207" i="3" s="1"/>
  <c r="E207" i="3"/>
  <c r="E208" i="3" s="1"/>
  <c r="H207" i="3"/>
  <c r="H208" i="3" s="1"/>
  <c r="E18" i="1"/>
  <c r="D18" i="1"/>
  <c r="L208" i="3" l="1"/>
  <c r="F36" i="1"/>
  <c r="F37" i="1"/>
  <c r="F38" i="1"/>
  <c r="F35" i="1"/>
  <c r="N52" i="1" l="1"/>
  <c r="L27" i="1" l="1"/>
  <c r="L50" i="1" s="1"/>
  <c r="I18" i="1"/>
  <c r="I50" i="1" s="1"/>
  <c r="I51" i="1" s="1"/>
  <c r="J18" i="1"/>
  <c r="J50" i="1" s="1"/>
  <c r="J52" i="1" l="1"/>
  <c r="L51" i="1" l="1"/>
  <c r="L52" i="1" s="1"/>
  <c r="I52" i="1"/>
  <c r="E49" i="1"/>
  <c r="D49" i="1"/>
  <c r="E39" i="1"/>
  <c r="F31" i="1"/>
  <c r="F30" i="1"/>
  <c r="F29" i="1"/>
  <c r="E27" i="1"/>
  <c r="D27" i="1"/>
  <c r="F26" i="1"/>
  <c r="G27" i="1" s="1"/>
  <c r="E22" i="1"/>
  <c r="D22" i="1"/>
  <c r="F21" i="1"/>
  <c r="F20" i="1"/>
  <c r="F17" i="1"/>
  <c r="F16" i="1"/>
  <c r="E50" i="1" l="1"/>
  <c r="E51" i="1" s="1"/>
  <c r="E52" i="1" s="1"/>
  <c r="G32" i="1"/>
  <c r="F32" i="1"/>
  <c r="G22" i="1"/>
  <c r="G18" i="1"/>
  <c r="F18" i="1"/>
  <c r="F27" i="1"/>
  <c r="F22" i="1"/>
  <c r="D39" i="1"/>
  <c r="D50" i="1" s="1"/>
  <c r="D51" i="1" s="1"/>
  <c r="F39" i="1"/>
  <c r="F50" i="1" l="1"/>
  <c r="D52" i="1"/>
  <c r="G39" i="1"/>
  <c r="F51" i="1" l="1"/>
  <c r="F52" i="1" s="1"/>
  <c r="L54" i="1" l="1"/>
</calcChain>
</file>

<file path=xl/sharedStrings.xml><?xml version="1.0" encoding="utf-8"?>
<sst xmlns="http://schemas.openxmlformats.org/spreadsheetml/2006/main" count="273" uniqueCount="107">
  <si>
    <t>Annexe D - Budget du projet PBF</t>
  </si>
  <si>
    <t>Instructions:</t>
  </si>
  <si>
    <r>
      <t xml:space="preserve">1. Ne remplissez que les cellules blanches. Les cellules grises sont verrouillées et / ou contiennent des formules de feuille de calcul.
2. Remplissez les feuilles 1 et 2.
a) </t>
    </r>
    <r>
      <rPr>
        <sz val="16"/>
        <color theme="1"/>
        <rFont val="Calibri"/>
        <family val="2"/>
        <scheme val="minor"/>
      </rPr>
      <t>Premièrement, préparez un budget organisé par</t>
    </r>
    <r>
      <rPr>
        <b/>
        <sz val="16"/>
        <color theme="1"/>
        <rFont val="Calibri"/>
        <family val="2"/>
        <scheme val="minor"/>
      </rPr>
      <t xml:space="preserve"> activité / produit / résultat dans la feuille 1</t>
    </r>
    <r>
      <rPr>
        <sz val="16"/>
        <color theme="1"/>
        <rFont val="Calibri"/>
        <family val="2"/>
        <scheme val="minor"/>
      </rPr>
      <t>. (Les montants des activités peuvent être estimations indicatives.)</t>
    </r>
    <r>
      <rPr>
        <b/>
        <sz val="16"/>
        <color theme="1"/>
        <rFont val="Calibri"/>
        <family val="2"/>
        <scheme val="minor"/>
      </rPr>
      <t xml:space="preserve">
b) </t>
    </r>
    <r>
      <rPr>
        <sz val="16"/>
        <color theme="1"/>
        <rFont val="Calibri"/>
        <family val="2"/>
        <scheme val="minor"/>
      </rPr>
      <t xml:space="preserve">Ensuite, divisez chaque budget en fonction </t>
    </r>
    <r>
      <rPr>
        <b/>
        <sz val="16"/>
        <color theme="1"/>
        <rFont val="Calibri"/>
        <family val="2"/>
        <scheme val="minor"/>
      </rPr>
      <t xml:space="preserve">des catégories de budget des Nations Unies dans la feuille 2.
3. </t>
    </r>
    <r>
      <rPr>
        <sz val="16"/>
        <color theme="1"/>
        <rFont val="Calibri"/>
        <family val="2"/>
        <scheme val="minor"/>
      </rPr>
      <t xml:space="preserve">Assurez-vous d’inclure </t>
    </r>
    <r>
      <rPr>
        <b/>
        <sz val="16"/>
        <color theme="1"/>
        <rFont val="Calibri"/>
        <family val="2"/>
        <scheme val="minor"/>
      </rPr>
      <t>% en faveur de l’égalité des sexes et de l’autonomisation des femmes (GEWE).
4. N'utilisez pas les feuilles 4 ou 5</t>
    </r>
    <r>
      <rPr>
        <sz val="16"/>
        <color theme="1"/>
        <rFont val="Calibri"/>
        <family val="2"/>
        <scheme val="minor"/>
      </rPr>
      <t>, qui sont destinées au MPTF et au PBSO.</t>
    </r>
    <r>
      <rPr>
        <b/>
        <sz val="16"/>
        <color theme="1"/>
        <rFont val="Calibri"/>
        <family val="2"/>
        <scheme val="minor"/>
      </rPr>
      <t xml:space="preserve">
5. Laissez  en blanc </t>
    </r>
    <r>
      <rPr>
        <sz val="16"/>
        <color theme="1"/>
        <rFont val="Calibri"/>
        <family val="2"/>
        <scheme val="minor"/>
      </rPr>
      <t>toutes les organisations / résultats / réalisations / activités qui ne sont pas nécessaires. NE PAS supprimer les cellules.</t>
    </r>
    <r>
      <rPr>
        <b/>
        <sz val="16"/>
        <color theme="1"/>
        <rFont val="Calibri"/>
        <family val="2"/>
        <scheme val="minor"/>
      </rPr>
      <t xml:space="preserve">
6. Ne pas ajuster les montants des tranches </t>
    </r>
    <r>
      <rPr>
        <sz val="16"/>
        <color theme="1"/>
        <rFont val="Calibri"/>
        <family val="2"/>
        <scheme val="minor"/>
      </rPr>
      <t>sans consulter PBSO.</t>
    </r>
  </si>
  <si>
    <t>Nombre de resultat/ produit</t>
  </si>
  <si>
    <t>Formulation du resultat/ produit/activite</t>
  </si>
  <si>
    <t>Organisation recipiendiaire 1 (budget en USD)</t>
  </si>
  <si>
    <t>Organisation recipiendiaire 2 (budget en USD)</t>
  </si>
  <si>
    <t>Total</t>
  </si>
  <si>
    <t xml:space="preserve">Pourcentage du budget pour chaque produit ou activite reserve pour action directe sur égalité des sexes et autonomisation des femmes (GEWE) (cas echeant) </t>
  </si>
  <si>
    <t>Notes quelconque le cas echeant (.e.g sur types des entrants ou justification du budget)</t>
  </si>
  <si>
    <t>UNESCO</t>
  </si>
  <si>
    <t xml:space="preserve">RESULTAT 1: </t>
  </si>
  <si>
    <t>Produit 1.1:</t>
  </si>
  <si>
    <t>Activite 1.1.1:</t>
  </si>
  <si>
    <t>Activite 1.1.2:</t>
  </si>
  <si>
    <t>Produit total</t>
  </si>
  <si>
    <t>Produit 1.2:</t>
  </si>
  <si>
    <t>Activite 1.2.1</t>
  </si>
  <si>
    <t>Activite 1.2.2</t>
  </si>
  <si>
    <t xml:space="preserve">RESULTAT 2: </t>
  </si>
  <si>
    <t>Produit 2.1</t>
  </si>
  <si>
    <t>Activite 2.1.1</t>
  </si>
  <si>
    <t>Produit 2.2</t>
  </si>
  <si>
    <t>Activite 2.2.1</t>
  </si>
  <si>
    <t>Activite' 2.2.2</t>
  </si>
  <si>
    <t>Activite 2.2.3</t>
  </si>
  <si>
    <t>Cout de personnel du projet si pas inclus dans les activites si-dessus</t>
  </si>
  <si>
    <t>Couts operationnels si pas inclus dans les activites si-dessus</t>
  </si>
  <si>
    <t>Budget de suivi</t>
  </si>
  <si>
    <t>Budget pour l'évaluation finale indépendante</t>
  </si>
  <si>
    <t>Coûts supplémentaires total</t>
  </si>
  <si>
    <t>Totaux</t>
  </si>
  <si>
    <t>Organisation recipiendiaire 1</t>
  </si>
  <si>
    <t>Organisation recipiendiaire 2</t>
  </si>
  <si>
    <t>Sous-budget total du projet</t>
  </si>
  <si>
    <t>Coûts indirects (7%):</t>
  </si>
  <si>
    <t xml:space="preserve">Niveau de depense/ engagement actuel en USD (a remplir au moment des rapports de projet) </t>
  </si>
  <si>
    <t xml:space="preserve">Niveau de depense TOTAL/ engagement actuel en USD (a remplir au moment des rapports de projet) </t>
  </si>
  <si>
    <t>1. Personnel et autres employés</t>
  </si>
  <si>
    <t>2. Fournitures, produits de base, matériels</t>
  </si>
  <si>
    <t>3. Équipement, véhicules et mobilier (compte tenu de la dépréciation)</t>
  </si>
  <si>
    <t>4. Services contractuels</t>
  </si>
  <si>
    <t>5. Frais de déplacement</t>
  </si>
  <si>
    <t>6. Transferts et subventions aux homologues</t>
  </si>
  <si>
    <t>7. Frais généraux de fonctionnement et autres coûts directs</t>
  </si>
  <si>
    <t>TOTAL</t>
  </si>
  <si>
    <r>
      <t>Niveau de depense/ engagement actuel en USD (a remplir au moment des rapports de projet)</t>
    </r>
    <r>
      <rPr>
        <b/>
        <sz val="11"/>
        <rFont val="Calibri"/>
        <family val="2"/>
      </rPr>
      <t xml:space="preserve"> </t>
    </r>
  </si>
  <si>
    <t xml:space="preserve">Pourcentage des  dépenses pour chaque produit ou activite reserve pour action directe sur égalité des sexes et autonomisation des femmes (GEWE) (cas echeant) </t>
  </si>
  <si>
    <t>Les jeunes, sans aucune discrimination, contribuent activement à la consolidation de la paix à travers l’engagement, la formation, la communication et l’encadrement sur la promotion des DH</t>
  </si>
  <si>
    <t>Les capacités des jeunes à promouvoir les DH et la cohésion sociale sont renforcées</t>
  </si>
  <si>
    <t>Renforcer les capacités des OSC des jeunes, des jeunes sans aucune discrimination, et des jeunes journalistes, sur les DH et la paix</t>
  </si>
  <si>
    <t>Mobiliser les jeunes universitaires à agir comme des vecteurs de changement en faveur des DDH, le vivre ensemble en harmonie et la non-discrimination</t>
  </si>
  <si>
    <t xml:space="preserve">Les jeunes se servent d’un solide dispositif de communication pour optimiser leurs initiatives de promotion des droits de l’homme, de la citoyenneté et de la paix dans les régions </t>
  </si>
  <si>
    <t>Appuyer les OSC des jeunes intervenant au niveau des observatoires provinciaux et des comités de paix régionaux à concevoir des stratégies de communication et des outils pour les droits de l’homme et la paix</t>
  </si>
  <si>
    <t>Appuyer les jeunes intervenant au niveau des observatoires provinciaux et des comités de paix régionaux OSC des jeunes dans la mise en œuvre de la stratégie de communication pour les droits de l’homme et la paix</t>
  </si>
  <si>
    <t xml:space="preserve">Les jeunes sans aucune discrimination contribuent à la consolidation de la paix en assurant de manière professionnelle la surveillance des droits de l’homme, à travers des structures organisées et dans un cadre légal et institutionnel sécurisé </t>
  </si>
  <si>
    <t>Les jeunes contribuent à la documentation des violations des DH et à des actions de plaidoyer aux niveaux communal, régional et national à travers les observatoires</t>
  </si>
  <si>
    <t>Appuyer les jeunes dans la mise en place et l’opérationnalisation des Observatoires aux niveaux national et provincial</t>
  </si>
  <si>
    <t>Le mécanisme de protection  des jeunes défenseurs des DH est renforcé</t>
  </si>
  <si>
    <t>Renforcer le cadre légal et institutionnel de protection des jeunes DDH sans aucune discrimination</t>
  </si>
  <si>
    <t>Mettre en place un fonds d’appui à la protection des jeunes défenseurs des droits de l’homme</t>
  </si>
  <si>
    <t xml:space="preserve">Rendre opérationnel les Comités de paix entre FDS et les jeunes sans aucune discrimination au niveau des régions. </t>
  </si>
  <si>
    <t>Tranche 1</t>
  </si>
  <si>
    <t>OHCHR</t>
  </si>
  <si>
    <t>Tableau 1 - Rapport financier  du projet PBF par résultat, produit et activité</t>
  </si>
  <si>
    <t>RESULTAT 1</t>
  </si>
  <si>
    <t>Produit 1.1</t>
  </si>
  <si>
    <t>Total pour produit 1.1 (du tableau 1)</t>
  </si>
  <si>
    <t xml:space="preserve">Total </t>
  </si>
  <si>
    <t>Produit 1.2</t>
  </si>
  <si>
    <t>Total pour produit 1.2 (du tableau 1)</t>
  </si>
  <si>
    <t>Produit 1.3</t>
  </si>
  <si>
    <t>Total pour produit 1.3 (du tableau 1)</t>
  </si>
  <si>
    <t>Produit 1.4</t>
  </si>
  <si>
    <t>Total pour produit 1.4 (du tableau 1)</t>
  </si>
  <si>
    <t>RESULTAT 2</t>
  </si>
  <si>
    <t>Total pour produit 2.1 (du tableau 1)</t>
  </si>
  <si>
    <t>Total pour produit 2.2 (du tableau 1)</t>
  </si>
  <si>
    <t>Produit 2.3</t>
  </si>
  <si>
    <t>Total pour produit 2.3 (du tableau 1)</t>
  </si>
  <si>
    <t>Produit 2.4</t>
  </si>
  <si>
    <t>Total pour produit 2.4 (du tableau 1)</t>
  </si>
  <si>
    <t>RESULTAT 3</t>
  </si>
  <si>
    <t>Produit 3.1</t>
  </si>
  <si>
    <t>Total pour produit 3.1 (du tableau 1)</t>
  </si>
  <si>
    <t>Produit 3.2</t>
  </si>
  <si>
    <t>Total pour produit 3.2 (du tableau 1)</t>
  </si>
  <si>
    <t>Produit 3.3</t>
  </si>
  <si>
    <t>Total pour produit 3.3 (du tableau 1)</t>
  </si>
  <si>
    <t>Produit 3.4</t>
  </si>
  <si>
    <t>Total pour produit 3.4 (du tableau 1)</t>
  </si>
  <si>
    <t>RESULTAT 4</t>
  </si>
  <si>
    <t>Produit 4.1</t>
  </si>
  <si>
    <t>Total pour produit 4.1 (du tableau 1)</t>
  </si>
  <si>
    <t>Produit 4.2</t>
  </si>
  <si>
    <t>Total pour produit 4.2 (du tableau 1)</t>
  </si>
  <si>
    <t>Produit 4.3</t>
  </si>
  <si>
    <t>Total pour produit 4.3 (du tableau 1)</t>
  </si>
  <si>
    <t>Produit 4.4</t>
  </si>
  <si>
    <t>Total pour produit 4.4 (du tableau 1)</t>
  </si>
  <si>
    <t xml:space="preserve">Coûts supplémentaires </t>
  </si>
  <si>
    <t>Total des coûts supplémentaires (du tableau 1)</t>
  </si>
  <si>
    <t>Dépense</t>
  </si>
  <si>
    <t>BUDGET (USD)</t>
  </si>
  <si>
    <t>TOTAL PROJET</t>
  </si>
  <si>
    <t>T0TAL PROJET</t>
  </si>
  <si>
    <t>TOTAUX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</si>
</sst>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3" formatCode="_-* #,##0.00_-;\-* #,##0.00_-;_-* &quot;-&quot;??_-;_-@_-"/>
    <numFmt numFmtId="164" formatCode="_(&quot;$&quot;* #,##0.00_);_(&quot;$&quot;* \(#,##0.00\);_(&quot;$&quot;* &quot;-&quot;??_);_(@_)"/>
    <numFmt numFmtId="165" formatCode="_-* #,##0.00\ _€_-;\-* #,##0.00\ _€_-;_-* &quot;-&quot;??\ _€_-;_-@_-"/>
    <numFmt numFmtId="166" formatCode="_(&quot;$&quot;* #,##0_);_(&quot;$&quot;* \(#,##0\);_(&quot;$&quot;* &quot;-&quot;??_);_(@_)"/>
  </numFmts>
  <fonts count="28" x14ac:knownFonts="1">
    <font>
      <sz val="11"/>
      <color theme="1"/>
      <name val="Calibri"/>
      <family val="2"/>
      <scheme val="minor"/>
    </font>
    <font>
      <sz val="11"/>
      <color theme="1"/>
      <name val="Calibri"/>
      <family val="2"/>
      <scheme val="minor"/>
    </font>
    <font>
      <b/>
      <sz val="11"/>
      <color theme="1"/>
      <name val="Calibri"/>
      <family val="2"/>
      <scheme val="minor"/>
    </font>
    <font>
      <b/>
      <sz val="36"/>
      <color rgb="FF00B0F0"/>
      <name val="Calibri"/>
      <family val="2"/>
      <scheme val="minor"/>
    </font>
    <font>
      <b/>
      <sz val="36"/>
      <color theme="1"/>
      <name val="Calibri"/>
      <family val="2"/>
      <scheme val="minor"/>
    </font>
    <font>
      <b/>
      <sz val="12"/>
      <color rgb="FF00B0F0"/>
      <name val="Calibri"/>
      <family val="2"/>
      <scheme val="minor"/>
    </font>
    <font>
      <b/>
      <sz val="12"/>
      <color theme="1"/>
      <name val="Calibri"/>
      <family val="2"/>
      <scheme val="minor"/>
    </font>
    <font>
      <b/>
      <sz val="28"/>
      <color theme="1"/>
      <name val="Calibri"/>
      <family val="2"/>
      <scheme val="minor"/>
    </font>
    <font>
      <b/>
      <sz val="16"/>
      <color theme="1"/>
      <name val="Calibri"/>
      <family val="2"/>
      <scheme val="minor"/>
    </font>
    <font>
      <sz val="16"/>
      <color theme="1"/>
      <name val="Calibri"/>
      <family val="2"/>
      <scheme val="minor"/>
    </font>
    <font>
      <b/>
      <sz val="20"/>
      <color theme="1"/>
      <name val="Calibri"/>
      <family val="2"/>
      <scheme val="minor"/>
    </font>
    <font>
      <sz val="12"/>
      <color theme="1"/>
      <name val="Calibri"/>
      <family val="2"/>
      <scheme val="minor"/>
    </font>
    <font>
      <sz val="12"/>
      <name val="Calibri"/>
      <family val="2"/>
      <scheme val="minor"/>
    </font>
    <font>
      <b/>
      <sz val="11"/>
      <name val="Calibri"/>
      <family val="2"/>
    </font>
    <font>
      <sz val="11"/>
      <color rgb="FFFF0000"/>
      <name val="Calibri"/>
      <family val="2"/>
      <scheme val="minor"/>
    </font>
    <font>
      <sz val="11"/>
      <color rgb="FF7030A0"/>
      <name val="Calibri"/>
      <family val="2"/>
      <scheme val="minor"/>
    </font>
    <font>
      <sz val="36"/>
      <color rgb="FF7030A0"/>
      <name val="Calibri"/>
      <family val="2"/>
      <scheme val="minor"/>
    </font>
    <font>
      <b/>
      <sz val="28"/>
      <color rgb="FF7030A0"/>
      <name val="Calibri"/>
      <family val="2"/>
      <scheme val="minor"/>
    </font>
    <font>
      <b/>
      <sz val="16"/>
      <color rgb="FF7030A0"/>
      <name val="Calibri"/>
      <family val="2"/>
      <scheme val="minor"/>
    </font>
    <font>
      <b/>
      <sz val="12"/>
      <color rgb="FF7030A0"/>
      <name val="Calibri"/>
      <family val="2"/>
      <scheme val="minor"/>
    </font>
    <font>
      <b/>
      <sz val="11"/>
      <color rgb="FF7030A0"/>
      <name val="Calibri"/>
      <family val="2"/>
      <scheme val="minor"/>
    </font>
    <font>
      <b/>
      <sz val="12"/>
      <name val="Calibri"/>
      <family val="2"/>
      <scheme val="minor"/>
    </font>
    <font>
      <sz val="11"/>
      <name val="Calibri"/>
      <family val="2"/>
      <scheme val="minor"/>
    </font>
    <font>
      <b/>
      <sz val="24"/>
      <color rgb="FF00B0F0"/>
      <name val="Calibri"/>
      <family val="2"/>
      <scheme val="minor"/>
    </font>
    <font>
      <sz val="36"/>
      <color theme="1"/>
      <name val="Calibri"/>
      <family val="2"/>
      <scheme val="minor"/>
    </font>
    <font>
      <b/>
      <sz val="12"/>
      <color theme="1"/>
      <name val="Calibri"/>
      <family val="2"/>
    </font>
    <font>
      <sz val="12"/>
      <color theme="1"/>
      <name val="Calibri"/>
      <family val="2"/>
    </font>
    <font>
      <b/>
      <sz val="14"/>
      <color theme="1"/>
      <name val="Calibri"/>
      <family val="2"/>
      <scheme val="minor"/>
    </font>
  </fonts>
  <fills count="8">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0" tint="-0.14999847407452621"/>
        <bgColor indexed="64"/>
      </patternFill>
    </fill>
    <fill>
      <patternFill patternType="solid">
        <fgColor theme="2"/>
        <bgColor indexed="64"/>
      </patternFill>
    </fill>
    <fill>
      <patternFill patternType="solid">
        <fgColor theme="2" tint="-9.9978637043366805E-2"/>
        <bgColor indexed="64"/>
      </patternFill>
    </fill>
    <fill>
      <patternFill patternType="solid">
        <fgColor theme="0" tint="-4.9989318521683403E-2"/>
        <bgColor indexed="64"/>
      </patternFill>
    </fill>
  </fills>
  <borders count="47">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top/>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medium">
        <color indexed="64"/>
      </left>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s>
  <cellStyleXfs count="5">
    <xf numFmtId="0" fontId="0" fillId="0" borderId="0"/>
    <xf numFmtId="43" fontId="1" fillId="0" borderId="0" applyFont="0" applyFill="0" applyBorder="0" applyAlignment="0" applyProtection="0"/>
    <xf numFmtId="164" fontId="1" fillId="0" borderId="0" applyFont="0" applyFill="0" applyBorder="0" applyAlignment="0" applyProtection="0"/>
    <xf numFmtId="9" fontId="1" fillId="0" borderId="0" applyFont="0" applyFill="0" applyBorder="0" applyAlignment="0" applyProtection="0"/>
    <xf numFmtId="165" fontId="1" fillId="0" borderId="0" applyFont="0" applyFill="0" applyBorder="0" applyAlignment="0" applyProtection="0"/>
  </cellStyleXfs>
  <cellXfs count="271">
    <xf numFmtId="0" fontId="0" fillId="0" borderId="0" xfId="0"/>
    <xf numFmtId="0" fontId="11" fillId="3" borderId="0" xfId="0" applyFont="1" applyFill="1" applyAlignment="1" applyProtection="1">
      <alignment vertical="center" wrapText="1"/>
      <protection locked="0"/>
    </xf>
    <xf numFmtId="0" fontId="11" fillId="0" borderId="0" xfId="0" applyFont="1" applyAlignment="1" applyProtection="1">
      <alignment vertical="center" wrapText="1"/>
      <protection locked="0"/>
    </xf>
    <xf numFmtId="0" fontId="6" fillId="3" borderId="0" xfId="0" applyFont="1" applyFill="1" applyAlignment="1">
      <alignment vertical="center"/>
    </xf>
    <xf numFmtId="164" fontId="6" fillId="3" borderId="0" xfId="0" applyNumberFormat="1" applyFont="1" applyFill="1" applyAlignment="1">
      <alignment vertical="center" wrapText="1"/>
    </xf>
    <xf numFmtId="0" fontId="6" fillId="0" borderId="0" xfId="0" applyFont="1" applyAlignment="1">
      <alignment vertical="center"/>
    </xf>
    <xf numFmtId="164" fontId="6" fillId="0" borderId="0" xfId="0" applyNumberFormat="1" applyFont="1" applyAlignment="1">
      <alignment vertical="center"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5" fillId="0" borderId="0" xfId="0" applyFont="1" applyAlignment="1">
      <alignment vertical="center" wrapText="1"/>
    </xf>
    <xf numFmtId="0" fontId="6" fillId="0" borderId="0" xfId="0" applyFont="1" applyAlignment="1">
      <alignment vertical="center" wrapText="1"/>
    </xf>
    <xf numFmtId="0" fontId="7" fillId="2" borderId="1" xfId="0" applyFont="1" applyFill="1" applyBorder="1" applyAlignment="1">
      <alignment vertical="center" wrapText="1"/>
    </xf>
    <xf numFmtId="0" fontId="7" fillId="2" borderId="2" xfId="0" applyFont="1" applyFill="1" applyBorder="1" applyAlignment="1">
      <alignment vertical="center"/>
    </xf>
    <xf numFmtId="0" fontId="7" fillId="2" borderId="2" xfId="0" applyFont="1" applyFill="1" applyBorder="1" applyAlignment="1">
      <alignment vertical="center" wrapText="1"/>
    </xf>
    <xf numFmtId="0" fontId="2" fillId="0" borderId="0" xfId="0" applyFont="1" applyAlignment="1">
      <alignment vertical="center" wrapText="1"/>
    </xf>
    <xf numFmtId="0" fontId="0" fillId="0" borderId="0" xfId="0" applyAlignment="1">
      <alignment horizontal="center" vertical="center" wrapText="1"/>
    </xf>
    <xf numFmtId="0" fontId="0" fillId="3" borderId="0" xfId="0" applyFill="1" applyAlignment="1">
      <alignment vertical="center" wrapText="1"/>
    </xf>
    <xf numFmtId="0" fontId="0" fillId="0" borderId="0" xfId="0" applyBorder="1" applyAlignment="1">
      <alignment vertical="center" wrapText="1"/>
    </xf>
    <xf numFmtId="0" fontId="0" fillId="0" borderId="0" xfId="0" applyFill="1" applyAlignment="1">
      <alignment vertical="center" wrapText="1"/>
    </xf>
    <xf numFmtId="0" fontId="7" fillId="0" borderId="2" xfId="0" applyFont="1" applyFill="1" applyBorder="1" applyAlignment="1">
      <alignment vertical="center" wrapText="1"/>
    </xf>
    <xf numFmtId="0" fontId="0" fillId="0" borderId="0" xfId="0" applyFill="1" applyAlignment="1">
      <alignment horizontal="center" vertical="center" wrapText="1"/>
    </xf>
    <xf numFmtId="164" fontId="12" fillId="0" borderId="10" xfId="2" applyFont="1" applyFill="1" applyBorder="1" applyAlignment="1" applyProtection="1">
      <alignment horizontal="center" vertical="center" wrapText="1"/>
      <protection locked="0"/>
    </xf>
    <xf numFmtId="164" fontId="12" fillId="0" borderId="10" xfId="2" applyFont="1" applyFill="1" applyBorder="1" applyAlignment="1" applyProtection="1">
      <alignment vertical="center" wrapText="1"/>
      <protection locked="0"/>
    </xf>
    <xf numFmtId="164" fontId="6" fillId="0" borderId="0" xfId="0" applyNumberFormat="1" applyFont="1" applyFill="1" applyAlignment="1">
      <alignment vertical="center" wrapText="1"/>
    </xf>
    <xf numFmtId="0" fontId="6" fillId="4" borderId="30" xfId="0" applyFont="1" applyFill="1" applyBorder="1" applyAlignment="1">
      <alignment horizontal="center" vertical="center" wrapText="1"/>
    </xf>
    <xf numFmtId="0" fontId="11" fillId="4" borderId="22" xfId="0" applyFont="1" applyFill="1" applyBorder="1" applyAlignment="1">
      <alignment horizontal="center" vertical="center" wrapText="1"/>
    </xf>
    <xf numFmtId="0" fontId="14" fillId="0" borderId="0" xfId="0" applyFont="1" applyAlignment="1">
      <alignment vertical="center" wrapText="1"/>
    </xf>
    <xf numFmtId="0" fontId="15" fillId="0" borderId="0" xfId="0" applyFont="1" applyAlignment="1">
      <alignment vertical="center" wrapText="1"/>
    </xf>
    <xf numFmtId="0" fontId="15" fillId="3" borderId="0" xfId="0" applyFont="1" applyFill="1" applyAlignment="1">
      <alignment vertical="center" wrapText="1"/>
    </xf>
    <xf numFmtId="0" fontId="16" fillId="0" borderId="0" xfId="0" applyFont="1" applyAlignment="1">
      <alignment vertical="center" wrapText="1"/>
    </xf>
    <xf numFmtId="0" fontId="17" fillId="2" borderId="2" xfId="0" applyFont="1" applyFill="1" applyBorder="1" applyAlignment="1">
      <alignment vertical="center" wrapText="1"/>
    </xf>
    <xf numFmtId="0" fontId="17" fillId="3" borderId="2" xfId="0" applyFont="1" applyFill="1" applyBorder="1" applyAlignment="1">
      <alignment vertical="center" wrapText="1"/>
    </xf>
    <xf numFmtId="0" fontId="17" fillId="2" borderId="0" xfId="0" applyFont="1" applyFill="1" applyBorder="1" applyAlignment="1">
      <alignment vertical="center" wrapText="1"/>
    </xf>
    <xf numFmtId="0" fontId="18" fillId="2" borderId="0" xfId="0" applyFont="1" applyFill="1" applyBorder="1" applyAlignment="1">
      <alignment horizontal="left" vertical="center" wrapText="1"/>
    </xf>
    <xf numFmtId="0" fontId="19" fillId="3" borderId="0" xfId="0" applyFont="1" applyFill="1" applyAlignment="1" applyProtection="1">
      <alignment vertical="center" wrapText="1"/>
      <protection locked="0"/>
    </xf>
    <xf numFmtId="0" fontId="19" fillId="0" borderId="0" xfId="0" applyFont="1" applyAlignment="1" applyProtection="1">
      <alignment vertical="center" wrapText="1"/>
      <protection locked="0"/>
    </xf>
    <xf numFmtId="164" fontId="19" fillId="3" borderId="0" xfId="0" applyNumberFormat="1" applyFont="1" applyFill="1" applyAlignment="1">
      <alignment vertical="center" wrapText="1"/>
    </xf>
    <xf numFmtId="0" fontId="15" fillId="3" borderId="0" xfId="0" applyFont="1" applyFill="1" applyBorder="1" applyAlignment="1">
      <alignment vertical="center" wrapText="1"/>
    </xf>
    <xf numFmtId="43" fontId="19" fillId="4" borderId="25" xfId="1" applyFont="1" applyFill="1" applyBorder="1" applyAlignment="1">
      <alignment vertical="center" wrapText="1"/>
    </xf>
    <xf numFmtId="9" fontId="20" fillId="3" borderId="0" xfId="3" applyFont="1" applyFill="1" applyBorder="1" applyAlignment="1">
      <alignment vertical="center" wrapText="1"/>
    </xf>
    <xf numFmtId="164" fontId="19" fillId="0" borderId="0" xfId="0" applyNumberFormat="1" applyFont="1" applyAlignment="1">
      <alignment vertical="center" wrapText="1"/>
    </xf>
    <xf numFmtId="0" fontId="15" fillId="0" borderId="0" xfId="0" applyFont="1" applyBorder="1" applyAlignment="1">
      <alignment vertical="center" wrapText="1"/>
    </xf>
    <xf numFmtId="0" fontId="21" fillId="4" borderId="31" xfId="0" applyFont="1" applyFill="1" applyBorder="1" applyAlignment="1">
      <alignment horizontal="center" vertical="center" wrapText="1"/>
    </xf>
    <xf numFmtId="0" fontId="15" fillId="3" borderId="42" xfId="0" applyFont="1" applyFill="1" applyBorder="1" applyAlignment="1">
      <alignment vertical="center" wrapText="1"/>
    </xf>
    <xf numFmtId="0" fontId="15" fillId="0" borderId="42" xfId="0" applyFont="1" applyBorder="1" applyAlignment="1">
      <alignment vertical="center" wrapText="1"/>
    </xf>
    <xf numFmtId="0" fontId="15" fillId="0" borderId="33" xfId="0" applyFont="1" applyBorder="1" applyAlignment="1">
      <alignment vertical="center" wrapText="1"/>
    </xf>
    <xf numFmtId="164" fontId="21" fillId="0" borderId="10" xfId="2" applyFont="1" applyFill="1" applyBorder="1" applyAlignment="1">
      <alignment horizontal="center" vertical="center" wrapText="1"/>
    </xf>
    <xf numFmtId="164" fontId="21" fillId="3" borderId="10" xfId="2" applyFont="1" applyFill="1" applyBorder="1" applyAlignment="1">
      <alignment horizontal="center" vertical="center" wrapText="1"/>
    </xf>
    <xf numFmtId="0" fontId="21" fillId="0" borderId="10" xfId="2" applyNumberFormat="1" applyFont="1" applyFill="1" applyBorder="1" applyAlignment="1">
      <alignment horizontal="center" vertical="center" wrapText="1"/>
    </xf>
    <xf numFmtId="0" fontId="21" fillId="3" borderId="10" xfId="2" applyNumberFormat="1" applyFont="1" applyFill="1" applyBorder="1" applyAlignment="1">
      <alignment horizontal="center" vertical="center" wrapText="1"/>
    </xf>
    <xf numFmtId="164" fontId="12" fillId="0" borderId="10" xfId="0" applyNumberFormat="1" applyFont="1" applyFill="1" applyBorder="1" applyAlignment="1">
      <alignment vertical="center" wrapText="1"/>
    </xf>
    <xf numFmtId="164" fontId="12" fillId="3" borderId="10" xfId="0" applyNumberFormat="1" applyFont="1" applyFill="1" applyBorder="1" applyAlignment="1">
      <alignment vertical="center" wrapText="1"/>
    </xf>
    <xf numFmtId="164" fontId="12" fillId="4" borderId="23" xfId="0" applyNumberFormat="1" applyFont="1" applyFill="1" applyBorder="1" applyAlignment="1">
      <alignment vertical="center" wrapText="1"/>
    </xf>
    <xf numFmtId="164" fontId="21" fillId="4" borderId="25" xfId="2" applyFont="1" applyFill="1" applyBorder="1" applyAlignment="1">
      <alignment horizontal="center" vertical="center" wrapText="1"/>
    </xf>
    <xf numFmtId="164" fontId="21" fillId="4" borderId="26" xfId="2" applyFont="1" applyFill="1" applyBorder="1" applyAlignment="1">
      <alignment vertical="center" wrapText="1"/>
    </xf>
    <xf numFmtId="0" fontId="21" fillId="5" borderId="22" xfId="0" applyFont="1" applyFill="1" applyBorder="1" applyAlignment="1">
      <alignment vertical="center" wrapText="1"/>
    </xf>
    <xf numFmtId="0" fontId="22" fillId="3" borderId="10" xfId="0" applyFont="1" applyFill="1" applyBorder="1" applyAlignment="1">
      <alignment vertical="center" wrapText="1"/>
    </xf>
    <xf numFmtId="0" fontId="22" fillId="0" borderId="10" xfId="0" applyFont="1" applyBorder="1" applyAlignment="1">
      <alignment vertical="center" wrapText="1"/>
    </xf>
    <xf numFmtId="0" fontId="22" fillId="0" borderId="23" xfId="0" applyFont="1" applyBorder="1" applyAlignment="1">
      <alignment vertical="center" wrapText="1"/>
    </xf>
    <xf numFmtId="0" fontId="12" fillId="5" borderId="22" xfId="0" applyFont="1" applyFill="1" applyBorder="1" applyAlignment="1">
      <alignment vertical="center" wrapText="1"/>
    </xf>
    <xf numFmtId="0" fontId="12" fillId="0" borderId="10" xfId="0" applyFont="1" applyBorder="1" applyAlignment="1" applyProtection="1">
      <alignment horizontal="left" vertical="center" wrapText="1"/>
      <protection locked="0"/>
    </xf>
    <xf numFmtId="164" fontId="12" fillId="0" borderId="10" xfId="2" applyFont="1" applyBorder="1" applyAlignment="1" applyProtection="1">
      <alignment horizontal="center" vertical="center" wrapText="1"/>
      <protection locked="0"/>
    </xf>
    <xf numFmtId="164" fontId="12" fillId="4" borderId="10" xfId="2" applyFont="1" applyFill="1" applyBorder="1" applyAlignment="1">
      <alignment horizontal="center" vertical="center" wrapText="1"/>
    </xf>
    <xf numFmtId="9" fontId="12" fillId="0" borderId="10" xfId="3" applyFont="1" applyBorder="1" applyAlignment="1" applyProtection="1">
      <alignment horizontal="center" vertical="center" wrapText="1"/>
      <protection locked="0"/>
    </xf>
    <xf numFmtId="49" fontId="12" fillId="0" borderId="10" xfId="2" applyNumberFormat="1" applyFont="1" applyBorder="1" applyAlignment="1" applyProtection="1">
      <alignment horizontal="left" vertical="center" wrapText="1"/>
      <protection locked="0"/>
    </xf>
    <xf numFmtId="0" fontId="22" fillId="0" borderId="22" xfId="0" applyFont="1" applyBorder="1" applyAlignment="1">
      <alignment vertical="center" wrapText="1"/>
    </xf>
    <xf numFmtId="0" fontId="21" fillId="4" borderId="10" xfId="0" applyFont="1" applyFill="1" applyBorder="1" applyAlignment="1">
      <alignment vertical="center"/>
    </xf>
    <xf numFmtId="164" fontId="21" fillId="4" borderId="10" xfId="2" applyFont="1" applyFill="1" applyBorder="1" applyAlignment="1">
      <alignment horizontal="center" vertical="center" wrapText="1"/>
    </xf>
    <xf numFmtId="49" fontId="12" fillId="3" borderId="10" xfId="2" applyNumberFormat="1" applyFont="1" applyFill="1" applyBorder="1" applyAlignment="1" applyProtection="1">
      <alignment horizontal="left" vertical="center" wrapText="1"/>
      <protection locked="0"/>
    </xf>
    <xf numFmtId="164" fontId="21" fillId="0" borderId="10" xfId="2" applyFont="1" applyBorder="1" applyAlignment="1">
      <alignment horizontal="center" vertical="center" wrapText="1"/>
    </xf>
    <xf numFmtId="0" fontId="12" fillId="3" borderId="22" xfId="0" applyFont="1" applyFill="1" applyBorder="1" applyAlignment="1" applyProtection="1">
      <alignment vertical="center" wrapText="1"/>
      <protection locked="0"/>
    </xf>
    <xf numFmtId="0" fontId="12" fillId="3" borderId="10" xfId="0" applyFont="1" applyFill="1" applyBorder="1" applyAlignment="1" applyProtection="1">
      <alignment horizontal="left" vertical="center"/>
      <protection locked="0"/>
    </xf>
    <xf numFmtId="164" fontId="12" fillId="3" borderId="10" xfId="2" applyFont="1" applyFill="1" applyBorder="1" applyAlignment="1" applyProtection="1">
      <alignment horizontal="center" vertical="center" wrapText="1"/>
      <protection locked="0"/>
    </xf>
    <xf numFmtId="0" fontId="21" fillId="4" borderId="22" xfId="0" applyFont="1" applyFill="1" applyBorder="1" applyAlignment="1">
      <alignment vertical="center" wrapText="1"/>
    </xf>
    <xf numFmtId="0" fontId="22" fillId="3" borderId="23" xfId="0" applyFont="1" applyFill="1" applyBorder="1" applyAlignment="1">
      <alignment vertical="center" wrapText="1"/>
    </xf>
    <xf numFmtId="0" fontId="22" fillId="3" borderId="10" xfId="0" quotePrefix="1" applyFont="1" applyFill="1" applyBorder="1" applyAlignment="1">
      <alignment horizontal="right" vertical="center" wrapText="1"/>
    </xf>
    <xf numFmtId="0" fontId="12" fillId="0" borderId="10" xfId="0" applyFont="1" applyBorder="1" applyAlignment="1" applyProtection="1">
      <alignment horizontal="left" vertical="center"/>
      <protection locked="0"/>
    </xf>
    <xf numFmtId="0" fontId="22" fillId="0" borderId="0" xfId="0" applyFont="1" applyAlignment="1">
      <alignment vertical="center" wrapText="1"/>
    </xf>
    <xf numFmtId="49" fontId="12" fillId="3" borderId="27" xfId="2" applyNumberFormat="1" applyFont="1" applyFill="1" applyBorder="1" applyAlignment="1" applyProtection="1">
      <alignment horizontal="left" vertical="center" wrapText="1"/>
      <protection locked="0"/>
    </xf>
    <xf numFmtId="0" fontId="21" fillId="3" borderId="0" xfId="0" applyFont="1" applyFill="1" applyBorder="1" applyAlignment="1">
      <alignment vertical="center" wrapText="1"/>
    </xf>
    <xf numFmtId="0" fontId="12" fillId="3" borderId="0" xfId="0" applyFont="1" applyFill="1" applyBorder="1" applyAlignment="1" applyProtection="1">
      <alignment vertical="center"/>
      <protection locked="0"/>
    </xf>
    <xf numFmtId="164" fontId="12" fillId="0" borderId="0" xfId="2" applyFont="1" applyFill="1" applyBorder="1" applyAlignment="1" applyProtection="1">
      <alignment vertical="center" wrapText="1"/>
      <protection locked="0"/>
    </xf>
    <xf numFmtId="164" fontId="12" fillId="3" borderId="0" xfId="2" applyFont="1" applyFill="1" applyBorder="1" applyAlignment="1" applyProtection="1">
      <alignment vertical="center" wrapText="1"/>
      <protection locked="0"/>
    </xf>
    <xf numFmtId="0" fontId="12" fillId="3" borderId="0" xfId="0" applyFont="1" applyFill="1" applyBorder="1" applyAlignment="1" applyProtection="1">
      <alignment vertical="center" wrapText="1"/>
      <protection locked="0"/>
    </xf>
    <xf numFmtId="0" fontId="22" fillId="3" borderId="0" xfId="0" applyFont="1" applyFill="1" applyBorder="1" applyAlignment="1">
      <alignment vertical="center" wrapText="1"/>
    </xf>
    <xf numFmtId="0" fontId="22" fillId="0" borderId="0" xfId="0" applyFont="1" applyBorder="1" applyAlignment="1">
      <alignment vertical="center" wrapText="1"/>
    </xf>
    <xf numFmtId="0" fontId="21" fillId="4" borderId="10" xfId="0" applyFont="1" applyFill="1" applyBorder="1" applyAlignment="1">
      <alignment vertical="center" wrapText="1"/>
    </xf>
    <xf numFmtId="0" fontId="12" fillId="3" borderId="10" xfId="0" applyFont="1" applyFill="1" applyBorder="1" applyAlignment="1" applyProtection="1">
      <alignment vertical="center"/>
      <protection locked="0"/>
    </xf>
    <xf numFmtId="164" fontId="12" fillId="0" borderId="10" xfId="2" applyFont="1" applyBorder="1" applyAlignment="1" applyProtection="1">
      <alignment vertical="center" wrapText="1"/>
      <protection locked="0"/>
    </xf>
    <xf numFmtId="164" fontId="12" fillId="4" borderId="10" xfId="2" applyFont="1" applyFill="1" applyBorder="1" applyAlignment="1">
      <alignment vertical="center" wrapText="1"/>
    </xf>
    <xf numFmtId="9" fontId="12" fillId="0" borderId="10" xfId="3" applyFont="1" applyBorder="1" applyAlignment="1" applyProtection="1">
      <alignment vertical="center" wrapText="1"/>
      <protection locked="0"/>
    </xf>
    <xf numFmtId="49" fontId="12" fillId="0" borderId="27" xfId="0" applyNumberFormat="1" applyFont="1" applyBorder="1" applyAlignment="1" applyProtection="1">
      <alignment horizontal="left" vertical="center" wrapText="1"/>
      <protection locked="0"/>
    </xf>
    <xf numFmtId="9" fontId="22" fillId="0" borderId="27" xfId="3" applyFont="1" applyBorder="1" applyAlignment="1">
      <alignment vertical="center" wrapText="1"/>
    </xf>
    <xf numFmtId="0" fontId="22" fillId="0" borderId="27" xfId="0" applyFont="1" applyBorder="1" applyAlignment="1">
      <alignment vertical="center" wrapText="1"/>
    </xf>
    <xf numFmtId="0" fontId="12" fillId="3" borderId="13" xfId="0" applyFont="1" applyFill="1" applyBorder="1" applyAlignment="1" applyProtection="1">
      <alignment vertical="center"/>
      <protection locked="0"/>
    </xf>
    <xf numFmtId="0" fontId="21" fillId="4" borderId="14" xfId="0" applyFont="1" applyFill="1" applyBorder="1" applyAlignment="1">
      <alignment vertical="center" wrapText="1"/>
    </xf>
    <xf numFmtId="0" fontId="21" fillId="3" borderId="0" xfId="0" applyFont="1" applyFill="1" applyAlignment="1">
      <alignment vertical="center" wrapText="1"/>
    </xf>
    <xf numFmtId="0" fontId="21" fillId="6" borderId="10" xfId="0" applyFont="1" applyFill="1" applyBorder="1" applyAlignment="1" applyProtection="1">
      <alignment vertical="center"/>
      <protection locked="0"/>
    </xf>
    <xf numFmtId="164" fontId="21" fillId="0" borderId="10" xfId="2" applyFont="1" applyFill="1" applyBorder="1" applyAlignment="1">
      <alignment vertical="center" wrapText="1"/>
    </xf>
    <xf numFmtId="164" fontId="21" fillId="3" borderId="10" xfId="2" applyFont="1" applyFill="1" applyBorder="1" applyAlignment="1">
      <alignment vertical="center" wrapText="1"/>
    </xf>
    <xf numFmtId="164" fontId="21" fillId="6" borderId="10" xfId="2" applyFont="1" applyFill="1" applyBorder="1" applyAlignment="1">
      <alignment vertical="center" wrapText="1"/>
    </xf>
    <xf numFmtId="0" fontId="12" fillId="3" borderId="27" xfId="0" applyFont="1" applyFill="1" applyBorder="1" applyAlignment="1" applyProtection="1">
      <alignment vertical="center" wrapText="1"/>
      <protection locked="0"/>
    </xf>
    <xf numFmtId="0" fontId="12" fillId="3" borderId="0" xfId="0" applyFont="1" applyFill="1" applyAlignment="1" applyProtection="1">
      <alignment vertical="center"/>
      <protection locked="0"/>
    </xf>
    <xf numFmtId="164" fontId="12" fillId="0" borderId="0" xfId="2" applyFont="1" applyFill="1" applyAlignment="1" applyProtection="1">
      <alignment vertical="center" wrapText="1"/>
      <protection locked="0"/>
    </xf>
    <xf numFmtId="164" fontId="12" fillId="3" borderId="0" xfId="2" applyFont="1" applyFill="1" applyAlignment="1" applyProtection="1">
      <alignment vertical="center" wrapText="1"/>
      <protection locked="0"/>
    </xf>
    <xf numFmtId="0" fontId="12" fillId="3" borderId="0" xfId="0" applyFont="1" applyFill="1" applyAlignment="1" applyProtection="1">
      <alignment vertical="center" wrapText="1"/>
      <protection locked="0"/>
    </xf>
    <xf numFmtId="0" fontId="22" fillId="3" borderId="11" xfId="0" applyFont="1" applyFill="1" applyBorder="1" applyAlignment="1">
      <alignment vertical="center" wrapText="1"/>
    </xf>
    <xf numFmtId="0" fontId="22" fillId="0" borderId="11" xfId="0" applyFont="1" applyBorder="1" applyAlignment="1">
      <alignment vertical="center" wrapText="1"/>
    </xf>
    <xf numFmtId="0" fontId="22" fillId="0" borderId="28" xfId="0" applyFont="1" applyBorder="1" applyAlignment="1">
      <alignment vertical="center" wrapText="1"/>
    </xf>
    <xf numFmtId="0" fontId="21" fillId="3" borderId="0" xfId="0" applyFont="1" applyFill="1" applyAlignment="1" applyProtection="1">
      <alignment vertical="center" wrapText="1"/>
      <protection locked="0"/>
    </xf>
    <xf numFmtId="0" fontId="12" fillId="3" borderId="0" xfId="0" applyFont="1" applyFill="1" applyAlignment="1">
      <alignment vertical="center" wrapText="1"/>
    </xf>
    <xf numFmtId="0" fontId="12" fillId="4" borderId="22" xfId="0" applyFont="1" applyFill="1" applyBorder="1" applyAlignment="1">
      <alignment vertical="center"/>
    </xf>
    <xf numFmtId="164" fontId="12" fillId="3" borderId="30" xfId="0" applyNumberFormat="1" applyFont="1" applyFill="1" applyBorder="1" applyAlignment="1">
      <alignment vertical="center" wrapText="1"/>
    </xf>
    <xf numFmtId="164" fontId="12" fillId="4" borderId="31" xfId="0" applyNumberFormat="1" applyFont="1" applyFill="1" applyBorder="1" applyAlignment="1">
      <alignment vertical="center" wrapText="1"/>
    </xf>
    <xf numFmtId="0" fontId="22" fillId="0" borderId="32" xfId="0" applyFont="1" applyBorder="1" applyAlignment="1">
      <alignment vertical="center" wrapText="1"/>
    </xf>
    <xf numFmtId="0" fontId="12" fillId="0" borderId="0" xfId="0" applyFont="1" applyAlignment="1" applyProtection="1">
      <alignment vertical="center" wrapText="1"/>
      <protection locked="0"/>
    </xf>
    <xf numFmtId="0" fontId="12" fillId="0" borderId="0" xfId="0" applyFont="1" applyAlignment="1">
      <alignment vertical="center" wrapText="1"/>
    </xf>
    <xf numFmtId="164" fontId="12" fillId="3" borderId="22" xfId="0" applyNumberFormat="1" applyFont="1" applyFill="1" applyBorder="1" applyAlignment="1">
      <alignment vertical="center" wrapText="1"/>
    </xf>
    <xf numFmtId="0" fontId="21" fillId="4" borderId="24" xfId="0" applyFont="1" applyFill="1" applyBorder="1" applyAlignment="1">
      <alignment vertical="center"/>
    </xf>
    <xf numFmtId="165" fontId="12" fillId="0" borderId="0" xfId="0" applyNumberFormat="1" applyFont="1" applyAlignment="1" applyProtection="1">
      <alignment vertical="center" wrapText="1"/>
      <protection locked="0"/>
    </xf>
    <xf numFmtId="164" fontId="21" fillId="3" borderId="24" xfId="2" applyFont="1" applyFill="1" applyBorder="1" applyAlignment="1">
      <alignment vertical="center" wrapText="1"/>
    </xf>
    <xf numFmtId="9" fontId="21" fillId="4" borderId="25" xfId="3" applyFont="1" applyFill="1" applyBorder="1" applyAlignment="1">
      <alignment vertical="center" wrapText="1"/>
    </xf>
    <xf numFmtId="166" fontId="21" fillId="4" borderId="25" xfId="2" applyNumberFormat="1" applyFont="1" applyFill="1" applyBorder="1" applyAlignment="1">
      <alignment vertical="center" wrapText="1"/>
    </xf>
    <xf numFmtId="0" fontId="22" fillId="0" borderId="26" xfId="0" applyFont="1" applyBorder="1" applyAlignment="1">
      <alignment vertical="center" wrapText="1"/>
    </xf>
    <xf numFmtId="0" fontId="21" fillId="4" borderId="31" xfId="0" applyFont="1" applyFill="1" applyBorder="1" applyAlignment="1">
      <alignment horizontal="center" vertical="center"/>
    </xf>
    <xf numFmtId="0" fontId="12" fillId="4" borderId="10" xfId="0" applyFont="1" applyFill="1" applyBorder="1" applyAlignment="1">
      <alignment horizontal="center" vertical="center"/>
    </xf>
    <xf numFmtId="0" fontId="21" fillId="0" borderId="10" xfId="0" applyFont="1" applyFill="1" applyBorder="1" applyAlignment="1" applyProtection="1">
      <alignment horizontal="center" vertical="center" wrapText="1"/>
      <protection locked="0"/>
    </xf>
    <xf numFmtId="0" fontId="21" fillId="3" borderId="10" xfId="0" applyFont="1" applyFill="1" applyBorder="1" applyAlignment="1" applyProtection="1">
      <alignment horizontal="center" vertical="center" wrapText="1"/>
      <protection locked="0"/>
    </xf>
    <xf numFmtId="0" fontId="21" fillId="4" borderId="10" xfId="0" applyFont="1" applyFill="1" applyBorder="1" applyAlignment="1">
      <alignment horizontal="center" vertical="center" wrapText="1"/>
    </xf>
    <xf numFmtId="0" fontId="12" fillId="4" borderId="10" xfId="0" applyFont="1" applyFill="1" applyBorder="1" applyAlignment="1">
      <alignment horizontal="center" vertical="center" wrapText="1"/>
    </xf>
    <xf numFmtId="4" fontId="15" fillId="0" borderId="0" xfId="0" applyNumberFormat="1" applyFont="1" applyAlignment="1">
      <alignment vertical="center" wrapText="1"/>
    </xf>
    <xf numFmtId="4" fontId="17" fillId="2" borderId="3" xfId="0" applyNumberFormat="1" applyFont="1" applyFill="1" applyBorder="1" applyAlignment="1">
      <alignment vertical="center" wrapText="1"/>
    </xf>
    <xf numFmtId="4" fontId="21" fillId="4" borderId="31" xfId="0" applyNumberFormat="1" applyFont="1" applyFill="1" applyBorder="1" applyAlignment="1">
      <alignment horizontal="center" vertical="center" wrapText="1"/>
    </xf>
    <xf numFmtId="4" fontId="21" fillId="3" borderId="10" xfId="0" applyNumberFormat="1" applyFont="1" applyFill="1" applyBorder="1" applyAlignment="1" applyProtection="1">
      <alignment horizontal="center" vertical="center" wrapText="1"/>
      <protection locked="0"/>
    </xf>
    <xf numFmtId="4" fontId="22" fillId="0" borderId="10" xfId="0" applyNumberFormat="1" applyFont="1" applyBorder="1" applyAlignment="1">
      <alignment vertical="center" wrapText="1"/>
    </xf>
    <xf numFmtId="4" fontId="21" fillId="0" borderId="10" xfId="2" applyNumberFormat="1" applyFont="1" applyBorder="1" applyAlignment="1">
      <alignment horizontal="center" vertical="center" wrapText="1"/>
    </xf>
    <xf numFmtId="4" fontId="21" fillId="3" borderId="10" xfId="2" applyNumberFormat="1" applyFont="1" applyFill="1" applyBorder="1" applyAlignment="1">
      <alignment horizontal="center" vertical="center" wrapText="1"/>
    </xf>
    <xf numFmtId="4" fontId="22" fillId="0" borderId="0" xfId="0" applyNumberFormat="1" applyFont="1" applyBorder="1" applyAlignment="1">
      <alignment vertical="center" wrapText="1"/>
    </xf>
    <xf numFmtId="4" fontId="22" fillId="0" borderId="11" xfId="0" applyNumberFormat="1" applyFont="1" applyBorder="1" applyAlignment="1">
      <alignment vertical="center" wrapText="1"/>
    </xf>
    <xf numFmtId="4" fontId="21" fillId="4" borderId="25" xfId="2" applyNumberFormat="1" applyFont="1" applyFill="1" applyBorder="1" applyAlignment="1">
      <alignment vertical="center" wrapText="1"/>
    </xf>
    <xf numFmtId="4" fontId="15" fillId="0" borderId="42" xfId="0" applyNumberFormat="1" applyFont="1" applyBorder="1" applyAlignment="1">
      <alignment vertical="center" wrapText="1"/>
    </xf>
    <xf numFmtId="4" fontId="15" fillId="3" borderId="0" xfId="0" applyNumberFormat="1" applyFont="1" applyFill="1" applyBorder="1" applyAlignment="1">
      <alignment vertical="center" wrapText="1"/>
    </xf>
    <xf numFmtId="4" fontId="15" fillId="0" borderId="0" xfId="0" applyNumberFormat="1" applyFont="1" applyBorder="1" applyAlignment="1">
      <alignment vertical="center" wrapText="1"/>
    </xf>
    <xf numFmtId="4" fontId="21" fillId="3" borderId="10" xfId="2" applyNumberFormat="1" applyFont="1" applyFill="1" applyBorder="1" applyAlignment="1">
      <alignment vertical="center" wrapText="1"/>
    </xf>
    <xf numFmtId="4" fontId="12" fillId="3" borderId="31" xfId="0" applyNumberFormat="1" applyFont="1" applyFill="1" applyBorder="1" applyAlignment="1">
      <alignment vertical="center" wrapText="1"/>
    </xf>
    <xf numFmtId="4" fontId="12" fillId="3" borderId="10" xfId="0" applyNumberFormat="1" applyFont="1" applyFill="1" applyBorder="1" applyAlignment="1">
      <alignment vertical="center" wrapText="1"/>
    </xf>
    <xf numFmtId="4" fontId="22" fillId="0" borderId="27" xfId="0" applyNumberFormat="1" applyFont="1" applyBorder="1" applyAlignment="1">
      <alignment vertical="center" wrapText="1"/>
    </xf>
    <xf numFmtId="0" fontId="11" fillId="0" borderId="0" xfId="0" applyFont="1" applyBorder="1" applyAlignment="1">
      <alignment wrapText="1"/>
    </xf>
    <xf numFmtId="0" fontId="4" fillId="0" borderId="0" xfId="0" applyFont="1" applyBorder="1" applyAlignment="1">
      <alignment wrapText="1"/>
    </xf>
    <xf numFmtId="0" fontId="24" fillId="0" borderId="0" xfId="0" applyFont="1" applyBorder="1" applyAlignment="1">
      <alignment wrapText="1"/>
    </xf>
    <xf numFmtId="164" fontId="25" fillId="3" borderId="0" xfId="2" applyFont="1" applyFill="1" applyBorder="1" applyAlignment="1" applyProtection="1">
      <alignment vertical="center" wrapText="1"/>
    </xf>
    <xf numFmtId="0" fontId="26" fillId="0" borderId="0" xfId="0" applyFont="1" applyFill="1" applyBorder="1" applyAlignment="1">
      <alignment vertical="center" wrapText="1"/>
    </xf>
    <xf numFmtId="0" fontId="6" fillId="3" borderId="0" xfId="0" applyFont="1" applyFill="1" applyBorder="1" applyAlignment="1">
      <alignment horizontal="left" wrapText="1"/>
    </xf>
    <xf numFmtId="0" fontId="6" fillId="4" borderId="25" xfId="0" applyFont="1" applyFill="1" applyBorder="1" applyAlignment="1">
      <alignment horizontal="left" wrapText="1"/>
    </xf>
    <xf numFmtId="164" fontId="6" fillId="4" borderId="25" xfId="0" applyNumberFormat="1" applyFont="1" applyFill="1" applyBorder="1" applyAlignment="1">
      <alignment horizontal="center" wrapText="1"/>
    </xf>
    <xf numFmtId="164" fontId="6" fillId="4" borderId="25" xfId="0" applyNumberFormat="1" applyFont="1" applyFill="1" applyBorder="1" applyAlignment="1">
      <alignment wrapText="1"/>
    </xf>
    <xf numFmtId="0" fontId="26" fillId="4" borderId="14" xfId="0" applyFont="1" applyFill="1" applyBorder="1" applyAlignment="1" applyProtection="1">
      <alignment vertical="center" wrapText="1"/>
    </xf>
    <xf numFmtId="164" fontId="11" fillId="0" borderId="14" xfId="0" applyNumberFormat="1" applyFont="1" applyBorder="1" applyAlignment="1" applyProtection="1">
      <alignment wrapText="1"/>
      <protection locked="0"/>
    </xf>
    <xf numFmtId="164" fontId="11" fillId="3" borderId="14" xfId="2" applyNumberFormat="1" applyFont="1" applyFill="1" applyBorder="1" applyAlignment="1" applyProtection="1">
      <alignment horizontal="center" vertical="center" wrapText="1"/>
      <protection locked="0"/>
    </xf>
    <xf numFmtId="164" fontId="6" fillId="4" borderId="14" xfId="0" applyNumberFormat="1" applyFont="1" applyFill="1" applyBorder="1" applyAlignment="1">
      <alignment wrapText="1"/>
    </xf>
    <xf numFmtId="0" fontId="26" fillId="4" borderId="10" xfId="0" applyFont="1" applyFill="1" applyBorder="1" applyAlignment="1" applyProtection="1">
      <alignment vertical="center" wrapText="1"/>
    </xf>
    <xf numFmtId="164" fontId="11" fillId="0" borderId="10" xfId="0" applyNumberFormat="1" applyFont="1" applyBorder="1" applyAlignment="1" applyProtection="1">
      <alignment wrapText="1"/>
      <protection locked="0"/>
    </xf>
    <xf numFmtId="164" fontId="11" fillId="3" borderId="10" xfId="2" applyNumberFormat="1" applyFont="1" applyFill="1" applyBorder="1" applyAlignment="1" applyProtection="1">
      <alignment horizontal="center" vertical="center" wrapText="1"/>
      <protection locked="0"/>
    </xf>
    <xf numFmtId="164" fontId="6" fillId="4" borderId="10" xfId="0" applyNumberFormat="1" applyFont="1" applyFill="1" applyBorder="1" applyAlignment="1">
      <alignment wrapText="1"/>
    </xf>
    <xf numFmtId="0" fontId="26" fillId="4" borderId="10" xfId="0" applyFont="1" applyFill="1" applyBorder="1" applyAlignment="1" applyProtection="1">
      <alignment vertical="center" wrapText="1"/>
      <protection locked="0"/>
    </xf>
    <xf numFmtId="164" fontId="6" fillId="6" borderId="10" xfId="2" applyFont="1" applyFill="1" applyBorder="1" applyAlignment="1" applyProtection="1">
      <alignment wrapText="1"/>
    </xf>
    <xf numFmtId="164" fontId="6" fillId="6" borderId="10" xfId="2" applyNumberFormat="1" applyFont="1" applyFill="1" applyBorder="1" applyAlignment="1">
      <alignment wrapText="1"/>
    </xf>
    <xf numFmtId="164" fontId="6" fillId="4" borderId="27" xfId="0" applyNumberFormat="1" applyFont="1" applyFill="1" applyBorder="1" applyAlignment="1">
      <alignment wrapText="1"/>
    </xf>
    <xf numFmtId="0" fontId="11" fillId="3" borderId="0" xfId="0" applyFont="1" applyFill="1" applyBorder="1" applyAlignment="1">
      <alignment wrapText="1"/>
    </xf>
    <xf numFmtId="164" fontId="6" fillId="3" borderId="27" xfId="2" applyFont="1" applyFill="1" applyBorder="1" applyAlignment="1" applyProtection="1">
      <alignment wrapText="1"/>
    </xf>
    <xf numFmtId="164" fontId="6" fillId="3" borderId="12" xfId="2" applyNumberFormat="1" applyFont="1" applyFill="1" applyBorder="1" applyAlignment="1">
      <alignment wrapText="1"/>
    </xf>
    <xf numFmtId="164" fontId="6" fillId="3" borderId="12" xfId="0" applyNumberFormat="1" applyFont="1" applyFill="1" applyBorder="1" applyAlignment="1">
      <alignment wrapText="1"/>
    </xf>
    <xf numFmtId="164" fontId="6" fillId="3" borderId="13" xfId="0" applyNumberFormat="1" applyFont="1" applyFill="1" applyBorder="1" applyAlignment="1">
      <alignment wrapText="1"/>
    </xf>
    <xf numFmtId="164" fontId="6" fillId="6" borderId="11" xfId="2" applyFont="1" applyFill="1" applyBorder="1" applyAlignment="1" applyProtection="1">
      <alignment wrapText="1"/>
    </xf>
    <xf numFmtId="164" fontId="6" fillId="6" borderId="11" xfId="2" applyNumberFormat="1" applyFont="1" applyFill="1" applyBorder="1" applyAlignment="1">
      <alignment wrapText="1"/>
    </xf>
    <xf numFmtId="164" fontId="6" fillId="4" borderId="11" xfId="0" applyNumberFormat="1" applyFont="1" applyFill="1" applyBorder="1" applyAlignment="1">
      <alignment wrapText="1"/>
    </xf>
    <xf numFmtId="0" fontId="11" fillId="0" borderId="27" xfId="0" applyFont="1" applyBorder="1" applyAlignment="1">
      <alignment wrapText="1"/>
    </xf>
    <xf numFmtId="0" fontId="11" fillId="3" borderId="12" xfId="0" applyFont="1" applyFill="1" applyBorder="1" applyAlignment="1">
      <alignment wrapText="1"/>
    </xf>
    <xf numFmtId="0" fontId="11" fillId="0" borderId="13" xfId="0" applyFont="1" applyBorder="1" applyAlignment="1">
      <alignment wrapText="1"/>
    </xf>
    <xf numFmtId="164" fontId="6" fillId="3" borderId="12" xfId="2" applyFont="1" applyFill="1" applyBorder="1" applyAlignment="1" applyProtection="1">
      <alignment wrapText="1"/>
    </xf>
    <xf numFmtId="0" fontId="11" fillId="0" borderId="0" xfId="0" applyFont="1" applyFill="1" applyBorder="1" applyAlignment="1">
      <alignment wrapText="1"/>
    </xf>
    <xf numFmtId="164" fontId="11" fillId="0" borderId="10" xfId="2" applyFont="1" applyBorder="1" applyAlignment="1" applyProtection="1">
      <alignment vertical="center" wrapText="1"/>
      <protection locked="0"/>
    </xf>
    <xf numFmtId="0" fontId="25" fillId="4" borderId="44" xfId="0" applyFont="1" applyFill="1" applyBorder="1" applyAlignment="1" applyProtection="1">
      <alignment vertical="center" wrapText="1"/>
    </xf>
    <xf numFmtId="164" fontId="11" fillId="4" borderId="10" xfId="0" applyNumberFormat="1" applyFont="1" applyFill="1" applyBorder="1" applyAlignment="1">
      <alignment wrapText="1"/>
    </xf>
    <xf numFmtId="0" fontId="25" fillId="4" borderId="36" xfId="0" applyFont="1" applyFill="1" applyBorder="1" applyAlignment="1" applyProtection="1">
      <alignment vertical="center" wrapText="1"/>
    </xf>
    <xf numFmtId="164" fontId="11" fillId="4" borderId="14" xfId="0" applyNumberFormat="1" applyFont="1" applyFill="1" applyBorder="1" applyAlignment="1">
      <alignment wrapText="1"/>
    </xf>
    <xf numFmtId="0" fontId="25" fillId="4" borderId="36" xfId="0" applyFont="1" applyFill="1" applyBorder="1" applyAlignment="1" applyProtection="1">
      <alignment vertical="center" wrapText="1"/>
      <protection locked="0"/>
    </xf>
    <xf numFmtId="164" fontId="11" fillId="3" borderId="0" xfId="2" applyFont="1" applyFill="1" applyBorder="1" applyAlignment="1" applyProtection="1">
      <alignment vertical="center" wrapText="1"/>
      <protection locked="0"/>
    </xf>
    <xf numFmtId="164" fontId="11" fillId="3" borderId="0" xfId="2" applyFont="1" applyFill="1" applyBorder="1" applyAlignment="1" applyProtection="1">
      <alignment vertical="center" wrapText="1"/>
    </xf>
    <xf numFmtId="0" fontId="11" fillId="4" borderId="22" xfId="0" applyFont="1" applyFill="1" applyBorder="1" applyAlignment="1" applyProtection="1">
      <alignment vertical="center" wrapText="1"/>
    </xf>
    <xf numFmtId="164" fontId="11" fillId="4" borderId="25" xfId="0" applyNumberFormat="1" applyFont="1" applyFill="1" applyBorder="1" applyAlignment="1">
      <alignment wrapText="1"/>
    </xf>
    <xf numFmtId="164" fontId="6" fillId="3" borderId="0" xfId="0" applyNumberFormat="1" applyFont="1" applyFill="1" applyBorder="1" applyAlignment="1">
      <alignment vertical="center" wrapText="1"/>
    </xf>
    <xf numFmtId="164" fontId="11" fillId="3" borderId="0" xfId="0" applyNumberFormat="1" applyFont="1" applyFill="1" applyBorder="1" applyAlignment="1">
      <alignment vertical="center" wrapText="1"/>
    </xf>
    <xf numFmtId="0" fontId="6" fillId="4" borderId="45" xfId="0" applyFont="1" applyFill="1" applyBorder="1" applyAlignment="1">
      <alignment wrapText="1"/>
    </xf>
    <xf numFmtId="164" fontId="6" fillId="4" borderId="46" xfId="0" applyNumberFormat="1" applyFont="1" applyFill="1" applyBorder="1" applyAlignment="1">
      <alignment wrapText="1"/>
    </xf>
    <xf numFmtId="164" fontId="6" fillId="0" borderId="0" xfId="0" applyNumberFormat="1" applyFont="1" applyFill="1" applyBorder="1" applyAlignment="1">
      <alignment wrapText="1"/>
    </xf>
    <xf numFmtId="0" fontId="6" fillId="0" borderId="0" xfId="0" applyFont="1" applyFill="1" applyBorder="1" applyAlignment="1">
      <alignment horizontal="center" vertical="center" wrapText="1"/>
    </xf>
    <xf numFmtId="164" fontId="26" fillId="0" borderId="0" xfId="2" applyFont="1" applyFill="1" applyBorder="1" applyAlignment="1">
      <alignment horizontal="right" vertical="center" wrapText="1"/>
    </xf>
    <xf numFmtId="0" fontId="11" fillId="3" borderId="0" xfId="0" applyFont="1" applyFill="1" applyBorder="1" applyAlignment="1">
      <alignment horizontal="center" vertical="center" wrapText="1"/>
    </xf>
    <xf numFmtId="164" fontId="11" fillId="0" borderId="14" xfId="2" applyFont="1" applyBorder="1" applyAlignment="1" applyProtection="1">
      <alignment vertical="center" wrapText="1"/>
      <protection locked="0"/>
    </xf>
    <xf numFmtId="0" fontId="23" fillId="0" borderId="0" xfId="0" applyFont="1" applyBorder="1" applyAlignment="1">
      <alignment horizontal="left" vertical="top" wrapText="1"/>
    </xf>
    <xf numFmtId="164" fontId="6" fillId="4" borderId="35" xfId="0" applyNumberFormat="1" applyFont="1" applyFill="1" applyBorder="1" applyAlignment="1">
      <alignment wrapText="1"/>
    </xf>
    <xf numFmtId="164" fontId="6" fillId="4" borderId="29" xfId="0" applyNumberFormat="1" applyFont="1" applyFill="1" applyBorder="1" applyAlignment="1">
      <alignment wrapText="1"/>
    </xf>
    <xf numFmtId="0" fontId="11" fillId="4" borderId="10" xfId="0" applyFont="1" applyFill="1" applyBorder="1" applyAlignment="1">
      <alignment wrapText="1"/>
    </xf>
    <xf numFmtId="0" fontId="11" fillId="4" borderId="25" xfId="0" applyFont="1" applyFill="1" applyBorder="1" applyAlignment="1">
      <alignment wrapText="1"/>
    </xf>
    <xf numFmtId="0" fontId="11" fillId="4" borderId="14" xfId="0" applyFont="1" applyFill="1" applyBorder="1" applyAlignment="1">
      <alignment wrapText="1"/>
    </xf>
    <xf numFmtId="164" fontId="11" fillId="4" borderId="35" xfId="0" applyNumberFormat="1" applyFont="1" applyFill="1" applyBorder="1" applyAlignment="1">
      <alignment wrapText="1"/>
    </xf>
    <xf numFmtId="0" fontId="6" fillId="4" borderId="8" xfId="0" applyFont="1" applyFill="1" applyBorder="1" applyAlignment="1">
      <alignment horizontal="center" wrapText="1"/>
    </xf>
    <xf numFmtId="164" fontId="6" fillId="4" borderId="40" xfId="2" applyFont="1" applyFill="1" applyBorder="1" applyAlignment="1" applyProtection="1">
      <alignment horizontal="center" vertical="center" wrapText="1"/>
      <protection locked="0"/>
    </xf>
    <xf numFmtId="164" fontId="6" fillId="4" borderId="37" xfId="2" applyFont="1" applyFill="1" applyBorder="1" applyAlignment="1" applyProtection="1">
      <alignment horizontal="center" vertical="center" wrapText="1"/>
      <protection locked="0"/>
    </xf>
    <xf numFmtId="0" fontId="6" fillId="4" borderId="38" xfId="0" applyFont="1" applyFill="1" applyBorder="1" applyAlignment="1">
      <alignment horizontal="center" vertical="center" wrapText="1"/>
    </xf>
    <xf numFmtId="164" fontId="6" fillId="4" borderId="39" xfId="2" applyFont="1" applyFill="1" applyBorder="1" applyAlignment="1" applyProtection="1">
      <alignment horizontal="center" vertical="center" wrapText="1"/>
      <protection locked="0"/>
    </xf>
    <xf numFmtId="0" fontId="6" fillId="4" borderId="37" xfId="0" applyFont="1" applyFill="1" applyBorder="1" applyAlignment="1">
      <alignment horizontal="center" vertical="center" wrapText="1"/>
    </xf>
    <xf numFmtId="164" fontId="6" fillId="4" borderId="10" xfId="2" applyNumberFormat="1" applyFont="1" applyFill="1" applyBorder="1" applyAlignment="1">
      <alignment wrapText="1"/>
    </xf>
    <xf numFmtId="164" fontId="6" fillId="4" borderId="38" xfId="0" applyNumberFormat="1" applyFont="1" applyFill="1" applyBorder="1" applyAlignment="1">
      <alignment wrapText="1"/>
    </xf>
    <xf numFmtId="164" fontId="6" fillId="4" borderId="37" xfId="0" applyNumberFormat="1" applyFont="1" applyFill="1" applyBorder="1" applyAlignment="1">
      <alignment wrapText="1"/>
    </xf>
    <xf numFmtId="43" fontId="22" fillId="3" borderId="10" xfId="1" quotePrefix="1" applyFont="1" applyFill="1" applyBorder="1" applyAlignment="1">
      <alignment horizontal="right" vertical="center" wrapText="1"/>
    </xf>
    <xf numFmtId="43" fontId="22" fillId="3" borderId="10" xfId="1" applyFont="1" applyFill="1" applyBorder="1" applyAlignment="1">
      <alignment vertical="center" wrapText="1"/>
    </xf>
    <xf numFmtId="4" fontId="22" fillId="3" borderId="10" xfId="0" applyNumberFormat="1" applyFont="1" applyFill="1" applyBorder="1" applyAlignment="1">
      <alignment vertical="center" wrapText="1"/>
    </xf>
    <xf numFmtId="9" fontId="22" fillId="0" borderId="10" xfId="3" applyFont="1" applyBorder="1" applyAlignment="1">
      <alignment vertical="center" wrapText="1"/>
    </xf>
    <xf numFmtId="9" fontId="21" fillId="0" borderId="10" xfId="3" applyFont="1" applyBorder="1" applyAlignment="1">
      <alignment horizontal="center" vertical="center" wrapText="1"/>
    </xf>
    <xf numFmtId="9" fontId="21" fillId="3" borderId="10" xfId="3" applyFont="1" applyFill="1" applyBorder="1" applyAlignment="1">
      <alignment horizontal="center" vertical="center" wrapText="1"/>
    </xf>
    <xf numFmtId="9" fontId="21" fillId="3" borderId="10" xfId="3" applyFont="1" applyFill="1" applyBorder="1" applyAlignment="1">
      <alignment vertical="center" wrapText="1"/>
    </xf>
    <xf numFmtId="9" fontId="12" fillId="4" borderId="31" xfId="3" applyFont="1" applyFill="1" applyBorder="1" applyAlignment="1">
      <alignment vertical="center" wrapText="1"/>
    </xf>
    <xf numFmtId="9" fontId="12" fillId="3" borderId="10" xfId="3" applyFont="1" applyFill="1" applyBorder="1" applyAlignment="1">
      <alignment vertical="center" wrapText="1"/>
    </xf>
    <xf numFmtId="0" fontId="6" fillId="0" borderId="0" xfId="0" applyFont="1" applyAlignment="1">
      <alignment horizontal="center" vertical="center" wrapText="1"/>
    </xf>
    <xf numFmtId="0" fontId="21" fillId="6" borderId="15" xfId="0" applyFont="1" applyFill="1" applyBorder="1" applyAlignment="1">
      <alignment horizontal="center" vertical="center" wrapText="1"/>
    </xf>
    <xf numFmtId="0" fontId="21" fillId="6" borderId="16" xfId="0" applyFont="1" applyFill="1" applyBorder="1" applyAlignment="1">
      <alignment horizontal="center" vertical="center" wrapText="1"/>
    </xf>
    <xf numFmtId="0" fontId="21" fillId="6" borderId="17" xfId="0" applyFont="1" applyFill="1" applyBorder="1" applyAlignment="1">
      <alignment horizontal="center" vertical="center" wrapText="1"/>
    </xf>
    <xf numFmtId="0" fontId="12" fillId="3" borderId="0" xfId="0" applyFont="1" applyFill="1" applyBorder="1" applyAlignment="1" applyProtection="1">
      <alignment horizontal="center" vertical="center" wrapText="1"/>
      <protection locked="0"/>
    </xf>
    <xf numFmtId="0" fontId="3" fillId="0" borderId="0" xfId="0" applyFont="1" applyAlignment="1">
      <alignment horizontal="left" vertical="center" wrapText="1"/>
    </xf>
    <xf numFmtId="0" fontId="8" fillId="2" borderId="4" xfId="0" applyFont="1" applyFill="1" applyBorder="1" applyAlignment="1">
      <alignment horizontal="left" vertical="center" wrapText="1"/>
    </xf>
    <xf numFmtId="0" fontId="8" fillId="2" borderId="5" xfId="0" applyFont="1" applyFill="1" applyBorder="1" applyAlignment="1">
      <alignment horizontal="left" vertical="center" wrapText="1"/>
    </xf>
    <xf numFmtId="0" fontId="8" fillId="2" borderId="6" xfId="0" applyFont="1" applyFill="1" applyBorder="1" applyAlignment="1">
      <alignment horizontal="left" vertical="center" wrapText="1"/>
    </xf>
    <xf numFmtId="0" fontId="10" fillId="3" borderId="7" xfId="0" applyFont="1" applyFill="1" applyBorder="1" applyAlignment="1">
      <alignment horizontal="left" vertical="center" wrapText="1"/>
    </xf>
    <xf numFmtId="0" fontId="10" fillId="3" borderId="8" xfId="0" applyFont="1" applyFill="1" applyBorder="1" applyAlignment="1">
      <alignment horizontal="left" vertical="center" wrapText="1"/>
    </xf>
    <xf numFmtId="0" fontId="10" fillId="3" borderId="9" xfId="0" applyFont="1" applyFill="1" applyBorder="1" applyAlignment="1">
      <alignment horizontal="left" vertical="center" wrapText="1"/>
    </xf>
    <xf numFmtId="0" fontId="12" fillId="4" borderId="18" xfId="0" applyFont="1" applyFill="1" applyBorder="1" applyAlignment="1">
      <alignment horizontal="center" vertical="center"/>
    </xf>
    <xf numFmtId="0" fontId="12" fillId="4" borderId="20" xfId="0" applyFont="1" applyFill="1" applyBorder="1" applyAlignment="1">
      <alignment horizontal="center" vertical="center"/>
    </xf>
    <xf numFmtId="164" fontId="21" fillId="4" borderId="19" xfId="2" applyFont="1" applyFill="1" applyBorder="1" applyAlignment="1">
      <alignment horizontal="center" vertical="center" wrapText="1"/>
    </xf>
    <xf numFmtId="164" fontId="21" fillId="4" borderId="21" xfId="2" applyFont="1" applyFill="1" applyBorder="1" applyAlignment="1">
      <alignment horizontal="center" vertical="center" wrapText="1"/>
    </xf>
    <xf numFmtId="0" fontId="12" fillId="3" borderId="27" xfId="0" applyFont="1" applyFill="1" applyBorder="1" applyAlignment="1" applyProtection="1">
      <alignment horizontal="left" vertical="center" wrapText="1"/>
      <protection locked="0"/>
    </xf>
    <xf numFmtId="0" fontId="12" fillId="3" borderId="12" xfId="0" applyFont="1" applyFill="1" applyBorder="1" applyAlignment="1" applyProtection="1">
      <alignment horizontal="left" vertical="center" wrapText="1"/>
      <protection locked="0"/>
    </xf>
    <xf numFmtId="0" fontId="12" fillId="3" borderId="41" xfId="0" applyFont="1" applyFill="1" applyBorder="1" applyAlignment="1" applyProtection="1">
      <alignment horizontal="left" vertical="center" wrapText="1"/>
      <protection locked="0"/>
    </xf>
    <xf numFmtId="49" fontId="21" fillId="3" borderId="27" xfId="0" applyNumberFormat="1" applyFont="1" applyFill="1" applyBorder="1" applyAlignment="1" applyProtection="1">
      <alignment horizontal="left" vertical="center" wrapText="1"/>
      <protection locked="0"/>
    </xf>
    <xf numFmtId="49" fontId="21" fillId="3" borderId="12" xfId="0" applyNumberFormat="1" applyFont="1" applyFill="1" applyBorder="1" applyAlignment="1" applyProtection="1">
      <alignment horizontal="left" vertical="center" wrapText="1"/>
      <protection locked="0"/>
    </xf>
    <xf numFmtId="49" fontId="21" fillId="3" borderId="41" xfId="0" applyNumberFormat="1" applyFont="1" applyFill="1" applyBorder="1" applyAlignment="1" applyProtection="1">
      <alignment horizontal="left" vertical="center" wrapText="1"/>
      <protection locked="0"/>
    </xf>
    <xf numFmtId="49" fontId="12" fillId="3" borderId="27" xfId="0" applyNumberFormat="1" applyFont="1" applyFill="1" applyBorder="1" applyAlignment="1" applyProtection="1">
      <alignment horizontal="left" vertical="center" wrapText="1"/>
      <protection locked="0"/>
    </xf>
    <xf numFmtId="49" fontId="12" fillId="3" borderId="12" xfId="0" applyNumberFormat="1" applyFont="1" applyFill="1" applyBorder="1" applyAlignment="1" applyProtection="1">
      <alignment horizontal="left" vertical="center" wrapText="1"/>
      <protection locked="0"/>
    </xf>
    <xf numFmtId="49" fontId="12" fillId="3" borderId="41" xfId="0" applyNumberFormat="1" applyFont="1" applyFill="1" applyBorder="1" applyAlignment="1" applyProtection="1">
      <alignment horizontal="left" vertical="center" wrapText="1"/>
      <protection locked="0"/>
    </xf>
    <xf numFmtId="0" fontId="21" fillId="3" borderId="27" xfId="0" applyFont="1" applyFill="1" applyBorder="1" applyAlignment="1" applyProtection="1">
      <alignment horizontal="left" vertical="center" wrapText="1"/>
      <protection locked="0"/>
    </xf>
    <xf numFmtId="0" fontId="21" fillId="3" borderId="12" xfId="0" applyFont="1" applyFill="1" applyBorder="1" applyAlignment="1" applyProtection="1">
      <alignment horizontal="left" vertical="center" wrapText="1"/>
      <protection locked="0"/>
    </xf>
    <xf numFmtId="0" fontId="21" fillId="3" borderId="41" xfId="0" applyFont="1" applyFill="1" applyBorder="1" applyAlignment="1" applyProtection="1">
      <alignment horizontal="left" vertical="center" wrapText="1"/>
      <protection locked="0"/>
    </xf>
    <xf numFmtId="0" fontId="6" fillId="4" borderId="7" xfId="0" applyFont="1" applyFill="1" applyBorder="1" applyAlignment="1">
      <alignment horizontal="center" wrapText="1"/>
    </xf>
    <xf numFmtId="0" fontId="6" fillId="4" borderId="8" xfId="0" applyFont="1" applyFill="1" applyBorder="1" applyAlignment="1">
      <alignment horizontal="center" wrapText="1"/>
    </xf>
    <xf numFmtId="0" fontId="6" fillId="4" borderId="9" xfId="0" applyFont="1" applyFill="1" applyBorder="1" applyAlignment="1">
      <alignment horizontal="center" wrapText="1"/>
    </xf>
    <xf numFmtId="0" fontId="6" fillId="4" borderId="1" xfId="0" applyFont="1" applyFill="1" applyBorder="1" applyAlignment="1">
      <alignment horizontal="center" wrapText="1"/>
    </xf>
    <xf numFmtId="0" fontId="6" fillId="4" borderId="44" xfId="0" applyFont="1" applyFill="1" applyBorder="1" applyAlignment="1">
      <alignment horizontal="center" wrapText="1"/>
    </xf>
    <xf numFmtId="0" fontId="6" fillId="4" borderId="27" xfId="0" applyFont="1" applyFill="1" applyBorder="1" applyAlignment="1">
      <alignment horizontal="left" wrapText="1"/>
    </xf>
    <xf numFmtId="0" fontId="6" fillId="4" borderId="12" xfId="0" applyFont="1" applyFill="1" applyBorder="1" applyAlignment="1">
      <alignment horizontal="left" wrapText="1"/>
    </xf>
    <xf numFmtId="0" fontId="6" fillId="4" borderId="13" xfId="0" applyFont="1" applyFill="1" applyBorder="1" applyAlignment="1">
      <alignment horizontal="left" wrapText="1"/>
    </xf>
    <xf numFmtId="0" fontId="6" fillId="4" borderId="29" xfId="0" applyFont="1" applyFill="1" applyBorder="1" applyAlignment="1">
      <alignment horizontal="left" wrapText="1"/>
    </xf>
    <xf numFmtId="0" fontId="6" fillId="4" borderId="43" xfId="0" applyFont="1" applyFill="1" applyBorder="1" applyAlignment="1">
      <alignment horizontal="left" wrapText="1"/>
    </xf>
    <xf numFmtId="0" fontId="6" fillId="4" borderId="34" xfId="0" applyFont="1" applyFill="1" applyBorder="1" applyAlignment="1">
      <alignment horizontal="left" wrapText="1"/>
    </xf>
    <xf numFmtId="0" fontId="27" fillId="0" borderId="43" xfId="0" applyFont="1" applyFill="1" applyBorder="1" applyAlignment="1">
      <alignment horizontal="left" wrapText="1"/>
    </xf>
    <xf numFmtId="0" fontId="6" fillId="7" borderId="11" xfId="0" applyFont="1" applyFill="1" applyBorder="1" applyAlignment="1">
      <alignment horizontal="center" vertical="center" wrapText="1"/>
    </xf>
    <xf numFmtId="0" fontId="6" fillId="7" borderId="0" xfId="0" applyFont="1" applyFill="1" applyBorder="1" applyAlignment="1">
      <alignment horizontal="center" vertical="center" wrapText="1"/>
    </xf>
    <xf numFmtId="165" fontId="11" fillId="4" borderId="14" xfId="0" applyNumberFormat="1" applyFont="1" applyFill="1" applyBorder="1" applyAlignment="1">
      <alignment wrapText="1"/>
    </xf>
    <xf numFmtId="165" fontId="11" fillId="4" borderId="10" xfId="0" applyNumberFormat="1" applyFont="1" applyFill="1" applyBorder="1" applyAlignment="1">
      <alignment wrapText="1"/>
    </xf>
    <xf numFmtId="165" fontId="6" fillId="4" borderId="10" xfId="0" applyNumberFormat="1" applyFont="1" applyFill="1" applyBorder="1" applyAlignment="1">
      <alignment wrapText="1"/>
    </xf>
  </cellXfs>
  <cellStyles count="5">
    <cellStyle name="Milliers" xfId="1" builtinId="3"/>
    <cellStyle name="Milliers 2" xfId="4" xr:uid="{00000000-0005-0000-0000-000002000000}"/>
    <cellStyle name="Monétaire" xfId="2" builtinId="4"/>
    <cellStyle name="Normal" xfId="0" builtinId="0"/>
    <cellStyle name="Pourcentage" xfId="3" builtinId="5"/>
  </cellStyles>
  <dxfs count="13">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ICT_provider/Downloads/Rapport%20semestriel%202021_Version%20uploader/RARY%20ARO%20MADA/2021%2006%2030%20Madagascar_OHCHR%20UNESCO_final%20budge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1) Tableau budgétaire 1"/>
      <sheetName val="2) Tableau budgétaire 2"/>
      <sheetName val="3) Notes d'explication"/>
      <sheetName val="4) Pour utilisation par PBSO"/>
      <sheetName val="5) Pour utilisation par MPTFO"/>
      <sheetName val="Dropdowns"/>
      <sheetName val="Sheet2"/>
    </sheetNames>
    <sheetDataSet>
      <sheetData sheetId="0"/>
      <sheetData sheetId="1">
        <row r="5">
          <cell r="F5" t="str">
            <v>Organisation recipiendiaire 3 (budget en USD)</v>
          </cell>
        </row>
        <row r="16">
          <cell r="D16">
            <v>185147</v>
          </cell>
          <cell r="E16">
            <v>70000</v>
          </cell>
          <cell r="F16">
            <v>0</v>
          </cell>
        </row>
        <row r="26">
          <cell r="D26">
            <v>68254</v>
          </cell>
          <cell r="E26">
            <v>106000</v>
          </cell>
          <cell r="F26">
            <v>0</v>
          </cell>
        </row>
        <row r="36">
          <cell r="D36">
            <v>0</v>
          </cell>
          <cell r="E36">
            <v>0</v>
          </cell>
          <cell r="F36">
            <v>0</v>
          </cell>
        </row>
        <row r="46">
          <cell r="D46">
            <v>0</v>
          </cell>
          <cell r="E46">
            <v>0</v>
          </cell>
          <cell r="F46">
            <v>0</v>
          </cell>
        </row>
        <row r="58">
          <cell r="D58">
            <v>248276</v>
          </cell>
          <cell r="E58">
            <v>0</v>
          </cell>
          <cell r="F58">
            <v>0</v>
          </cell>
        </row>
        <row r="68">
          <cell r="D68">
            <v>23026</v>
          </cell>
          <cell r="E68">
            <v>90000</v>
          </cell>
          <cell r="F68">
            <v>0</v>
          </cell>
        </row>
        <row r="78">
          <cell r="D78">
            <v>0</v>
          </cell>
          <cell r="E78">
            <v>0</v>
          </cell>
          <cell r="F78">
            <v>0</v>
          </cell>
        </row>
        <row r="88">
          <cell r="D88">
            <v>0</v>
          </cell>
          <cell r="E88">
            <v>0</v>
          </cell>
          <cell r="F88">
            <v>0</v>
          </cell>
        </row>
        <row r="100">
          <cell r="D100">
            <v>0</v>
          </cell>
          <cell r="E100">
            <v>0</v>
          </cell>
          <cell r="F100">
            <v>0</v>
          </cell>
        </row>
        <row r="110">
          <cell r="D110">
            <v>0</v>
          </cell>
          <cell r="E110">
            <v>0</v>
          </cell>
          <cell r="F110">
            <v>0</v>
          </cell>
        </row>
        <row r="120">
          <cell r="D120">
            <v>0</v>
          </cell>
          <cell r="E120">
            <v>0</v>
          </cell>
          <cell r="F120">
            <v>0</v>
          </cell>
        </row>
        <row r="130">
          <cell r="D130">
            <v>0</v>
          </cell>
          <cell r="E130">
            <v>0</v>
          </cell>
          <cell r="F130">
            <v>0</v>
          </cell>
        </row>
        <row r="142">
          <cell r="D142">
            <v>0</v>
          </cell>
          <cell r="E142">
            <v>0</v>
          </cell>
          <cell r="F142">
            <v>0</v>
          </cell>
        </row>
        <row r="152">
          <cell r="D152">
            <v>0</v>
          </cell>
          <cell r="E152">
            <v>0</v>
          </cell>
          <cell r="F152">
            <v>0</v>
          </cell>
        </row>
        <row r="162">
          <cell r="D162">
            <v>0</v>
          </cell>
          <cell r="E162">
            <v>0</v>
          </cell>
          <cell r="F162">
            <v>0</v>
          </cell>
        </row>
        <row r="172">
          <cell r="D172">
            <v>0</v>
          </cell>
          <cell r="E172">
            <v>0</v>
          </cell>
          <cell r="F172">
            <v>0</v>
          </cell>
        </row>
        <row r="179">
          <cell r="D179">
            <v>316418.495</v>
          </cell>
          <cell r="E179">
            <v>61102.800900000002</v>
          </cell>
          <cell r="F179">
            <v>0</v>
          </cell>
        </row>
        <row r="199">
          <cell r="F199">
            <v>0</v>
          </cell>
        </row>
      </sheetData>
      <sheetData sheetId="2"/>
      <sheetData sheetId="3"/>
      <sheetData sheetId="4"/>
      <sheetData sheetId="5"/>
      <sheetData sheetId="6"/>
      <sheetData sheetId="7"/>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0"/>
    <pageSetUpPr fitToPage="1"/>
  </sheetPr>
  <dimension ref="A1:O69"/>
  <sheetViews>
    <sheetView showGridLines="0" showZeros="0" topLeftCell="B9" zoomScale="60" zoomScaleNormal="60" workbookViewId="0">
      <pane xSplit="1" ySplit="5" topLeftCell="C52" activePane="bottomRight" state="frozen"/>
      <selection activeCell="B9" sqref="B9"/>
      <selection pane="topRight" activeCell="C9" sqref="C9"/>
      <selection pane="bottomLeft" activeCell="B14" sqref="B14"/>
      <selection pane="bottomRight" activeCell="I36" sqref="I36"/>
    </sheetView>
  </sheetViews>
  <sheetFormatPr baseColWidth="10" defaultColWidth="9.140625" defaultRowHeight="15" x14ac:dyDescent="0.25"/>
  <cols>
    <col min="1" max="1" width="0" style="7" hidden="1" customWidth="1"/>
    <col min="2" max="2" width="30.7109375" style="7" customWidth="1"/>
    <col min="3" max="3" width="90.7109375" style="8" customWidth="1"/>
    <col min="4" max="4" width="23.28515625" style="19" customWidth="1"/>
    <col min="5" max="6" width="23.140625" style="7" customWidth="1"/>
    <col min="7" max="7" width="31.140625" style="28" customWidth="1"/>
    <col min="8" max="8" width="20" style="28" customWidth="1"/>
    <col min="9" max="9" width="21.140625" style="29" customWidth="1"/>
    <col min="10" max="10" width="21.140625" style="131" customWidth="1"/>
    <col min="11" max="11" width="21.140625" style="28" customWidth="1"/>
    <col min="12" max="12" width="26.42578125" style="28" customWidth="1"/>
    <col min="13" max="13" width="22.42578125" style="28" customWidth="1"/>
    <col min="14" max="14" width="29.7109375" style="7" customWidth="1"/>
    <col min="15" max="15" width="23.42578125" style="7" customWidth="1"/>
    <col min="16" max="16" width="18.42578125" style="7" customWidth="1"/>
    <col min="17" max="17" width="17.42578125" style="7" customWidth="1"/>
    <col min="18" max="18" width="25.140625" style="7" customWidth="1"/>
    <col min="19" max="16384" width="9.140625" style="7"/>
  </cols>
  <sheetData>
    <row r="1" spans="2:13" ht="15.75" hidden="1" thickBot="1" x14ac:dyDescent="0.3"/>
    <row r="2" spans="2:13" ht="47.25" hidden="1" customHeight="1" thickBot="1" x14ac:dyDescent="0.3">
      <c r="B2" s="231" t="s">
        <v>0</v>
      </c>
      <c r="C2" s="231"/>
      <c r="D2" s="231"/>
      <c r="E2" s="9"/>
      <c r="F2" s="9"/>
      <c r="G2" s="30"/>
      <c r="H2" s="30"/>
    </row>
    <row r="3" spans="2:13" ht="16.5" hidden="1" thickBot="1" x14ac:dyDescent="0.3">
      <c r="B3" s="10"/>
    </row>
    <row r="4" spans="2:13" ht="16.5" hidden="1" thickBot="1" x14ac:dyDescent="0.3">
      <c r="B4" s="11"/>
    </row>
    <row r="5" spans="2:13" ht="36.75" hidden="1" customHeight="1" thickBot="1" x14ac:dyDescent="0.3">
      <c r="B5" s="12" t="s">
        <v>1</v>
      </c>
      <c r="C5" s="13"/>
      <c r="D5" s="20"/>
      <c r="E5" s="14"/>
      <c r="F5" s="14"/>
      <c r="G5" s="31"/>
      <c r="H5" s="31"/>
      <c r="I5" s="32"/>
      <c r="J5" s="132"/>
      <c r="K5" s="33"/>
    </row>
    <row r="6" spans="2:13" ht="174" hidden="1" customHeight="1" thickBot="1" x14ac:dyDescent="0.3">
      <c r="B6" s="232" t="s">
        <v>2</v>
      </c>
      <c r="C6" s="233"/>
      <c r="D6" s="233"/>
      <c r="E6" s="233"/>
      <c r="F6" s="233"/>
      <c r="G6" s="233"/>
      <c r="H6" s="233"/>
      <c r="I6" s="233"/>
      <c r="J6" s="234"/>
      <c r="K6" s="34"/>
    </row>
    <row r="7" spans="2:13" ht="15.75" hidden="1" thickBot="1" x14ac:dyDescent="0.3">
      <c r="B7" s="15"/>
    </row>
    <row r="8" spans="2:13" ht="15.75" hidden="1" thickBot="1" x14ac:dyDescent="0.3"/>
    <row r="9" spans="2:13" ht="27" customHeight="1" thickBot="1" x14ac:dyDescent="0.3">
      <c r="B9" s="235" t="s">
        <v>64</v>
      </c>
      <c r="C9" s="236"/>
      <c r="D9" s="236"/>
      <c r="E9" s="236"/>
      <c r="F9" s="236"/>
      <c r="G9" s="237"/>
    </row>
    <row r="10" spans="2:13" ht="15.75" hidden="1" thickBot="1" x14ac:dyDescent="0.3"/>
    <row r="11" spans="2:13" ht="25.5" hidden="1" customHeight="1" x14ac:dyDescent="0.25">
      <c r="D11" s="21"/>
      <c r="E11" s="16"/>
      <c r="F11" s="16"/>
      <c r="H11" s="29"/>
    </row>
    <row r="12" spans="2:13" ht="149.25" customHeight="1" x14ac:dyDescent="0.25">
      <c r="B12" s="25" t="s">
        <v>3</v>
      </c>
      <c r="C12" s="125" t="s">
        <v>4</v>
      </c>
      <c r="D12" s="43" t="s">
        <v>5</v>
      </c>
      <c r="E12" s="43" t="s">
        <v>6</v>
      </c>
      <c r="F12" s="43" t="s">
        <v>7</v>
      </c>
      <c r="G12" s="43" t="s">
        <v>8</v>
      </c>
      <c r="H12" s="43" t="s">
        <v>9</v>
      </c>
      <c r="I12" s="43" t="s">
        <v>46</v>
      </c>
      <c r="J12" s="133" t="s">
        <v>36</v>
      </c>
      <c r="K12" s="43" t="s">
        <v>47</v>
      </c>
      <c r="L12" s="43" t="s">
        <v>37</v>
      </c>
      <c r="M12" s="43" t="s">
        <v>9</v>
      </c>
    </row>
    <row r="13" spans="2:13" ht="18.75" customHeight="1" x14ac:dyDescent="0.25">
      <c r="B13" s="26"/>
      <c r="C13" s="126"/>
      <c r="D13" s="127" t="s">
        <v>63</v>
      </c>
      <c r="E13" s="128" t="s">
        <v>10</v>
      </c>
      <c r="F13" s="129"/>
      <c r="G13" s="130"/>
      <c r="H13" s="130"/>
      <c r="I13" s="128" t="s">
        <v>63</v>
      </c>
      <c r="J13" s="134" t="s">
        <v>10</v>
      </c>
      <c r="K13" s="130"/>
      <c r="L13" s="130"/>
      <c r="M13" s="130"/>
    </row>
    <row r="14" spans="2:13" s="27" customFormat="1" ht="24.75" customHeight="1" x14ac:dyDescent="0.25">
      <c r="B14" s="56" t="s">
        <v>11</v>
      </c>
      <c r="C14" s="245" t="s">
        <v>48</v>
      </c>
      <c r="D14" s="246"/>
      <c r="E14" s="246"/>
      <c r="F14" s="246"/>
      <c r="G14" s="246"/>
      <c r="H14" s="246"/>
      <c r="I14" s="246"/>
      <c r="J14" s="246"/>
      <c r="K14" s="246"/>
      <c r="L14" s="246"/>
      <c r="M14" s="247"/>
    </row>
    <row r="15" spans="2:13" s="27" customFormat="1" ht="21.75" customHeight="1" x14ac:dyDescent="0.25">
      <c r="B15" s="56" t="s">
        <v>12</v>
      </c>
      <c r="C15" s="248" t="s">
        <v>49</v>
      </c>
      <c r="D15" s="249"/>
      <c r="E15" s="249"/>
      <c r="F15" s="249"/>
      <c r="G15" s="249"/>
      <c r="H15" s="249"/>
      <c r="I15" s="249"/>
      <c r="J15" s="249"/>
      <c r="K15" s="249"/>
      <c r="L15" s="249"/>
      <c r="M15" s="250"/>
    </row>
    <row r="16" spans="2:13" s="27" customFormat="1" ht="31.5" x14ac:dyDescent="0.25">
      <c r="B16" s="60" t="s">
        <v>13</v>
      </c>
      <c r="C16" s="61" t="s">
        <v>50</v>
      </c>
      <c r="D16" s="22">
        <v>159495</v>
      </c>
      <c r="E16" s="62"/>
      <c r="F16" s="63">
        <f>SUM(D16:E16)</f>
        <v>159495</v>
      </c>
      <c r="G16" s="64">
        <v>0.4</v>
      </c>
      <c r="H16" s="65"/>
      <c r="I16" s="218">
        <v>84559</v>
      </c>
      <c r="J16" s="135"/>
      <c r="K16" s="220">
        <v>0.49</v>
      </c>
      <c r="L16" s="135">
        <f>SUM(I16+J16)</f>
        <v>84559</v>
      </c>
      <c r="M16" s="59"/>
    </row>
    <row r="17" spans="1:13" s="27" customFormat="1" ht="31.5" x14ac:dyDescent="0.25">
      <c r="B17" s="60" t="s">
        <v>14</v>
      </c>
      <c r="C17" s="61" t="s">
        <v>51</v>
      </c>
      <c r="D17" s="22">
        <v>25652</v>
      </c>
      <c r="E17" s="62">
        <v>70000</v>
      </c>
      <c r="F17" s="63">
        <f>SUM(D17:E17)</f>
        <v>95652</v>
      </c>
      <c r="G17" s="64">
        <v>0.4</v>
      </c>
      <c r="H17" s="65"/>
      <c r="I17" s="57">
        <v>0</v>
      </c>
      <c r="J17" s="135">
        <v>4671</v>
      </c>
      <c r="K17" s="58"/>
      <c r="L17" s="135">
        <f>SUM(I17+J17)</f>
        <v>4671</v>
      </c>
      <c r="M17" s="59"/>
    </row>
    <row r="18" spans="1:13" ht="15.75" x14ac:dyDescent="0.25">
      <c r="A18" s="17"/>
      <c r="B18" s="66"/>
      <c r="C18" s="67" t="s">
        <v>15</v>
      </c>
      <c r="D18" s="68">
        <f>SUM(D16:D17)</f>
        <v>185147</v>
      </c>
      <c r="E18" s="68">
        <f>SUM(E16:E17)</f>
        <v>70000</v>
      </c>
      <c r="F18" s="68">
        <f>SUM(F16:F17)</f>
        <v>255147</v>
      </c>
      <c r="G18" s="68">
        <f>(G16*F16)+(G17*F17)</f>
        <v>102058.8</v>
      </c>
      <c r="H18" s="69"/>
      <c r="I18" s="48">
        <f>SUM(I16:I17)</f>
        <v>84559</v>
      </c>
      <c r="J18" s="136">
        <f>SUM(J16:J17)</f>
        <v>4671</v>
      </c>
      <c r="K18" s="221">
        <f>SUM(K16:K17)</f>
        <v>0.49</v>
      </c>
      <c r="L18" s="70">
        <f>SUM(L16:L17)</f>
        <v>89230</v>
      </c>
      <c r="M18" s="59"/>
    </row>
    <row r="19" spans="1:13" ht="26.25" customHeight="1" x14ac:dyDescent="0.25">
      <c r="A19" s="17"/>
      <c r="B19" s="56" t="s">
        <v>16</v>
      </c>
      <c r="C19" s="242" t="s">
        <v>52</v>
      </c>
      <c r="D19" s="243"/>
      <c r="E19" s="243"/>
      <c r="F19" s="243"/>
      <c r="G19" s="243"/>
      <c r="H19" s="243"/>
      <c r="I19" s="243"/>
      <c r="J19" s="243"/>
      <c r="K19" s="243"/>
      <c r="L19" s="243"/>
      <c r="M19" s="244"/>
    </row>
    <row r="20" spans="1:13" ht="47.25" x14ac:dyDescent="0.25">
      <c r="A20" s="17"/>
      <c r="B20" s="60" t="s">
        <v>17</v>
      </c>
      <c r="C20" s="61" t="s">
        <v>53</v>
      </c>
      <c r="D20" s="22">
        <v>3392</v>
      </c>
      <c r="E20" s="62">
        <v>20000</v>
      </c>
      <c r="F20" s="63">
        <f>SUM(D20:E20)</f>
        <v>23392</v>
      </c>
      <c r="G20" s="64">
        <v>0.4</v>
      </c>
      <c r="H20" s="65"/>
      <c r="I20" s="57"/>
      <c r="J20" s="135">
        <v>3701</v>
      </c>
      <c r="K20" s="220"/>
      <c r="L20" s="135">
        <f>SUM(I20+J20)</f>
        <v>3701</v>
      </c>
      <c r="M20" s="59"/>
    </row>
    <row r="21" spans="1:13" ht="50.25" customHeight="1" x14ac:dyDescent="0.25">
      <c r="A21" s="17"/>
      <c r="B21" s="60" t="s">
        <v>18</v>
      </c>
      <c r="C21" s="61" t="s">
        <v>54</v>
      </c>
      <c r="D21" s="22">
        <v>64862</v>
      </c>
      <c r="E21" s="62">
        <v>86000</v>
      </c>
      <c r="F21" s="63">
        <f>SUM(D21:E21)</f>
        <v>150862</v>
      </c>
      <c r="G21" s="64">
        <v>0.4</v>
      </c>
      <c r="H21" s="65"/>
      <c r="I21" s="57"/>
      <c r="J21" s="135">
        <v>6895</v>
      </c>
      <c r="K21" s="220">
        <v>0.8</v>
      </c>
      <c r="L21" s="135">
        <f>SUM(I21+J21)</f>
        <v>6895</v>
      </c>
      <c r="M21" s="59"/>
    </row>
    <row r="22" spans="1:13" ht="15.75" x14ac:dyDescent="0.25">
      <c r="A22" s="17"/>
      <c r="B22" s="66"/>
      <c r="C22" s="67" t="s">
        <v>15</v>
      </c>
      <c r="D22" s="68">
        <f>SUM(D20:D21)</f>
        <v>68254</v>
      </c>
      <c r="E22" s="68">
        <f>SUM(E20:E21)</f>
        <v>106000</v>
      </c>
      <c r="F22" s="68">
        <f>SUM(F20:F21)</f>
        <v>174254</v>
      </c>
      <c r="G22" s="68">
        <f>(G20*F20)+(G21*F21)</f>
        <v>69701.600000000006</v>
      </c>
      <c r="H22" s="69"/>
      <c r="I22" s="48">
        <f>SUM(I20:I21)</f>
        <v>0</v>
      </c>
      <c r="J22" s="137">
        <f>SUM(J20:J21)</f>
        <v>10596</v>
      </c>
      <c r="K22" s="222">
        <f>SUM(K20:K21)</f>
        <v>0.8</v>
      </c>
      <c r="L22" s="70">
        <f>SUM(L20:L21)</f>
        <v>10596</v>
      </c>
      <c r="M22" s="59"/>
    </row>
    <row r="23" spans="1:13" ht="15.75" x14ac:dyDescent="0.25">
      <c r="B23" s="71"/>
      <c r="C23" s="72"/>
      <c r="D23" s="22"/>
      <c r="E23" s="73"/>
      <c r="F23" s="73"/>
      <c r="G23" s="73"/>
      <c r="H23" s="73"/>
      <c r="I23" s="57"/>
      <c r="J23" s="135"/>
      <c r="K23" s="58"/>
      <c r="L23" s="58"/>
      <c r="M23" s="59"/>
    </row>
    <row r="24" spans="1:13" ht="33.75" customHeight="1" x14ac:dyDescent="0.25">
      <c r="B24" s="74" t="s">
        <v>19</v>
      </c>
      <c r="C24" s="251" t="s">
        <v>55</v>
      </c>
      <c r="D24" s="252"/>
      <c r="E24" s="252"/>
      <c r="F24" s="252"/>
      <c r="G24" s="252"/>
      <c r="H24" s="252"/>
      <c r="I24" s="252"/>
      <c r="J24" s="252"/>
      <c r="K24" s="252"/>
      <c r="L24" s="252"/>
      <c r="M24" s="253"/>
    </row>
    <row r="25" spans="1:13" ht="21.75" customHeight="1" x14ac:dyDescent="0.25">
      <c r="B25" s="56" t="s">
        <v>20</v>
      </c>
      <c r="C25" s="242" t="s">
        <v>56</v>
      </c>
      <c r="D25" s="243"/>
      <c r="E25" s="243"/>
      <c r="F25" s="243"/>
      <c r="G25" s="243"/>
      <c r="H25" s="243"/>
      <c r="I25" s="243"/>
      <c r="J25" s="243"/>
      <c r="K25" s="243"/>
      <c r="L25" s="243"/>
      <c r="M25" s="244"/>
    </row>
    <row r="26" spans="1:13" ht="31.5" x14ac:dyDescent="0.25">
      <c r="B26" s="60" t="s">
        <v>21</v>
      </c>
      <c r="C26" s="61" t="s">
        <v>57</v>
      </c>
      <c r="D26" s="22">
        <v>248276</v>
      </c>
      <c r="E26" s="62"/>
      <c r="F26" s="63">
        <f>SUM(D26:E26)</f>
        <v>248276</v>
      </c>
      <c r="G26" s="64">
        <v>0.4</v>
      </c>
      <c r="H26" s="65"/>
      <c r="I26" s="57">
        <v>0</v>
      </c>
      <c r="J26" s="135"/>
      <c r="K26" s="58"/>
      <c r="L26" s="58"/>
      <c r="M26" s="59"/>
    </row>
    <row r="27" spans="1:13" s="17" customFormat="1" ht="15.75" x14ac:dyDescent="0.25">
      <c r="A27" s="7"/>
      <c r="B27" s="66"/>
      <c r="C27" s="67" t="s">
        <v>15</v>
      </c>
      <c r="D27" s="68">
        <f>SUM(D26:D26)</f>
        <v>248276</v>
      </c>
      <c r="E27" s="68">
        <f>SUM(E26:E26)</f>
        <v>0</v>
      </c>
      <c r="F27" s="68">
        <f>SUM(F26:F26)</f>
        <v>248276</v>
      </c>
      <c r="G27" s="68">
        <f>(G26*F26)</f>
        <v>99310.400000000009</v>
      </c>
      <c r="H27" s="69"/>
      <c r="I27" s="48">
        <f>SUM(I26)</f>
        <v>0</v>
      </c>
      <c r="J27" s="137">
        <f>SUM(J26)</f>
        <v>0</v>
      </c>
      <c r="K27" s="70"/>
      <c r="L27" s="70">
        <f>SUM(L26:L26)</f>
        <v>0</v>
      </c>
      <c r="M27" s="75"/>
    </row>
    <row r="28" spans="1:13" ht="24" customHeight="1" x14ac:dyDescent="0.25">
      <c r="B28" s="56" t="s">
        <v>22</v>
      </c>
      <c r="C28" s="242" t="s">
        <v>58</v>
      </c>
      <c r="D28" s="243"/>
      <c r="E28" s="243"/>
      <c r="F28" s="243"/>
      <c r="G28" s="243"/>
      <c r="H28" s="243"/>
      <c r="I28" s="243"/>
      <c r="J28" s="243"/>
      <c r="K28" s="243"/>
      <c r="L28" s="243"/>
      <c r="M28" s="244"/>
    </row>
    <row r="29" spans="1:13" ht="30" customHeight="1" x14ac:dyDescent="0.25">
      <c r="B29" s="60" t="s">
        <v>23</v>
      </c>
      <c r="C29" s="61" t="s">
        <v>59</v>
      </c>
      <c r="D29" s="22">
        <v>14737</v>
      </c>
      <c r="E29" s="62">
        <v>35000</v>
      </c>
      <c r="F29" s="63">
        <f>SUM(D29:E29)</f>
        <v>49737</v>
      </c>
      <c r="G29" s="64">
        <v>0.4</v>
      </c>
      <c r="H29" s="65"/>
      <c r="I29" s="76"/>
      <c r="J29" s="135">
        <v>437</v>
      </c>
      <c r="K29" s="220"/>
      <c r="L29" s="135">
        <f>I29+J29</f>
        <v>437</v>
      </c>
      <c r="M29" s="59"/>
    </row>
    <row r="30" spans="1:13" ht="32.25" customHeight="1" x14ac:dyDescent="0.25">
      <c r="B30" s="60" t="s">
        <v>24</v>
      </c>
      <c r="C30" s="61" t="s">
        <v>60</v>
      </c>
      <c r="D30" s="22">
        <v>8289</v>
      </c>
      <c r="E30" s="62"/>
      <c r="F30" s="63">
        <f>SUM(D30:E30)</f>
        <v>8289</v>
      </c>
      <c r="G30" s="64">
        <v>0.4</v>
      </c>
      <c r="H30" s="65"/>
      <c r="I30" s="57"/>
      <c r="J30" s="135"/>
      <c r="K30" s="220"/>
      <c r="L30" s="58"/>
      <c r="M30" s="59"/>
    </row>
    <row r="31" spans="1:13" ht="22.5" customHeight="1" x14ac:dyDescent="0.25">
      <c r="B31" s="60" t="s">
        <v>25</v>
      </c>
      <c r="C31" s="77" t="s">
        <v>61</v>
      </c>
      <c r="D31" s="22">
        <v>0</v>
      </c>
      <c r="E31" s="62">
        <v>55000</v>
      </c>
      <c r="F31" s="63">
        <f>SUM(D31:E31)</f>
        <v>55000</v>
      </c>
      <c r="G31" s="64">
        <v>0.4</v>
      </c>
      <c r="H31" s="65"/>
      <c r="I31" s="57"/>
      <c r="J31" s="135"/>
      <c r="K31" s="220"/>
      <c r="L31" s="58"/>
      <c r="M31" s="59"/>
    </row>
    <row r="32" spans="1:13" ht="15.75" x14ac:dyDescent="0.25">
      <c r="B32" s="78"/>
      <c r="C32" s="67" t="s">
        <v>15</v>
      </c>
      <c r="D32" s="68">
        <f>SUM(D29:D31)</f>
        <v>23026</v>
      </c>
      <c r="E32" s="68">
        <f>SUM(E29:E31)</f>
        <v>90000</v>
      </c>
      <c r="F32" s="68">
        <f>SUM(F29:F31)</f>
        <v>113026</v>
      </c>
      <c r="G32" s="68">
        <f>SUM(G29*F29)+(G30*F30)+(G31*F31)</f>
        <v>45210.400000000001</v>
      </c>
      <c r="H32" s="79"/>
      <c r="I32" s="48">
        <f>SUM(I29:I31)</f>
        <v>0</v>
      </c>
      <c r="J32" s="137">
        <f>SUM(J29:J31)</f>
        <v>437</v>
      </c>
      <c r="K32" s="222">
        <f>SUM(K29:K31)</f>
        <v>0</v>
      </c>
      <c r="L32" s="70">
        <f>SUM(L29:L31)</f>
        <v>437</v>
      </c>
      <c r="M32" s="58"/>
    </row>
    <row r="33" spans="2:15" s="18" customFormat="1" ht="15.75" customHeight="1" x14ac:dyDescent="0.25">
      <c r="B33" s="80"/>
      <c r="C33" s="81"/>
      <c r="D33" s="82"/>
      <c r="E33" s="83"/>
      <c r="F33" s="83"/>
      <c r="G33" s="83"/>
      <c r="H33" s="84"/>
      <c r="I33" s="85"/>
      <c r="J33" s="138"/>
      <c r="K33" s="86"/>
      <c r="L33" s="86"/>
      <c r="M33" s="86"/>
    </row>
    <row r="34" spans="2:15" s="18" customFormat="1" ht="15.75" customHeight="1" x14ac:dyDescent="0.25">
      <c r="B34" s="80"/>
      <c r="C34" s="81"/>
      <c r="D34" s="82"/>
      <c r="E34" s="83"/>
      <c r="F34" s="83"/>
      <c r="G34" s="83"/>
      <c r="H34" s="84"/>
      <c r="I34" s="85"/>
      <c r="J34" s="138"/>
      <c r="K34" s="86"/>
      <c r="L34" s="86"/>
      <c r="M34" s="86"/>
    </row>
    <row r="35" spans="2:15" ht="63.75" customHeight="1" x14ac:dyDescent="0.25">
      <c r="B35" s="87" t="s">
        <v>26</v>
      </c>
      <c r="C35" s="88"/>
      <c r="D35" s="23">
        <v>130117.495</v>
      </c>
      <c r="E35" s="89">
        <v>39314.800900000002</v>
      </c>
      <c r="F35" s="90">
        <f>SUM(D35:E35)</f>
        <v>169432.2959</v>
      </c>
      <c r="G35" s="91">
        <v>0.5</v>
      </c>
      <c r="H35" s="92"/>
      <c r="I35" s="217">
        <v>40985</v>
      </c>
      <c r="J35" s="219">
        <f>12450+6352</f>
        <v>18802</v>
      </c>
      <c r="K35" s="93">
        <v>0.61</v>
      </c>
      <c r="L35" s="147">
        <f>SUM(I35+J35)</f>
        <v>59787</v>
      </c>
      <c r="M35" s="58"/>
    </row>
    <row r="36" spans="2:15" ht="69.75" customHeight="1" x14ac:dyDescent="0.25">
      <c r="B36" s="87" t="s">
        <v>27</v>
      </c>
      <c r="C36" s="88"/>
      <c r="D36" s="23">
        <v>134301</v>
      </c>
      <c r="E36" s="89">
        <v>3788</v>
      </c>
      <c r="F36" s="90">
        <f>SUM(D36:E36)</f>
        <v>138089</v>
      </c>
      <c r="G36" s="91"/>
      <c r="H36" s="92"/>
      <c r="I36" s="76">
        <v>526</v>
      </c>
      <c r="J36" s="135"/>
      <c r="K36" s="93"/>
      <c r="L36" s="147">
        <f t="shared" ref="L36:L38" si="0">SUM(I36+J36)</f>
        <v>526</v>
      </c>
      <c r="M36" s="58"/>
    </row>
    <row r="37" spans="2:15" ht="57" customHeight="1" x14ac:dyDescent="0.25">
      <c r="B37" s="87" t="s">
        <v>28</v>
      </c>
      <c r="C37" s="95"/>
      <c r="D37" s="23">
        <v>25000</v>
      </c>
      <c r="E37" s="89">
        <v>18000</v>
      </c>
      <c r="F37" s="90">
        <f>SUM(D37:E37)</f>
        <v>43000</v>
      </c>
      <c r="G37" s="91"/>
      <c r="H37" s="92"/>
      <c r="I37" s="76"/>
      <c r="J37" s="135"/>
      <c r="K37" s="93"/>
      <c r="L37" s="147">
        <f t="shared" si="0"/>
        <v>0</v>
      </c>
      <c r="M37" s="58"/>
    </row>
    <row r="38" spans="2:15" ht="65.25" customHeight="1" x14ac:dyDescent="0.25">
      <c r="B38" s="96" t="s">
        <v>29</v>
      </c>
      <c r="C38" s="88"/>
      <c r="D38" s="23">
        <v>27000</v>
      </c>
      <c r="E38" s="89"/>
      <c r="F38" s="90">
        <f>SUM(D38:E38)</f>
        <v>27000</v>
      </c>
      <c r="G38" s="91"/>
      <c r="H38" s="92"/>
      <c r="I38" s="57"/>
      <c r="J38" s="135"/>
      <c r="K38" s="93"/>
      <c r="L38" s="147">
        <f t="shared" si="0"/>
        <v>0</v>
      </c>
      <c r="M38" s="58"/>
    </row>
    <row r="39" spans="2:15" ht="38.25" customHeight="1" x14ac:dyDescent="0.25">
      <c r="B39" s="97"/>
      <c r="C39" s="98" t="s">
        <v>30</v>
      </c>
      <c r="D39" s="99">
        <f>SUM(D35:D38)</f>
        <v>316418.495</v>
      </c>
      <c r="E39" s="100">
        <f>SUM(E35:E38)</f>
        <v>61102.800900000002</v>
      </c>
      <c r="F39" s="101">
        <f>SUM(F35:F38)</f>
        <v>377521.29590000003</v>
      </c>
      <c r="G39" s="68">
        <f>(G35*F35)+(G36*F36)+(G37*F37)+(G38*F38)</f>
        <v>84716.147949999999</v>
      </c>
      <c r="H39" s="102"/>
      <c r="I39" s="100">
        <f>SUM(I35:I38)</f>
        <v>41511</v>
      </c>
      <c r="J39" s="144">
        <f>SUM(J35:J38)</f>
        <v>18802</v>
      </c>
      <c r="K39" s="223">
        <v>0.61</v>
      </c>
      <c r="L39" s="70">
        <f>SUM(L35:L38)</f>
        <v>60313</v>
      </c>
      <c r="M39" s="58"/>
    </row>
    <row r="40" spans="2:15" ht="15.75" hidden="1" customHeight="1" x14ac:dyDescent="0.25">
      <c r="B40" s="97"/>
      <c r="C40" s="103"/>
      <c r="D40" s="104"/>
      <c r="E40" s="105"/>
      <c r="F40" s="105"/>
      <c r="G40" s="105"/>
      <c r="H40" s="106"/>
      <c r="I40" s="57"/>
      <c r="J40" s="135"/>
      <c r="K40" s="94"/>
      <c r="L40" s="94"/>
      <c r="M40" s="58"/>
    </row>
    <row r="41" spans="2:15" ht="15.75" hidden="1" customHeight="1" thickBot="1" x14ac:dyDescent="0.3">
      <c r="B41" s="97"/>
      <c r="C41" s="103"/>
      <c r="D41" s="104"/>
      <c r="E41" s="105"/>
      <c r="F41" s="105"/>
      <c r="G41" s="105"/>
      <c r="H41" s="106"/>
      <c r="I41" s="57"/>
      <c r="J41" s="135"/>
      <c r="K41" s="94"/>
      <c r="L41" s="94"/>
      <c r="M41" s="58"/>
    </row>
    <row r="42" spans="2:15" ht="15.75" hidden="1" customHeight="1" thickBot="1" x14ac:dyDescent="0.3">
      <c r="B42" s="97"/>
      <c r="C42" s="103"/>
      <c r="D42" s="104"/>
      <c r="E42" s="105"/>
      <c r="F42" s="105"/>
      <c r="G42" s="105"/>
      <c r="H42" s="106"/>
      <c r="I42" s="57"/>
      <c r="J42" s="135"/>
      <c r="K42" s="94"/>
      <c r="L42" s="94"/>
      <c r="M42" s="58"/>
    </row>
    <row r="43" spans="2:15" ht="15.75" hidden="1" customHeight="1" thickBot="1" x14ac:dyDescent="0.3">
      <c r="B43" s="97"/>
      <c r="C43" s="103"/>
      <c r="D43" s="104"/>
      <c r="E43" s="105"/>
      <c r="F43" s="105"/>
      <c r="G43" s="105"/>
      <c r="H43" s="106"/>
      <c r="I43" s="57"/>
      <c r="J43" s="135"/>
      <c r="K43" s="94"/>
      <c r="L43" s="94"/>
      <c r="M43" s="58"/>
    </row>
    <row r="44" spans="2:15" ht="15.75" hidden="1" customHeight="1" thickBot="1" x14ac:dyDescent="0.3">
      <c r="B44" s="97"/>
      <c r="C44" s="103"/>
      <c r="D44" s="104"/>
      <c r="E44" s="105"/>
      <c r="F44" s="105"/>
      <c r="G44" s="105"/>
      <c r="H44" s="106"/>
      <c r="I44" s="57"/>
      <c r="J44" s="135"/>
      <c r="K44" s="94"/>
      <c r="L44" s="94"/>
      <c r="M44" s="58"/>
    </row>
    <row r="45" spans="2:15" ht="15.75" hidden="1" customHeight="1" thickBot="1" x14ac:dyDescent="0.3">
      <c r="B45" s="97"/>
      <c r="C45" s="103"/>
      <c r="D45" s="104"/>
      <c r="E45" s="105"/>
      <c r="F45" s="105"/>
      <c r="G45" s="105"/>
      <c r="H45" s="106"/>
      <c r="I45" s="107"/>
      <c r="J45" s="139"/>
      <c r="K45" s="109"/>
      <c r="L45" s="109"/>
      <c r="M45" s="108"/>
    </row>
    <row r="46" spans="2:15" ht="15.75" customHeight="1" thickBot="1" x14ac:dyDescent="0.3">
      <c r="B46" s="97"/>
      <c r="C46" s="103"/>
      <c r="D46" s="104"/>
      <c r="E46" s="105"/>
      <c r="F46" s="105"/>
      <c r="G46" s="105"/>
      <c r="H46" s="106"/>
      <c r="I46" s="230"/>
      <c r="J46" s="230"/>
      <c r="K46" s="230"/>
      <c r="L46" s="230"/>
      <c r="M46" s="230"/>
      <c r="N46" s="18"/>
      <c r="O46" s="18"/>
    </row>
    <row r="47" spans="2:15" ht="15.75" x14ac:dyDescent="0.25">
      <c r="B47" s="97"/>
      <c r="C47" s="227" t="s">
        <v>31</v>
      </c>
      <c r="D47" s="228"/>
      <c r="E47" s="228"/>
      <c r="F47" s="229"/>
      <c r="G47" s="110"/>
      <c r="H47" s="110"/>
      <c r="I47" s="230"/>
      <c r="J47" s="230"/>
      <c r="K47" s="230"/>
      <c r="L47" s="230"/>
      <c r="M47" s="230"/>
      <c r="N47" s="18"/>
      <c r="O47" s="18"/>
    </row>
    <row r="48" spans="2:15" ht="40.5" customHeight="1" x14ac:dyDescent="0.25">
      <c r="B48" s="97"/>
      <c r="C48" s="238"/>
      <c r="D48" s="47" t="s">
        <v>32</v>
      </c>
      <c r="E48" s="48" t="s">
        <v>33</v>
      </c>
      <c r="F48" s="240" t="s">
        <v>7</v>
      </c>
      <c r="G48" s="106"/>
      <c r="H48" s="110"/>
      <c r="I48" s="230"/>
      <c r="J48" s="230"/>
      <c r="K48" s="230"/>
      <c r="L48" s="230"/>
      <c r="M48" s="230"/>
      <c r="N48" s="18"/>
      <c r="O48" s="18"/>
    </row>
    <row r="49" spans="2:15" ht="24.75" customHeight="1" thickBot="1" x14ac:dyDescent="0.3">
      <c r="B49" s="97"/>
      <c r="C49" s="239"/>
      <c r="D49" s="49" t="str">
        <f>D13</f>
        <v>OHCHR</v>
      </c>
      <c r="E49" s="50" t="str">
        <f>E13</f>
        <v>UNESCO</v>
      </c>
      <c r="F49" s="241"/>
      <c r="G49" s="106"/>
      <c r="H49" s="110"/>
      <c r="I49" s="230"/>
      <c r="J49" s="230"/>
      <c r="K49" s="230"/>
      <c r="L49" s="230"/>
      <c r="M49" s="230"/>
      <c r="N49" s="18"/>
      <c r="O49" s="18"/>
    </row>
    <row r="50" spans="2:15" ht="41.25" customHeight="1" x14ac:dyDescent="0.25">
      <c r="B50" s="111"/>
      <c r="C50" s="112" t="s">
        <v>34</v>
      </c>
      <c r="D50" s="51">
        <f>SUM(D18,D22,D27,D32,D39)</f>
        <v>841121.495</v>
      </c>
      <c r="E50" s="52">
        <f>SUM(E18,E22,E27,E32,E39)</f>
        <v>327102.80090000003</v>
      </c>
      <c r="F50" s="53">
        <f>SUM(D50:E50)</f>
        <v>1168224.2959</v>
      </c>
      <c r="G50" s="106"/>
      <c r="H50" s="111"/>
      <c r="I50" s="113">
        <f>SUM(I18,I22,I27,I32,I39)</f>
        <v>126070</v>
      </c>
      <c r="J50" s="145">
        <f>SUM(J18,J22,J27,J32,J39)</f>
        <v>34506</v>
      </c>
      <c r="K50" s="224">
        <v>0.63</v>
      </c>
      <c r="L50" s="114">
        <f>SUM(L18,L22,L27,L32,L39)</f>
        <v>160576</v>
      </c>
      <c r="M50" s="115"/>
    </row>
    <row r="51" spans="2:15" ht="51.75" customHeight="1" x14ac:dyDescent="0.25">
      <c r="B51" s="116"/>
      <c r="C51" s="112" t="s">
        <v>35</v>
      </c>
      <c r="D51" s="51">
        <f>D50*0.07</f>
        <v>58878.504650000003</v>
      </c>
      <c r="E51" s="52">
        <f>E50*0.07</f>
        <v>22897.196063000003</v>
      </c>
      <c r="F51" s="53">
        <f>F50*0.07</f>
        <v>81775.700713000013</v>
      </c>
      <c r="G51" s="116"/>
      <c r="H51" s="117"/>
      <c r="I51" s="118">
        <f>I50*0.07</f>
        <v>8824.9000000000015</v>
      </c>
      <c r="J51" s="146">
        <v>1189</v>
      </c>
      <c r="K51" s="225"/>
      <c r="L51" s="146">
        <f t="shared" ref="L51" si="1">L50*0.07</f>
        <v>11240.320000000002</v>
      </c>
      <c r="M51" s="59"/>
    </row>
    <row r="52" spans="2:15" ht="51.75" customHeight="1" thickBot="1" x14ac:dyDescent="0.3">
      <c r="B52" s="116"/>
      <c r="C52" s="119" t="s">
        <v>7</v>
      </c>
      <c r="D52" s="54">
        <f>SUM(D50:D51)</f>
        <v>899999.99965000001</v>
      </c>
      <c r="E52" s="54">
        <f>SUM(E50:E51)</f>
        <v>349999.99696300004</v>
      </c>
      <c r="F52" s="55">
        <f>SUM(F50:F51)</f>
        <v>1249999.9966130001</v>
      </c>
      <c r="G52" s="120"/>
      <c r="H52" s="117"/>
      <c r="I52" s="121">
        <f>SUM(I50:I51)</f>
        <v>134894.9</v>
      </c>
      <c r="J52" s="140">
        <f>SUM(J50:J51)</f>
        <v>35695</v>
      </c>
      <c r="K52" s="122"/>
      <c r="L52" s="123">
        <f>SUM(L50:L51)</f>
        <v>171816.32000000001</v>
      </c>
      <c r="M52" s="124"/>
      <c r="N52" s="7">
        <f>SUM(N13:N51)</f>
        <v>0</v>
      </c>
    </row>
    <row r="53" spans="2:15" ht="42" hidden="1" customHeight="1" thickBot="1" x14ac:dyDescent="0.3">
      <c r="B53" s="2"/>
      <c r="H53" s="36"/>
      <c r="I53" s="44"/>
      <c r="J53" s="141"/>
      <c r="K53" s="46"/>
      <c r="L53" s="46"/>
      <c r="M53" s="45"/>
    </row>
    <row r="54" spans="2:15" s="17" customFormat="1" ht="29.25" customHeight="1" thickBot="1" x14ac:dyDescent="0.3">
      <c r="B54" s="1"/>
      <c r="C54" s="3"/>
      <c r="D54" s="24"/>
      <c r="E54" s="4"/>
      <c r="F54" s="4"/>
      <c r="G54" s="37"/>
      <c r="H54" s="35"/>
      <c r="I54" s="38"/>
      <c r="J54" s="142"/>
      <c r="K54" s="39"/>
      <c r="L54" s="40">
        <f>+L52/F52</f>
        <v>0.13745305637244279</v>
      </c>
      <c r="M54" s="38"/>
    </row>
    <row r="55" spans="2:15" ht="21.75" customHeight="1" x14ac:dyDescent="0.25">
      <c r="B55" s="226"/>
      <c r="C55" s="5"/>
      <c r="D55" s="24"/>
      <c r="E55" s="6"/>
      <c r="F55" s="6"/>
      <c r="G55" s="41"/>
      <c r="I55" s="38"/>
      <c r="J55" s="143"/>
      <c r="K55" s="42"/>
      <c r="L55" s="42"/>
      <c r="M55" s="42"/>
    </row>
    <row r="56" spans="2:15" ht="55.5" customHeight="1" x14ac:dyDescent="0.25">
      <c r="B56" s="226"/>
    </row>
    <row r="57" spans="2:15" ht="42.75" customHeight="1" x14ac:dyDescent="0.25">
      <c r="B57" s="226"/>
    </row>
    <row r="58" spans="2:15" ht="21.75" customHeight="1" x14ac:dyDescent="0.25">
      <c r="B58" s="226"/>
    </row>
    <row r="59" spans="2:15" ht="21.75" customHeight="1" x14ac:dyDescent="0.25">
      <c r="B59" s="226"/>
    </row>
    <row r="60" spans="2:15" ht="23.25" customHeight="1" x14ac:dyDescent="0.25">
      <c r="B60" s="226"/>
    </row>
    <row r="61" spans="2:15" ht="23.25" customHeight="1" x14ac:dyDescent="0.25"/>
    <row r="62" spans="2:15" ht="21.75" customHeight="1" x14ac:dyDescent="0.25"/>
    <row r="63" spans="2:15" ht="16.5" customHeight="1" x14ac:dyDescent="0.25"/>
    <row r="64" spans="2:15" ht="29.25" customHeight="1" x14ac:dyDescent="0.25"/>
    <row r="65" ht="24.75" customHeight="1" x14ac:dyDescent="0.25"/>
    <row r="66" ht="33" customHeight="1" x14ac:dyDescent="0.25"/>
    <row r="68" ht="15" customHeight="1" x14ac:dyDescent="0.25"/>
    <row r="69" ht="25.5" customHeight="1" x14ac:dyDescent="0.25"/>
  </sheetData>
  <sheetProtection formatCells="0" formatColumns="0" formatRows="0"/>
  <mergeCells count="14">
    <mergeCell ref="B55:B60"/>
    <mergeCell ref="C47:F47"/>
    <mergeCell ref="I46:M49"/>
    <mergeCell ref="B2:D2"/>
    <mergeCell ref="B6:J6"/>
    <mergeCell ref="B9:G9"/>
    <mergeCell ref="C48:C49"/>
    <mergeCell ref="F48:F49"/>
    <mergeCell ref="C28:M28"/>
    <mergeCell ref="C14:M14"/>
    <mergeCell ref="C15:M15"/>
    <mergeCell ref="C24:M24"/>
    <mergeCell ref="C19:M19"/>
    <mergeCell ref="C25:M25"/>
  </mergeCells>
  <dataValidations count="4">
    <dataValidation allowBlank="1" showInputMessage="1" showErrorMessage="1" prompt="Insert name of recipient agency here _x000a_" sqref="D13:F13 I13:K13" xr:uid="{00000000-0002-0000-0000-000000000000}"/>
    <dataValidation allowBlank="1" showInputMessage="1" showErrorMessage="1" prompt="Insert *text* description of Activity here" sqref="C20 C26 C29" xr:uid="{00000000-0002-0000-0000-000001000000}"/>
    <dataValidation allowBlank="1" showInputMessage="1" showErrorMessage="1" prompt="Insert *text* description of Output here" sqref="C15 C19 C25 C28" xr:uid="{00000000-0002-0000-0000-000002000000}"/>
    <dataValidation allowBlank="1" showInputMessage="1" showErrorMessage="1" prompt="Insert *text* description of Outcome here" sqref="C14 C24" xr:uid="{00000000-0002-0000-0000-000003000000}"/>
  </dataValidations>
  <pageMargins left="0.39370078740157483" right="0.15748031496062992" top="0.74803149606299213" bottom="0.74803149606299213" header="0.27559055118110237" footer="0.31496062992125984"/>
  <pageSetup scale="35" fitToHeight="4" orientation="landscape" r:id="rId1"/>
  <rowBreaks count="1" manualBreakCount="1">
    <brk id="2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sheetPr>
  <dimension ref="B1:R245"/>
  <sheetViews>
    <sheetView showGridLines="0" showZeros="0" tabSelected="1" topLeftCell="C1" zoomScale="80" zoomScaleNormal="80" workbookViewId="0">
      <pane ySplit="4" topLeftCell="A195" activePane="bottomLeft" state="frozen"/>
      <selection pane="bottomLeft" activeCell="I203" sqref="I203"/>
    </sheetView>
  </sheetViews>
  <sheetFormatPr baseColWidth="10" defaultColWidth="9.140625" defaultRowHeight="15.75" x14ac:dyDescent="0.25"/>
  <cols>
    <col min="1" max="1" width="4.28515625" style="148" customWidth="1"/>
    <col min="2" max="2" width="3.28515625" style="148" customWidth="1"/>
    <col min="3" max="3" width="51.28515625" style="148" customWidth="1"/>
    <col min="4" max="9" width="20.28515625" style="169" customWidth="1"/>
    <col min="10" max="10" width="20.42578125" style="169" hidden="1" customWidth="1"/>
    <col min="11" max="11" width="20.28515625" style="148" customWidth="1"/>
    <col min="12" max="13" width="20.42578125" style="148" customWidth="1"/>
    <col min="14" max="14" width="19.28515625" style="148" customWidth="1"/>
    <col min="15" max="15" width="19" style="148" customWidth="1"/>
    <col min="16" max="16" width="26" style="148" customWidth="1"/>
    <col min="17" max="17" width="21.140625" style="148" customWidth="1"/>
    <col min="18" max="18" width="7" style="181" customWidth="1"/>
    <col min="19" max="19" width="24.28515625" style="148" customWidth="1"/>
    <col min="20" max="20" width="26.28515625" style="148" customWidth="1"/>
    <col min="21" max="21" width="30.140625" style="148" customWidth="1"/>
    <col min="22" max="22" width="33" style="148" customWidth="1"/>
    <col min="23" max="24" width="22.7109375" style="148" customWidth="1"/>
    <col min="25" max="25" width="23.28515625" style="148" customWidth="1"/>
    <col min="26" max="26" width="32.140625" style="148" customWidth="1"/>
    <col min="27" max="27" width="9.140625" style="148"/>
    <col min="28" max="28" width="17.7109375" style="148" customWidth="1"/>
    <col min="29" max="29" width="26.28515625" style="148" customWidth="1"/>
    <col min="30" max="30" width="22.28515625" style="148" customWidth="1"/>
    <col min="31" max="31" width="29.7109375" style="148" customWidth="1"/>
    <col min="32" max="32" width="23.28515625" style="148" customWidth="1"/>
    <col min="33" max="33" width="18.28515625" style="148" customWidth="1"/>
    <col min="34" max="34" width="17.28515625" style="148" customWidth="1"/>
    <col min="35" max="35" width="25.140625" style="148" customWidth="1"/>
    <col min="36" max="16384" width="9.140625" style="148"/>
  </cols>
  <sheetData>
    <row r="1" spans="2:18" ht="33.75" hidden="1" customHeight="1" x14ac:dyDescent="0.7">
      <c r="C1" s="201"/>
      <c r="D1" s="201"/>
      <c r="E1" s="201"/>
      <c r="F1" s="201"/>
      <c r="G1" s="201"/>
      <c r="H1" s="201"/>
      <c r="I1" s="201"/>
      <c r="J1" s="201"/>
      <c r="K1" s="149"/>
      <c r="L1" s="150"/>
      <c r="M1" s="150"/>
      <c r="P1" s="151"/>
      <c r="Q1" s="152"/>
      <c r="R1" s="148"/>
    </row>
    <row r="2" spans="2:18" ht="25.5" hidden="1" customHeight="1" x14ac:dyDescent="0.3">
      <c r="C2" s="265"/>
      <c r="D2" s="265"/>
      <c r="E2" s="265"/>
      <c r="F2" s="265"/>
      <c r="G2" s="265"/>
      <c r="H2" s="265"/>
      <c r="I2" s="265"/>
      <c r="J2" s="265"/>
      <c r="P2" s="151"/>
      <c r="Q2" s="152"/>
      <c r="R2" s="148"/>
    </row>
    <row r="3" spans="2:18" ht="29.25" customHeight="1" thickBot="1" x14ac:dyDescent="0.3">
      <c r="C3" s="153"/>
      <c r="D3" s="266" t="s">
        <v>63</v>
      </c>
      <c r="E3" s="266"/>
      <c r="F3" s="266"/>
      <c r="G3" s="266" t="s">
        <v>10</v>
      </c>
      <c r="H3" s="266"/>
      <c r="I3" s="266"/>
      <c r="J3" s="153"/>
      <c r="K3" s="267" t="s">
        <v>104</v>
      </c>
      <c r="L3" s="267"/>
      <c r="M3" s="267"/>
      <c r="P3" s="151"/>
      <c r="Q3" s="152"/>
      <c r="R3" s="148"/>
    </row>
    <row r="4" spans="2:18" ht="42" customHeight="1" thickBot="1" x14ac:dyDescent="0.3">
      <c r="C4" s="153"/>
      <c r="D4" s="209" t="s">
        <v>103</v>
      </c>
      <c r="E4" s="210" t="s">
        <v>62</v>
      </c>
      <c r="F4" s="210" t="s">
        <v>102</v>
      </c>
      <c r="G4" s="210" t="s">
        <v>103</v>
      </c>
      <c r="H4" s="210" t="s">
        <v>62</v>
      </c>
      <c r="I4" s="210" t="s">
        <v>102</v>
      </c>
      <c r="J4" s="210" t="str">
        <f>'[1]1) Tableau budgétaire 1'!F5</f>
        <v>Organisation recipiendiaire 3 (budget en USD)</v>
      </c>
      <c r="K4" s="211" t="s">
        <v>7</v>
      </c>
      <c r="L4" s="210" t="s">
        <v>62</v>
      </c>
      <c r="M4" s="212" t="s">
        <v>102</v>
      </c>
      <c r="P4" s="151"/>
      <c r="Q4" s="152"/>
      <c r="R4" s="148"/>
    </row>
    <row r="5" spans="2:18" ht="24" customHeight="1" x14ac:dyDescent="0.25">
      <c r="B5" s="259" t="s">
        <v>65</v>
      </c>
      <c r="C5" s="260"/>
      <c r="D5" s="263"/>
      <c r="E5" s="263"/>
      <c r="F5" s="263"/>
      <c r="G5" s="263"/>
      <c r="H5" s="263"/>
      <c r="I5" s="263"/>
      <c r="J5" s="263"/>
      <c r="K5" s="263"/>
      <c r="L5" s="206"/>
      <c r="M5" s="206"/>
      <c r="P5" s="151"/>
      <c r="Q5" s="152"/>
      <c r="R5" s="148"/>
    </row>
    <row r="6" spans="2:18" ht="22.5" customHeight="1" x14ac:dyDescent="0.25">
      <c r="C6" s="259" t="s">
        <v>66</v>
      </c>
      <c r="D6" s="260"/>
      <c r="E6" s="260"/>
      <c r="F6" s="260"/>
      <c r="G6" s="260"/>
      <c r="H6" s="260"/>
      <c r="I6" s="260"/>
      <c r="J6" s="260"/>
      <c r="K6" s="260"/>
      <c r="L6" s="204"/>
      <c r="M6" s="204"/>
      <c r="P6" s="151"/>
      <c r="Q6" s="152"/>
      <c r="R6" s="148"/>
    </row>
    <row r="7" spans="2:18" ht="24.75" customHeight="1" thickBot="1" x14ac:dyDescent="0.3">
      <c r="C7" s="154" t="s">
        <v>67</v>
      </c>
      <c r="D7" s="155">
        <f>'[1]1) Tableau budgétaire 1'!D16</f>
        <v>185147</v>
      </c>
      <c r="E7" s="155"/>
      <c r="F7" s="155"/>
      <c r="G7" s="155">
        <f>'[1]1) Tableau budgétaire 1'!E16</f>
        <v>70000</v>
      </c>
      <c r="H7" s="155"/>
      <c r="I7" s="155"/>
      <c r="J7" s="155">
        <f>'[1]1) Tableau budgétaire 1'!F16</f>
        <v>0</v>
      </c>
      <c r="K7" s="202">
        <f>SUM(D7,G7)</f>
        <v>255147</v>
      </c>
      <c r="L7" s="205"/>
      <c r="M7" s="205"/>
      <c r="P7" s="151"/>
      <c r="Q7" s="152"/>
      <c r="R7" s="148"/>
    </row>
    <row r="8" spans="2:18" ht="21.75" customHeight="1" x14ac:dyDescent="0.25">
      <c r="C8" s="157" t="s">
        <v>38</v>
      </c>
      <c r="D8" s="158"/>
      <c r="E8" s="158"/>
      <c r="F8" s="158"/>
      <c r="G8" s="159"/>
      <c r="H8" s="159"/>
      <c r="I8" s="159"/>
      <c r="J8" s="159"/>
      <c r="K8" s="203">
        <f t="shared" ref="K8" si="0">SUM(D8:J8)</f>
        <v>0</v>
      </c>
      <c r="L8" s="206"/>
      <c r="M8" s="268">
        <f>F8+I8</f>
        <v>0</v>
      </c>
      <c r="R8" s="148"/>
    </row>
    <row r="9" spans="2:18" x14ac:dyDescent="0.25">
      <c r="C9" s="161" t="s">
        <v>39</v>
      </c>
      <c r="D9" s="162"/>
      <c r="E9" s="162"/>
      <c r="F9" s="162"/>
      <c r="G9" s="162">
        <v>5000</v>
      </c>
      <c r="H9" s="162">
        <f>+G9*0.7</f>
        <v>3500</v>
      </c>
      <c r="I9" s="162">
        <v>437</v>
      </c>
      <c r="J9" s="163"/>
      <c r="K9" s="168">
        <f>SUM(D9,G9)</f>
        <v>5000</v>
      </c>
      <c r="L9" s="184">
        <f>+SUM(E9,H9)</f>
        <v>3500</v>
      </c>
      <c r="M9" s="269">
        <f>+F9+I9</f>
        <v>437</v>
      </c>
      <c r="R9" s="148"/>
    </row>
    <row r="10" spans="2:18" ht="15.75" customHeight="1" x14ac:dyDescent="0.25">
      <c r="C10" s="161" t="s">
        <v>40</v>
      </c>
      <c r="D10" s="162"/>
      <c r="E10" s="162"/>
      <c r="F10" s="162"/>
      <c r="G10" s="162">
        <v>15000</v>
      </c>
      <c r="H10" s="162">
        <f t="shared" ref="H10:H13" si="1">+G10*0.7</f>
        <v>10500</v>
      </c>
      <c r="I10" s="162">
        <v>3000</v>
      </c>
      <c r="J10" s="162"/>
      <c r="K10" s="168">
        <f>SUM(D10,G10)</f>
        <v>15000</v>
      </c>
      <c r="L10" s="184">
        <f t="shared" ref="L10:L15" si="2">+SUM(E10,H10)</f>
        <v>10500</v>
      </c>
      <c r="M10" s="269">
        <f t="shared" ref="M10:M14" si="3">+F10+I10</f>
        <v>3000</v>
      </c>
      <c r="R10" s="148"/>
    </row>
    <row r="11" spans="2:18" x14ac:dyDescent="0.25">
      <c r="C11" s="165" t="s">
        <v>41</v>
      </c>
      <c r="D11" s="162">
        <v>8460</v>
      </c>
      <c r="E11" s="162">
        <f>+D11*0.7</f>
        <v>5922</v>
      </c>
      <c r="F11" s="162">
        <v>8934</v>
      </c>
      <c r="G11" s="162">
        <v>30000</v>
      </c>
      <c r="H11" s="162">
        <f t="shared" si="1"/>
        <v>21000</v>
      </c>
      <c r="I11" s="162">
        <v>4671</v>
      </c>
      <c r="J11" s="162"/>
      <c r="K11" s="168">
        <f>SUM(D11,G11)</f>
        <v>38460</v>
      </c>
      <c r="L11" s="184">
        <f t="shared" si="2"/>
        <v>26922</v>
      </c>
      <c r="M11" s="269">
        <f t="shared" si="3"/>
        <v>13605</v>
      </c>
      <c r="R11" s="148"/>
    </row>
    <row r="12" spans="2:18" x14ac:dyDescent="0.25">
      <c r="C12" s="161" t="s">
        <v>42</v>
      </c>
      <c r="D12" s="162">
        <v>135610</v>
      </c>
      <c r="E12" s="162">
        <f t="shared" ref="E12:E14" si="4">+D12*0.7</f>
        <v>94927</v>
      </c>
      <c r="F12" s="162">
        <v>42956</v>
      </c>
      <c r="G12" s="162">
        <v>10000</v>
      </c>
      <c r="H12" s="162">
        <f t="shared" si="1"/>
        <v>7000</v>
      </c>
      <c r="I12" s="162"/>
      <c r="J12" s="162"/>
      <c r="K12" s="168">
        <f t="shared" ref="K12:K14" si="5">SUM(D12,G12)</f>
        <v>145610</v>
      </c>
      <c r="L12" s="184">
        <f t="shared" si="2"/>
        <v>101927</v>
      </c>
      <c r="M12" s="269">
        <f t="shared" si="3"/>
        <v>42956</v>
      </c>
      <c r="R12" s="148"/>
    </row>
    <row r="13" spans="2:18" ht="21.75" customHeight="1" x14ac:dyDescent="0.25">
      <c r="C13" s="161" t="s">
        <v>43</v>
      </c>
      <c r="D13" s="162">
        <v>7895</v>
      </c>
      <c r="E13" s="162">
        <f t="shared" si="4"/>
        <v>5526.5</v>
      </c>
      <c r="F13" s="162"/>
      <c r="G13" s="162">
        <v>10000</v>
      </c>
      <c r="H13" s="162">
        <f t="shared" si="1"/>
        <v>7000</v>
      </c>
      <c r="I13" s="162"/>
      <c r="J13" s="162"/>
      <c r="K13" s="168">
        <f t="shared" si="5"/>
        <v>17895</v>
      </c>
      <c r="L13" s="184">
        <f t="shared" si="2"/>
        <v>12526.5</v>
      </c>
      <c r="M13" s="269">
        <f t="shared" si="3"/>
        <v>0</v>
      </c>
      <c r="R13" s="148"/>
    </row>
    <row r="14" spans="2:18" ht="36.75" customHeight="1" x14ac:dyDescent="0.25">
      <c r="C14" s="161" t="s">
        <v>44</v>
      </c>
      <c r="D14" s="162">
        <v>33182</v>
      </c>
      <c r="E14" s="162">
        <f t="shared" si="4"/>
        <v>23227.399999999998</v>
      </c>
      <c r="F14" s="162">
        <v>32669</v>
      </c>
      <c r="G14" s="162"/>
      <c r="H14" s="162"/>
      <c r="I14" s="162"/>
      <c r="J14" s="162"/>
      <c r="K14" s="168">
        <f t="shared" si="5"/>
        <v>33182</v>
      </c>
      <c r="L14" s="184">
        <f t="shared" si="2"/>
        <v>23227.399999999998</v>
      </c>
      <c r="M14" s="269">
        <f t="shared" si="3"/>
        <v>32669</v>
      </c>
      <c r="R14" s="148"/>
    </row>
    <row r="15" spans="2:18" ht="15.75" customHeight="1" x14ac:dyDescent="0.25">
      <c r="C15" s="166" t="s">
        <v>68</v>
      </c>
      <c r="D15" s="167">
        <f>SUM(D8:D14)</f>
        <v>185147</v>
      </c>
      <c r="E15" s="167">
        <f>SUM(E8:E14)</f>
        <v>129602.9</v>
      </c>
      <c r="F15" s="167">
        <f>SUM(F8:F14)</f>
        <v>84559</v>
      </c>
      <c r="G15" s="167">
        <f>SUM(G8:G14)</f>
        <v>70000</v>
      </c>
      <c r="H15" s="167">
        <f>SUM(H8:H14)</f>
        <v>49000</v>
      </c>
      <c r="I15" s="167">
        <f>SUM(I8:I14)</f>
        <v>8108</v>
      </c>
      <c r="J15" s="167">
        <f>SUM(J8:J14)</f>
        <v>0</v>
      </c>
      <c r="K15" s="168">
        <f>SUM(D15,G15)</f>
        <v>255147</v>
      </c>
      <c r="L15" s="164">
        <f t="shared" si="2"/>
        <v>178602.9</v>
      </c>
      <c r="M15" s="270">
        <f>SUM(M8:M14)</f>
        <v>92667</v>
      </c>
      <c r="R15" s="148"/>
    </row>
    <row r="16" spans="2:18" s="169" customFormat="1" x14ac:dyDescent="0.25">
      <c r="C16" s="170"/>
      <c r="D16" s="171"/>
      <c r="E16" s="171"/>
      <c r="F16" s="171"/>
      <c r="G16" s="171"/>
      <c r="H16" s="171"/>
      <c r="I16" s="171"/>
      <c r="J16" s="171"/>
      <c r="K16" s="172"/>
    </row>
    <row r="17" spans="3:18" x14ac:dyDescent="0.25">
      <c r="C17" s="259" t="s">
        <v>69</v>
      </c>
      <c r="D17" s="260"/>
      <c r="E17" s="260"/>
      <c r="F17" s="260"/>
      <c r="G17" s="260"/>
      <c r="H17" s="260"/>
      <c r="I17" s="260"/>
      <c r="J17" s="260"/>
      <c r="K17" s="261"/>
      <c r="L17" s="204"/>
      <c r="M17" s="204"/>
      <c r="R17" s="148"/>
    </row>
    <row r="18" spans="3:18" ht="27" customHeight="1" thickBot="1" x14ac:dyDescent="0.3">
      <c r="C18" s="154" t="s">
        <v>70</v>
      </c>
      <c r="D18" s="155">
        <f>'[1]1) Tableau budgétaire 1'!D26</f>
        <v>68254</v>
      </c>
      <c r="E18" s="155"/>
      <c r="F18" s="155"/>
      <c r="G18" s="155">
        <f>'[1]1) Tableau budgétaire 1'!E26</f>
        <v>106000</v>
      </c>
      <c r="H18" s="155"/>
      <c r="I18" s="155"/>
      <c r="J18" s="155">
        <f>'[1]1) Tableau budgétaire 1'!F26</f>
        <v>0</v>
      </c>
      <c r="K18" s="156">
        <f>SUM(D18:J18)</f>
        <v>174254</v>
      </c>
      <c r="L18" s="205"/>
      <c r="M18" s="205"/>
      <c r="R18" s="148"/>
    </row>
    <row r="19" spans="3:18" x14ac:dyDescent="0.25">
      <c r="C19" s="157" t="s">
        <v>38</v>
      </c>
      <c r="D19" s="158"/>
      <c r="E19" s="158"/>
      <c r="F19" s="158"/>
      <c r="G19" s="159"/>
      <c r="H19" s="159"/>
      <c r="I19" s="159"/>
      <c r="J19" s="159"/>
      <c r="K19" s="160">
        <f t="shared" ref="K19" si="6">SUM(D19:J19)</f>
        <v>0</v>
      </c>
      <c r="L19" s="206"/>
      <c r="M19" s="206"/>
      <c r="R19" s="148"/>
    </row>
    <row r="20" spans="3:18" x14ac:dyDescent="0.25">
      <c r="C20" s="161" t="s">
        <v>39</v>
      </c>
      <c r="D20" s="162"/>
      <c r="E20" s="162"/>
      <c r="F20" s="162"/>
      <c r="G20" s="163">
        <v>5000</v>
      </c>
      <c r="H20" s="163">
        <f>+G20*0.7</f>
        <v>3500</v>
      </c>
      <c r="I20" s="163"/>
      <c r="J20" s="163"/>
      <c r="K20" s="168">
        <f t="shared" ref="K20:K26" si="7">SUM(D20,G20)</f>
        <v>5000</v>
      </c>
      <c r="L20" s="184">
        <f t="shared" ref="L20:L26" si="8">+SUM(E20,H20)</f>
        <v>3500</v>
      </c>
      <c r="M20" s="269">
        <f>+F20+I20</f>
        <v>0</v>
      </c>
      <c r="R20" s="148"/>
    </row>
    <row r="21" spans="3:18" ht="31.5" x14ac:dyDescent="0.25">
      <c r="C21" s="161" t="s">
        <v>40</v>
      </c>
      <c r="D21" s="162"/>
      <c r="E21" s="162"/>
      <c r="F21" s="162"/>
      <c r="G21" s="162">
        <v>35000</v>
      </c>
      <c r="H21" s="163">
        <f t="shared" ref="H21:H23" si="9">+G21*0.7</f>
        <v>24500</v>
      </c>
      <c r="I21" s="162">
        <v>3368.99</v>
      </c>
      <c r="J21" s="162"/>
      <c r="K21" s="168">
        <f t="shared" si="7"/>
        <v>35000</v>
      </c>
      <c r="L21" s="184">
        <f t="shared" si="8"/>
        <v>24500</v>
      </c>
      <c r="M21" s="269">
        <f t="shared" ref="M21:M25" si="10">+F21+I21</f>
        <v>3368.99</v>
      </c>
      <c r="R21" s="148"/>
    </row>
    <row r="22" spans="3:18" x14ac:dyDescent="0.25">
      <c r="C22" s="165" t="s">
        <v>41</v>
      </c>
      <c r="D22" s="162"/>
      <c r="E22" s="162"/>
      <c r="F22" s="162"/>
      <c r="G22" s="162">
        <v>56000</v>
      </c>
      <c r="H22" s="163">
        <f t="shared" si="9"/>
        <v>39200</v>
      </c>
      <c r="I22" s="162">
        <v>3701</v>
      </c>
      <c r="J22" s="162"/>
      <c r="K22" s="168">
        <f t="shared" si="7"/>
        <v>56000</v>
      </c>
      <c r="L22" s="184">
        <f t="shared" si="8"/>
        <v>39200</v>
      </c>
      <c r="M22" s="269">
        <f t="shared" si="10"/>
        <v>3701</v>
      </c>
      <c r="R22" s="148"/>
    </row>
    <row r="23" spans="3:18" x14ac:dyDescent="0.25">
      <c r="C23" s="161" t="s">
        <v>42</v>
      </c>
      <c r="D23" s="162">
        <v>2484</v>
      </c>
      <c r="E23" s="162">
        <f>D23*0.7</f>
        <v>1738.8</v>
      </c>
      <c r="F23" s="162"/>
      <c r="G23" s="162">
        <v>10000</v>
      </c>
      <c r="H23" s="163">
        <f t="shared" si="9"/>
        <v>7000</v>
      </c>
      <c r="I23" s="162"/>
      <c r="J23" s="162"/>
      <c r="K23" s="168">
        <f t="shared" si="7"/>
        <v>12484</v>
      </c>
      <c r="L23" s="184">
        <f t="shared" si="8"/>
        <v>8738.7999999999993</v>
      </c>
      <c r="M23" s="269">
        <f t="shared" si="10"/>
        <v>0</v>
      </c>
      <c r="R23" s="148"/>
    </row>
    <row r="24" spans="3:18" x14ac:dyDescent="0.25">
      <c r="C24" s="161" t="s">
        <v>43</v>
      </c>
      <c r="D24" s="162">
        <v>64862</v>
      </c>
      <c r="E24" s="162">
        <f t="shared" ref="E24:E25" si="11">D24*0.7</f>
        <v>45403.399999999994</v>
      </c>
      <c r="F24" s="162"/>
      <c r="G24" s="162"/>
      <c r="H24" s="162"/>
      <c r="I24" s="162"/>
      <c r="J24" s="162"/>
      <c r="K24" s="168">
        <f t="shared" si="7"/>
        <v>64862</v>
      </c>
      <c r="L24" s="184">
        <f t="shared" si="8"/>
        <v>45403.399999999994</v>
      </c>
      <c r="M24" s="269">
        <f t="shared" si="10"/>
        <v>0</v>
      </c>
      <c r="R24" s="148"/>
    </row>
    <row r="25" spans="3:18" ht="31.5" x14ac:dyDescent="0.25">
      <c r="C25" s="161" t="s">
        <v>44</v>
      </c>
      <c r="D25" s="162">
        <v>908</v>
      </c>
      <c r="E25" s="162">
        <f t="shared" si="11"/>
        <v>635.59999999999991</v>
      </c>
      <c r="F25" s="162"/>
      <c r="G25" s="162"/>
      <c r="H25" s="162"/>
      <c r="I25" s="162"/>
      <c r="J25" s="162"/>
      <c r="K25" s="168">
        <f t="shared" si="7"/>
        <v>908</v>
      </c>
      <c r="L25" s="184">
        <f t="shared" si="8"/>
        <v>635.59999999999991</v>
      </c>
      <c r="M25" s="269">
        <f t="shared" si="10"/>
        <v>0</v>
      </c>
      <c r="R25" s="148"/>
    </row>
    <row r="26" spans="3:18" x14ac:dyDescent="0.25">
      <c r="C26" s="166" t="s">
        <v>68</v>
      </c>
      <c r="D26" s="167">
        <f>SUM(D19:D25)</f>
        <v>68254</v>
      </c>
      <c r="E26" s="167">
        <f>SUM(E19:E25)</f>
        <v>47777.799999999996</v>
      </c>
      <c r="F26" s="167">
        <f>SUM(F19:F25)</f>
        <v>0</v>
      </c>
      <c r="G26" s="167">
        <f>SUM(G19:G25)</f>
        <v>106000</v>
      </c>
      <c r="H26" s="167">
        <f>SUM(H19:H25)</f>
        <v>74200</v>
      </c>
      <c r="I26" s="167">
        <f>SUM(I19:I25)</f>
        <v>7069.99</v>
      </c>
      <c r="J26" s="167">
        <f>SUM(J19:J25)</f>
        <v>0</v>
      </c>
      <c r="K26" s="168">
        <f t="shared" si="7"/>
        <v>174254</v>
      </c>
      <c r="L26" s="164">
        <f t="shared" si="8"/>
        <v>121977.79999999999</v>
      </c>
      <c r="M26" s="269">
        <f>SUM(M20:M25)</f>
        <v>7069.99</v>
      </c>
      <c r="R26" s="148"/>
    </row>
    <row r="27" spans="3:18" s="169" customFormat="1" x14ac:dyDescent="0.25">
      <c r="C27" s="170"/>
      <c r="D27" s="171"/>
      <c r="E27" s="171"/>
      <c r="F27" s="171"/>
      <c r="G27" s="171"/>
      <c r="H27" s="171"/>
      <c r="I27" s="171"/>
      <c r="J27" s="171"/>
      <c r="K27" s="173"/>
    </row>
    <row r="28" spans="3:18" hidden="1" x14ac:dyDescent="0.25">
      <c r="C28" s="259" t="s">
        <v>71</v>
      </c>
      <c r="D28" s="260"/>
      <c r="E28" s="260"/>
      <c r="F28" s="260"/>
      <c r="G28" s="260"/>
      <c r="H28" s="260"/>
      <c r="I28" s="260"/>
      <c r="J28" s="260"/>
      <c r="K28" s="261"/>
      <c r="L28" s="204"/>
      <c r="M28" s="204"/>
      <c r="R28" s="148"/>
    </row>
    <row r="29" spans="3:18" ht="21.75" hidden="1" customHeight="1" thickBot="1" x14ac:dyDescent="0.3">
      <c r="C29" s="154" t="s">
        <v>72</v>
      </c>
      <c r="D29" s="155">
        <f>'[1]1) Tableau budgétaire 1'!D36</f>
        <v>0</v>
      </c>
      <c r="E29" s="155"/>
      <c r="F29" s="155"/>
      <c r="G29" s="155">
        <f>'[1]1) Tableau budgétaire 1'!E36</f>
        <v>0</v>
      </c>
      <c r="H29" s="155"/>
      <c r="I29" s="155"/>
      <c r="J29" s="155">
        <f>'[1]1) Tableau budgétaire 1'!F36</f>
        <v>0</v>
      </c>
      <c r="K29" s="156">
        <f t="shared" ref="K29:K37" si="12">SUM(D29:J29)</f>
        <v>0</v>
      </c>
      <c r="L29" s="205"/>
      <c r="M29" s="205"/>
      <c r="R29" s="148"/>
    </row>
    <row r="30" spans="3:18" hidden="1" x14ac:dyDescent="0.25">
      <c r="C30" s="157" t="s">
        <v>38</v>
      </c>
      <c r="D30" s="158"/>
      <c r="E30" s="158"/>
      <c r="F30" s="158"/>
      <c r="G30" s="159"/>
      <c r="H30" s="159"/>
      <c r="I30" s="159"/>
      <c r="J30" s="159"/>
      <c r="K30" s="160">
        <f t="shared" si="12"/>
        <v>0</v>
      </c>
      <c r="L30" s="206"/>
      <c r="M30" s="206"/>
      <c r="R30" s="148"/>
    </row>
    <row r="31" spans="3:18" s="169" customFormat="1" ht="15.75" hidden="1" customHeight="1" x14ac:dyDescent="0.25">
      <c r="C31" s="161" t="s">
        <v>39</v>
      </c>
      <c r="D31" s="162"/>
      <c r="E31" s="162"/>
      <c r="F31" s="162"/>
      <c r="G31" s="163"/>
      <c r="H31" s="163"/>
      <c r="I31" s="163"/>
      <c r="J31" s="163"/>
      <c r="K31" s="164">
        <f t="shared" si="12"/>
        <v>0</v>
      </c>
      <c r="L31" s="204"/>
      <c r="M31" s="204"/>
    </row>
    <row r="32" spans="3:18" s="169" customFormat="1" ht="31.5" hidden="1" x14ac:dyDescent="0.25">
      <c r="C32" s="161" t="s">
        <v>40</v>
      </c>
      <c r="D32" s="162"/>
      <c r="E32" s="162"/>
      <c r="F32" s="162"/>
      <c r="G32" s="162"/>
      <c r="H32" s="162"/>
      <c r="I32" s="162"/>
      <c r="J32" s="162"/>
      <c r="K32" s="164">
        <f t="shared" si="12"/>
        <v>0</v>
      </c>
      <c r="L32" s="204"/>
      <c r="M32" s="204"/>
    </row>
    <row r="33" spans="3:18" s="169" customFormat="1" hidden="1" x14ac:dyDescent="0.25">
      <c r="C33" s="165" t="s">
        <v>41</v>
      </c>
      <c r="D33" s="162">
        <v>0</v>
      </c>
      <c r="E33" s="162"/>
      <c r="F33" s="162"/>
      <c r="G33" s="162"/>
      <c r="H33" s="162"/>
      <c r="I33" s="162"/>
      <c r="J33" s="162"/>
      <c r="K33" s="164">
        <f t="shared" si="12"/>
        <v>0</v>
      </c>
      <c r="L33" s="204"/>
      <c r="M33" s="204"/>
    </row>
    <row r="34" spans="3:18" hidden="1" x14ac:dyDescent="0.25">
      <c r="C34" s="161" t="s">
        <v>42</v>
      </c>
      <c r="D34" s="162">
        <v>0</v>
      </c>
      <c r="E34" s="162"/>
      <c r="F34" s="162"/>
      <c r="G34" s="162"/>
      <c r="H34" s="162"/>
      <c r="I34" s="162"/>
      <c r="J34" s="162"/>
      <c r="K34" s="164">
        <f t="shared" si="12"/>
        <v>0</v>
      </c>
      <c r="L34" s="204"/>
      <c r="M34" s="204"/>
      <c r="R34" s="148"/>
    </row>
    <row r="35" spans="3:18" hidden="1" x14ac:dyDescent="0.25">
      <c r="C35" s="161" t="s">
        <v>43</v>
      </c>
      <c r="D35" s="162"/>
      <c r="E35" s="162"/>
      <c r="F35" s="162"/>
      <c r="G35" s="162"/>
      <c r="H35" s="162"/>
      <c r="I35" s="162"/>
      <c r="J35" s="162"/>
      <c r="K35" s="164">
        <f t="shared" si="12"/>
        <v>0</v>
      </c>
      <c r="L35" s="204"/>
      <c r="M35" s="204"/>
      <c r="R35" s="148"/>
    </row>
    <row r="36" spans="3:18" ht="31.5" hidden="1" x14ac:dyDescent="0.25">
      <c r="C36" s="161" t="s">
        <v>44</v>
      </c>
      <c r="D36" s="162"/>
      <c r="E36" s="162"/>
      <c r="F36" s="162"/>
      <c r="G36" s="162"/>
      <c r="H36" s="162"/>
      <c r="I36" s="162"/>
      <c r="J36" s="162"/>
      <c r="K36" s="164">
        <f t="shared" si="12"/>
        <v>0</v>
      </c>
      <c r="L36" s="204"/>
      <c r="M36" s="204"/>
      <c r="R36" s="148"/>
    </row>
    <row r="37" spans="3:18" hidden="1" x14ac:dyDescent="0.25">
      <c r="C37" s="174" t="s">
        <v>68</v>
      </c>
      <c r="D37" s="175">
        <f>SUM(D30:D36)</f>
        <v>0</v>
      </c>
      <c r="E37" s="175"/>
      <c r="F37" s="175"/>
      <c r="G37" s="175">
        <f>SUM(G30:G36)</f>
        <v>0</v>
      </c>
      <c r="H37" s="175"/>
      <c r="I37" s="175"/>
      <c r="J37" s="175">
        <f>SUM(J30:J36)</f>
        <v>0</v>
      </c>
      <c r="K37" s="176">
        <f t="shared" si="12"/>
        <v>0</v>
      </c>
      <c r="L37" s="204"/>
      <c r="M37" s="204"/>
      <c r="R37" s="148"/>
    </row>
    <row r="38" spans="3:18" hidden="1" x14ac:dyDescent="0.25">
      <c r="C38" s="177"/>
      <c r="D38" s="178"/>
      <c r="E38" s="178"/>
      <c r="F38" s="178"/>
      <c r="G38" s="178"/>
      <c r="H38" s="178"/>
      <c r="I38" s="178"/>
      <c r="J38" s="178"/>
      <c r="K38" s="179"/>
      <c r="R38" s="148"/>
    </row>
    <row r="39" spans="3:18" s="169" customFormat="1" hidden="1" x14ac:dyDescent="0.25">
      <c r="C39" s="262" t="s">
        <v>73</v>
      </c>
      <c r="D39" s="263"/>
      <c r="E39" s="263"/>
      <c r="F39" s="263"/>
      <c r="G39" s="263"/>
      <c r="H39" s="263"/>
      <c r="I39" s="263"/>
      <c r="J39" s="263"/>
      <c r="K39" s="264"/>
      <c r="L39" s="204"/>
      <c r="M39" s="204"/>
    </row>
    <row r="40" spans="3:18" ht="20.25" hidden="1" customHeight="1" thickBot="1" x14ac:dyDescent="0.3">
      <c r="C40" s="154" t="s">
        <v>74</v>
      </c>
      <c r="D40" s="155">
        <f>'[1]1) Tableau budgétaire 1'!D46</f>
        <v>0</v>
      </c>
      <c r="E40" s="155"/>
      <c r="F40" s="155"/>
      <c r="G40" s="155">
        <f>'[1]1) Tableau budgétaire 1'!E46</f>
        <v>0</v>
      </c>
      <c r="H40" s="155"/>
      <c r="I40" s="155"/>
      <c r="J40" s="155">
        <f>'[1]1) Tableau budgétaire 1'!F46</f>
        <v>0</v>
      </c>
      <c r="K40" s="156">
        <f t="shared" ref="K40:K48" si="13">SUM(D40:J40)</f>
        <v>0</v>
      </c>
      <c r="L40" s="205"/>
      <c r="M40" s="205"/>
      <c r="R40" s="148"/>
    </row>
    <row r="41" spans="3:18" hidden="1" x14ac:dyDescent="0.25">
      <c r="C41" s="157" t="s">
        <v>38</v>
      </c>
      <c r="D41" s="158"/>
      <c r="E41" s="158"/>
      <c r="F41" s="158"/>
      <c r="G41" s="159"/>
      <c r="H41" s="159"/>
      <c r="I41" s="159"/>
      <c r="J41" s="159"/>
      <c r="K41" s="160">
        <f t="shared" si="13"/>
        <v>0</v>
      </c>
      <c r="L41" s="206"/>
      <c r="M41" s="206"/>
      <c r="R41" s="148"/>
    </row>
    <row r="42" spans="3:18" ht="15.75" hidden="1" customHeight="1" x14ac:dyDescent="0.25">
      <c r="C42" s="161" t="s">
        <v>39</v>
      </c>
      <c r="D42" s="162"/>
      <c r="E42" s="162"/>
      <c r="F42" s="162"/>
      <c r="G42" s="163"/>
      <c r="H42" s="163"/>
      <c r="I42" s="163"/>
      <c r="J42" s="163"/>
      <c r="K42" s="164">
        <f t="shared" si="13"/>
        <v>0</v>
      </c>
      <c r="L42" s="204"/>
      <c r="M42" s="204"/>
      <c r="R42" s="148"/>
    </row>
    <row r="43" spans="3:18" ht="32.25" hidden="1" customHeight="1" x14ac:dyDescent="0.25">
      <c r="C43" s="161" t="s">
        <v>40</v>
      </c>
      <c r="D43" s="162"/>
      <c r="E43" s="162"/>
      <c r="F43" s="162"/>
      <c r="G43" s="162"/>
      <c r="H43" s="162"/>
      <c r="I43" s="162"/>
      <c r="J43" s="162"/>
      <c r="K43" s="164">
        <f t="shared" si="13"/>
        <v>0</v>
      </c>
      <c r="L43" s="204"/>
      <c r="M43" s="204"/>
      <c r="R43" s="148"/>
    </row>
    <row r="44" spans="3:18" s="169" customFormat="1" hidden="1" x14ac:dyDescent="0.25">
      <c r="C44" s="165" t="s">
        <v>41</v>
      </c>
      <c r="D44" s="162"/>
      <c r="E44" s="162"/>
      <c r="F44" s="162"/>
      <c r="G44" s="162"/>
      <c r="H44" s="162"/>
      <c r="I44" s="162"/>
      <c r="J44" s="162"/>
      <c r="K44" s="164">
        <f t="shared" si="13"/>
        <v>0</v>
      </c>
      <c r="L44" s="204"/>
      <c r="M44" s="204"/>
    </row>
    <row r="45" spans="3:18" hidden="1" x14ac:dyDescent="0.25">
      <c r="C45" s="161" t="s">
        <v>42</v>
      </c>
      <c r="D45" s="162"/>
      <c r="E45" s="162"/>
      <c r="F45" s="162"/>
      <c r="G45" s="162"/>
      <c r="H45" s="162"/>
      <c r="I45" s="162"/>
      <c r="J45" s="162"/>
      <c r="K45" s="164">
        <f t="shared" si="13"/>
        <v>0</v>
      </c>
      <c r="L45" s="204"/>
      <c r="M45" s="204"/>
      <c r="R45" s="148"/>
    </row>
    <row r="46" spans="3:18" hidden="1" x14ac:dyDescent="0.25">
      <c r="C46" s="161" t="s">
        <v>43</v>
      </c>
      <c r="D46" s="162"/>
      <c r="E46" s="162"/>
      <c r="F46" s="162"/>
      <c r="G46" s="162"/>
      <c r="H46" s="162"/>
      <c r="I46" s="162"/>
      <c r="J46" s="162"/>
      <c r="K46" s="164">
        <f t="shared" si="13"/>
        <v>0</v>
      </c>
      <c r="L46" s="204"/>
      <c r="M46" s="204"/>
      <c r="R46" s="148"/>
    </row>
    <row r="47" spans="3:18" ht="31.5" hidden="1" x14ac:dyDescent="0.25">
      <c r="C47" s="161" t="s">
        <v>44</v>
      </c>
      <c r="D47" s="162"/>
      <c r="E47" s="162"/>
      <c r="F47" s="162"/>
      <c r="G47" s="162"/>
      <c r="H47" s="162"/>
      <c r="I47" s="162"/>
      <c r="J47" s="162"/>
      <c r="K47" s="164">
        <f t="shared" si="13"/>
        <v>0</v>
      </c>
      <c r="L47" s="204"/>
      <c r="M47" s="204"/>
      <c r="R47" s="148"/>
    </row>
    <row r="48" spans="3:18" ht="21" hidden="1" customHeight="1" x14ac:dyDescent="0.25">
      <c r="C48" s="166" t="s">
        <v>68</v>
      </c>
      <c r="D48" s="167">
        <f>SUM(D41:D47)</f>
        <v>0</v>
      </c>
      <c r="E48" s="167"/>
      <c r="F48" s="167"/>
      <c r="G48" s="167">
        <f>SUM(G41:G47)</f>
        <v>0</v>
      </c>
      <c r="H48" s="167"/>
      <c r="I48" s="167"/>
      <c r="J48" s="167">
        <f>SUM(J41:J47)</f>
        <v>0</v>
      </c>
      <c r="K48" s="164">
        <f t="shared" si="13"/>
        <v>0</v>
      </c>
      <c r="L48" s="204"/>
      <c r="M48" s="204"/>
      <c r="R48" s="148"/>
    </row>
    <row r="49" spans="2:18" s="169" customFormat="1" ht="22.5" hidden="1" customHeight="1" x14ac:dyDescent="0.25">
      <c r="C49" s="180"/>
      <c r="D49" s="171"/>
      <c r="E49" s="171"/>
      <c r="F49" s="171"/>
      <c r="G49" s="171"/>
      <c r="H49" s="171"/>
      <c r="I49" s="171"/>
      <c r="J49" s="171"/>
      <c r="K49" s="173"/>
    </row>
    <row r="50" spans="2:18" x14ac:dyDescent="0.25">
      <c r="B50" s="259" t="s">
        <v>75</v>
      </c>
      <c r="C50" s="260"/>
      <c r="D50" s="260"/>
      <c r="E50" s="260"/>
      <c r="F50" s="260"/>
      <c r="G50" s="260"/>
      <c r="H50" s="260"/>
      <c r="I50" s="260"/>
      <c r="J50" s="260"/>
      <c r="K50" s="261"/>
      <c r="L50" s="204"/>
      <c r="M50" s="204"/>
      <c r="R50" s="148"/>
    </row>
    <row r="51" spans="2:18" x14ac:dyDescent="0.25">
      <c r="C51" s="259" t="s">
        <v>20</v>
      </c>
      <c r="D51" s="260"/>
      <c r="E51" s="260"/>
      <c r="F51" s="260"/>
      <c r="G51" s="260"/>
      <c r="H51" s="260"/>
      <c r="I51" s="260"/>
      <c r="J51" s="260"/>
      <c r="K51" s="261"/>
      <c r="L51" s="204"/>
      <c r="M51" s="204"/>
      <c r="R51" s="148"/>
    </row>
    <row r="52" spans="2:18" ht="24" customHeight="1" thickBot="1" x14ac:dyDescent="0.3">
      <c r="C52" s="154" t="s">
        <v>76</v>
      </c>
      <c r="D52" s="155">
        <f>'[1]1) Tableau budgétaire 1'!D58</f>
        <v>248276</v>
      </c>
      <c r="E52" s="155"/>
      <c r="F52" s="155"/>
      <c r="G52" s="155">
        <f>'[1]1) Tableau budgétaire 1'!E58</f>
        <v>0</v>
      </c>
      <c r="H52" s="155"/>
      <c r="I52" s="155"/>
      <c r="J52" s="155">
        <f>'[1]1) Tableau budgétaire 1'!F58</f>
        <v>0</v>
      </c>
      <c r="K52" s="156">
        <f>SUM(D52:J52)</f>
        <v>248276</v>
      </c>
      <c r="L52" s="205"/>
      <c r="M52" s="205"/>
      <c r="R52" s="148"/>
    </row>
    <row r="53" spans="2:18" ht="15.75" customHeight="1" x14ac:dyDescent="0.25">
      <c r="C53" s="157" t="s">
        <v>38</v>
      </c>
      <c r="D53" s="158"/>
      <c r="E53" s="158"/>
      <c r="F53" s="158"/>
      <c r="G53" s="159"/>
      <c r="H53" s="159"/>
      <c r="I53" s="159"/>
      <c r="J53" s="159"/>
      <c r="K53" s="160">
        <f t="shared" ref="K53:K54" si="14">SUM(D53:J53)</f>
        <v>0</v>
      </c>
      <c r="L53" s="206"/>
      <c r="M53" s="206"/>
      <c r="R53" s="148"/>
    </row>
    <row r="54" spans="2:18" ht="15.75" customHeight="1" x14ac:dyDescent="0.25">
      <c r="C54" s="161" t="s">
        <v>39</v>
      </c>
      <c r="D54" s="162"/>
      <c r="E54" s="162"/>
      <c r="F54" s="162"/>
      <c r="G54" s="163"/>
      <c r="H54" s="163"/>
      <c r="I54" s="163"/>
      <c r="J54" s="163"/>
      <c r="K54" s="164">
        <f t="shared" si="14"/>
        <v>0</v>
      </c>
      <c r="L54" s="204"/>
      <c r="M54" s="204"/>
      <c r="R54" s="148"/>
    </row>
    <row r="55" spans="2:18" ht="15.75" customHeight="1" x14ac:dyDescent="0.25">
      <c r="C55" s="161" t="s">
        <v>40</v>
      </c>
      <c r="D55" s="162">
        <v>26316</v>
      </c>
      <c r="E55" s="162">
        <f>+D55*0.7</f>
        <v>18421.199999999997</v>
      </c>
      <c r="F55" s="162"/>
      <c r="G55" s="162"/>
      <c r="H55" s="162"/>
      <c r="I55" s="162"/>
      <c r="J55" s="162"/>
      <c r="K55" s="168">
        <f t="shared" ref="K55:K60" si="15">SUM(D55,G55)</f>
        <v>26316</v>
      </c>
      <c r="L55" s="184">
        <f t="shared" ref="L55:L60" si="16">+SUM(E55,H55)</f>
        <v>18421.199999999997</v>
      </c>
      <c r="M55" s="204"/>
      <c r="R55" s="148"/>
    </row>
    <row r="56" spans="2:18" ht="18.75" customHeight="1" x14ac:dyDescent="0.25">
      <c r="C56" s="165" t="s">
        <v>41</v>
      </c>
      <c r="D56" s="162">
        <v>1500</v>
      </c>
      <c r="E56" s="162">
        <f t="shared" ref="E56:E59" si="17">+D56*0.7</f>
        <v>1050</v>
      </c>
      <c r="F56" s="162"/>
      <c r="G56" s="162"/>
      <c r="H56" s="162"/>
      <c r="I56" s="162"/>
      <c r="J56" s="162"/>
      <c r="K56" s="168">
        <f t="shared" si="15"/>
        <v>1500</v>
      </c>
      <c r="L56" s="184">
        <f t="shared" si="16"/>
        <v>1050</v>
      </c>
      <c r="M56" s="204"/>
      <c r="R56" s="148"/>
    </row>
    <row r="57" spans="2:18" x14ac:dyDescent="0.25">
      <c r="C57" s="161" t="s">
        <v>42</v>
      </c>
      <c r="D57" s="162">
        <v>64005</v>
      </c>
      <c r="E57" s="162">
        <f t="shared" si="17"/>
        <v>44803.5</v>
      </c>
      <c r="F57" s="162"/>
      <c r="G57" s="162"/>
      <c r="H57" s="162"/>
      <c r="I57" s="162"/>
      <c r="J57" s="162"/>
      <c r="K57" s="168">
        <f t="shared" si="15"/>
        <v>64005</v>
      </c>
      <c r="L57" s="184">
        <f t="shared" si="16"/>
        <v>44803.5</v>
      </c>
      <c r="M57" s="204"/>
      <c r="R57" s="148"/>
    </row>
    <row r="58" spans="2:18" s="169" customFormat="1" ht="21.75" customHeight="1" x14ac:dyDescent="0.25">
      <c r="B58" s="148"/>
      <c r="C58" s="161" t="s">
        <v>43</v>
      </c>
      <c r="D58" s="162">
        <v>108429</v>
      </c>
      <c r="E58" s="162">
        <f t="shared" si="17"/>
        <v>75900.299999999988</v>
      </c>
      <c r="F58" s="162"/>
      <c r="G58" s="162"/>
      <c r="H58" s="162"/>
      <c r="I58" s="162"/>
      <c r="J58" s="162"/>
      <c r="K58" s="168">
        <f t="shared" si="15"/>
        <v>108429</v>
      </c>
      <c r="L58" s="184">
        <f t="shared" si="16"/>
        <v>75900.299999999988</v>
      </c>
      <c r="M58" s="204"/>
    </row>
    <row r="59" spans="2:18" s="169" customFormat="1" ht="31.5" x14ac:dyDescent="0.25">
      <c r="B59" s="148"/>
      <c r="C59" s="161" t="s">
        <v>44</v>
      </c>
      <c r="D59" s="162">
        <v>48026</v>
      </c>
      <c r="E59" s="162">
        <f t="shared" si="17"/>
        <v>33618.199999999997</v>
      </c>
      <c r="F59" s="162"/>
      <c r="G59" s="162"/>
      <c r="H59" s="162"/>
      <c r="I59" s="162"/>
      <c r="J59" s="162"/>
      <c r="K59" s="168">
        <f t="shared" si="15"/>
        <v>48026</v>
      </c>
      <c r="L59" s="184">
        <f t="shared" si="16"/>
        <v>33618.199999999997</v>
      </c>
      <c r="M59" s="204"/>
    </row>
    <row r="60" spans="2:18" x14ac:dyDescent="0.25">
      <c r="C60" s="166" t="s">
        <v>68</v>
      </c>
      <c r="D60" s="167">
        <f>SUM(D53:D59)</f>
        <v>248276</v>
      </c>
      <c r="E60" s="167">
        <f>SUM(E53:E59)</f>
        <v>173793.2</v>
      </c>
      <c r="F60" s="167"/>
      <c r="G60" s="167">
        <f>SUM(G53:G59)</f>
        <v>0</v>
      </c>
      <c r="H60" s="167"/>
      <c r="I60" s="167"/>
      <c r="J60" s="167">
        <f>SUM(J53:J59)</f>
        <v>0</v>
      </c>
      <c r="K60" s="168">
        <f t="shared" si="15"/>
        <v>248276</v>
      </c>
      <c r="L60" s="164">
        <f t="shared" si="16"/>
        <v>173793.2</v>
      </c>
      <c r="M60" s="204"/>
      <c r="R60" s="148"/>
    </row>
    <row r="61" spans="2:18" s="169" customFormat="1" x14ac:dyDescent="0.25">
      <c r="C61" s="170"/>
      <c r="D61" s="171"/>
      <c r="E61" s="171"/>
      <c r="F61" s="171"/>
      <c r="G61" s="171"/>
      <c r="H61" s="171"/>
      <c r="I61" s="171"/>
      <c r="J61" s="171"/>
      <c r="K61" s="173"/>
    </row>
    <row r="62" spans="2:18" x14ac:dyDescent="0.25">
      <c r="B62" s="169"/>
      <c r="C62" s="259" t="s">
        <v>22</v>
      </c>
      <c r="D62" s="260"/>
      <c r="E62" s="260"/>
      <c r="F62" s="260"/>
      <c r="G62" s="260"/>
      <c r="H62" s="260"/>
      <c r="I62" s="260"/>
      <c r="J62" s="260"/>
      <c r="K62" s="261"/>
      <c r="L62" s="204"/>
      <c r="M62" s="204"/>
      <c r="R62" s="148"/>
    </row>
    <row r="63" spans="2:18" ht="21.75" customHeight="1" thickBot="1" x14ac:dyDescent="0.3">
      <c r="C63" s="154" t="s">
        <v>77</v>
      </c>
      <c r="D63" s="155">
        <f>'[1]1) Tableau budgétaire 1'!D68</f>
        <v>23026</v>
      </c>
      <c r="E63" s="155"/>
      <c r="F63" s="155"/>
      <c r="G63" s="155">
        <f>'[1]1) Tableau budgétaire 1'!E68</f>
        <v>90000</v>
      </c>
      <c r="H63" s="155"/>
      <c r="I63" s="155"/>
      <c r="J63" s="155">
        <f>'[1]1) Tableau budgétaire 1'!F68</f>
        <v>0</v>
      </c>
      <c r="K63" s="156">
        <f t="shared" ref="K63:K64" si="18">SUM(D63:J63)</f>
        <v>113026</v>
      </c>
      <c r="L63" s="205"/>
      <c r="M63" s="205"/>
      <c r="R63" s="148"/>
    </row>
    <row r="64" spans="2:18" ht="15.75" customHeight="1" x14ac:dyDescent="0.25">
      <c r="C64" s="157" t="s">
        <v>38</v>
      </c>
      <c r="D64" s="158"/>
      <c r="E64" s="158"/>
      <c r="F64" s="158"/>
      <c r="G64" s="159"/>
      <c r="H64" s="159"/>
      <c r="I64" s="159"/>
      <c r="J64" s="159"/>
      <c r="K64" s="160">
        <f t="shared" si="18"/>
        <v>0</v>
      </c>
      <c r="L64" s="206"/>
      <c r="M64" s="206"/>
      <c r="R64" s="148"/>
    </row>
    <row r="65" spans="2:18" ht="15.75" customHeight="1" x14ac:dyDescent="0.25">
      <c r="C65" s="161" t="s">
        <v>39</v>
      </c>
      <c r="D65" s="162"/>
      <c r="E65" s="162"/>
      <c r="F65" s="162"/>
      <c r="G65" s="163">
        <v>5000</v>
      </c>
      <c r="H65" s="163">
        <f>+G65*0.7</f>
        <v>3500</v>
      </c>
      <c r="I65" s="163"/>
      <c r="J65" s="163"/>
      <c r="K65" s="168">
        <f t="shared" ref="K65:K71" si="19">SUM(D65,G65)</f>
        <v>5000</v>
      </c>
      <c r="L65" s="184">
        <f t="shared" ref="L65:L71" si="20">+SUM(E65,H65)</f>
        <v>3500</v>
      </c>
      <c r="M65" s="204"/>
      <c r="R65" s="148"/>
    </row>
    <row r="66" spans="2:18" ht="15.75" customHeight="1" x14ac:dyDescent="0.25">
      <c r="C66" s="161" t="s">
        <v>40</v>
      </c>
      <c r="D66" s="162"/>
      <c r="E66" s="162"/>
      <c r="F66" s="162"/>
      <c r="G66" s="162">
        <v>30000</v>
      </c>
      <c r="H66" s="163">
        <f t="shared" ref="H66:H68" si="21">+G66*0.7</f>
        <v>21000</v>
      </c>
      <c r="I66" s="162">
        <v>526.01</v>
      </c>
      <c r="J66" s="162"/>
      <c r="K66" s="168">
        <f t="shared" si="19"/>
        <v>30000</v>
      </c>
      <c r="L66" s="184">
        <f t="shared" si="20"/>
        <v>21000</v>
      </c>
      <c r="M66" s="269">
        <f>+F66+I66</f>
        <v>526.01</v>
      </c>
      <c r="R66" s="148"/>
    </row>
    <row r="67" spans="2:18" x14ac:dyDescent="0.25">
      <c r="C67" s="165" t="s">
        <v>41</v>
      </c>
      <c r="D67" s="162"/>
      <c r="E67" s="162"/>
      <c r="F67" s="162"/>
      <c r="G67" s="162">
        <v>45000</v>
      </c>
      <c r="H67" s="163">
        <f t="shared" si="21"/>
        <v>31499.999999999996</v>
      </c>
      <c r="I67" s="162"/>
      <c r="J67" s="162"/>
      <c r="K67" s="168">
        <f t="shared" si="19"/>
        <v>45000</v>
      </c>
      <c r="L67" s="184">
        <f t="shared" si="20"/>
        <v>31499.999999999996</v>
      </c>
      <c r="M67" s="204"/>
      <c r="R67" s="148"/>
    </row>
    <row r="68" spans="2:18" x14ac:dyDescent="0.25">
      <c r="C68" s="161" t="s">
        <v>42</v>
      </c>
      <c r="D68" s="162">
        <v>9246</v>
      </c>
      <c r="E68" s="162">
        <f>+D68*0.7</f>
        <v>6472.2</v>
      </c>
      <c r="F68" s="162"/>
      <c r="G68" s="162">
        <v>10000</v>
      </c>
      <c r="H68" s="163">
        <f t="shared" si="21"/>
        <v>7000</v>
      </c>
      <c r="I68" s="162"/>
      <c r="J68" s="162"/>
      <c r="K68" s="168">
        <f t="shared" si="19"/>
        <v>19246</v>
      </c>
      <c r="L68" s="184">
        <f t="shared" si="20"/>
        <v>13472.2</v>
      </c>
      <c r="M68" s="204"/>
      <c r="R68" s="148"/>
    </row>
    <row r="69" spans="2:18" x14ac:dyDescent="0.25">
      <c r="C69" s="161" t="s">
        <v>43</v>
      </c>
      <c r="D69" s="162">
        <v>3947</v>
      </c>
      <c r="E69" s="162">
        <f>+D69*0.7</f>
        <v>2762.8999999999996</v>
      </c>
      <c r="F69" s="162"/>
      <c r="G69" s="162"/>
      <c r="H69" s="162"/>
      <c r="I69" s="162"/>
      <c r="J69" s="162"/>
      <c r="K69" s="168">
        <f t="shared" si="19"/>
        <v>3947</v>
      </c>
      <c r="L69" s="184">
        <f t="shared" si="20"/>
        <v>2762.8999999999996</v>
      </c>
      <c r="M69" s="204"/>
      <c r="R69" s="148"/>
    </row>
    <row r="70" spans="2:18" ht="31.5" x14ac:dyDescent="0.25">
      <c r="C70" s="161" t="s">
        <v>44</v>
      </c>
      <c r="D70" s="162">
        <v>9833</v>
      </c>
      <c r="E70" s="162">
        <f>+D70*0.7</f>
        <v>6883.0999999999995</v>
      </c>
      <c r="F70" s="162"/>
      <c r="G70" s="162"/>
      <c r="H70" s="162"/>
      <c r="I70" s="162"/>
      <c r="J70" s="162"/>
      <c r="K70" s="168">
        <f t="shared" si="19"/>
        <v>9833</v>
      </c>
      <c r="L70" s="184">
        <f t="shared" si="20"/>
        <v>6883.0999999999995</v>
      </c>
      <c r="M70" s="204"/>
      <c r="R70" s="148"/>
    </row>
    <row r="71" spans="2:18" x14ac:dyDescent="0.25">
      <c r="C71" s="166" t="s">
        <v>68</v>
      </c>
      <c r="D71" s="167">
        <f>SUM(D64:D70)</f>
        <v>23026</v>
      </c>
      <c r="E71" s="167">
        <f>SUM(E64:E70)</f>
        <v>16118.199999999997</v>
      </c>
      <c r="F71" s="167"/>
      <c r="G71" s="167">
        <f>SUM(G64:G70)</f>
        <v>90000</v>
      </c>
      <c r="H71" s="167">
        <f>SUM(H64:H70)</f>
        <v>63000</v>
      </c>
      <c r="I71" s="167">
        <f>SUM(I64:I70)</f>
        <v>526.01</v>
      </c>
      <c r="J71" s="167">
        <f>SUM(J64:J70)</f>
        <v>0</v>
      </c>
      <c r="K71" s="168">
        <f t="shared" si="19"/>
        <v>113026</v>
      </c>
      <c r="L71" s="164">
        <f t="shared" si="20"/>
        <v>79118.2</v>
      </c>
      <c r="M71" s="204">
        <f>SUM(M64:M70)</f>
        <v>526.01</v>
      </c>
      <c r="R71" s="148"/>
    </row>
    <row r="72" spans="2:18" s="169" customFormat="1" x14ac:dyDescent="0.25">
      <c r="C72" s="170"/>
      <c r="D72" s="171"/>
      <c r="E72" s="171"/>
      <c r="F72" s="171"/>
      <c r="G72" s="171"/>
      <c r="H72" s="171"/>
      <c r="I72" s="171"/>
      <c r="J72" s="171"/>
      <c r="K72" s="173"/>
    </row>
    <row r="73" spans="2:18" hidden="1" x14ac:dyDescent="0.25">
      <c r="C73" s="259" t="s">
        <v>78</v>
      </c>
      <c r="D73" s="260"/>
      <c r="E73" s="260"/>
      <c r="F73" s="260"/>
      <c r="G73" s="260"/>
      <c r="H73" s="260"/>
      <c r="I73" s="260"/>
      <c r="J73" s="260"/>
      <c r="K73" s="261"/>
      <c r="L73" s="204"/>
      <c r="M73" s="204"/>
      <c r="R73" s="148"/>
    </row>
    <row r="74" spans="2:18" ht="21.75" hidden="1" customHeight="1" thickBot="1" x14ac:dyDescent="0.3">
      <c r="B74" s="169"/>
      <c r="C74" s="154" t="s">
        <v>79</v>
      </c>
      <c r="D74" s="155">
        <f>'[1]1) Tableau budgétaire 1'!D78</f>
        <v>0</v>
      </c>
      <c r="E74" s="155"/>
      <c r="F74" s="155"/>
      <c r="G74" s="155">
        <f>'[1]1) Tableau budgétaire 1'!E78</f>
        <v>0</v>
      </c>
      <c r="H74" s="155"/>
      <c r="I74" s="155"/>
      <c r="J74" s="155">
        <f>'[1]1) Tableau budgétaire 1'!F78</f>
        <v>0</v>
      </c>
      <c r="K74" s="156">
        <f t="shared" ref="K74:K82" si="22">SUM(D74:J74)</f>
        <v>0</v>
      </c>
      <c r="L74" s="205"/>
      <c r="M74" s="205"/>
      <c r="R74" s="148"/>
    </row>
    <row r="75" spans="2:18" ht="18" hidden="1" customHeight="1" x14ac:dyDescent="0.25">
      <c r="C75" s="157" t="s">
        <v>38</v>
      </c>
      <c r="D75" s="158"/>
      <c r="E75" s="158"/>
      <c r="F75" s="158"/>
      <c r="G75" s="159"/>
      <c r="H75" s="159"/>
      <c r="I75" s="159"/>
      <c r="J75" s="159"/>
      <c r="K75" s="160">
        <f t="shared" si="22"/>
        <v>0</v>
      </c>
      <c r="L75" s="206"/>
      <c r="M75" s="206"/>
      <c r="R75" s="148"/>
    </row>
    <row r="76" spans="2:18" ht="15.75" hidden="1" customHeight="1" x14ac:dyDescent="0.25">
      <c r="C76" s="161" t="s">
        <v>39</v>
      </c>
      <c r="D76" s="162"/>
      <c r="E76" s="162"/>
      <c r="F76" s="162"/>
      <c r="G76" s="163"/>
      <c r="H76" s="163"/>
      <c r="I76" s="163"/>
      <c r="J76" s="163"/>
      <c r="K76" s="164">
        <f t="shared" si="22"/>
        <v>0</v>
      </c>
      <c r="L76" s="204"/>
      <c r="M76" s="204"/>
      <c r="R76" s="148"/>
    </row>
    <row r="77" spans="2:18" s="169" customFormat="1" ht="15.75" hidden="1" customHeight="1" x14ac:dyDescent="0.25">
      <c r="B77" s="148"/>
      <c r="C77" s="161" t="s">
        <v>40</v>
      </c>
      <c r="D77" s="162"/>
      <c r="E77" s="162"/>
      <c r="F77" s="162"/>
      <c r="G77" s="162"/>
      <c r="H77" s="162"/>
      <c r="I77" s="162"/>
      <c r="J77" s="162"/>
      <c r="K77" s="164">
        <f t="shared" si="22"/>
        <v>0</v>
      </c>
      <c r="L77" s="204"/>
      <c r="M77" s="204"/>
    </row>
    <row r="78" spans="2:18" hidden="1" x14ac:dyDescent="0.25">
      <c r="B78" s="169"/>
      <c r="C78" s="165" t="s">
        <v>41</v>
      </c>
      <c r="D78" s="162"/>
      <c r="E78" s="162"/>
      <c r="F78" s="162"/>
      <c r="G78" s="162"/>
      <c r="H78" s="162"/>
      <c r="I78" s="162"/>
      <c r="J78" s="162"/>
      <c r="K78" s="164">
        <f t="shared" si="22"/>
        <v>0</v>
      </c>
      <c r="L78" s="204"/>
      <c r="M78" s="204"/>
      <c r="R78" s="148"/>
    </row>
    <row r="79" spans="2:18" hidden="1" x14ac:dyDescent="0.25">
      <c r="B79" s="169"/>
      <c r="C79" s="161" t="s">
        <v>42</v>
      </c>
      <c r="D79" s="162"/>
      <c r="E79" s="162"/>
      <c r="F79" s="162"/>
      <c r="G79" s="162"/>
      <c r="H79" s="162"/>
      <c r="I79" s="162"/>
      <c r="J79" s="162"/>
      <c r="K79" s="164">
        <f t="shared" si="22"/>
        <v>0</v>
      </c>
      <c r="L79" s="204"/>
      <c r="M79" s="204"/>
      <c r="R79" s="148"/>
    </row>
    <row r="80" spans="2:18" hidden="1" x14ac:dyDescent="0.25">
      <c r="B80" s="169"/>
      <c r="C80" s="161" t="s">
        <v>43</v>
      </c>
      <c r="D80" s="162"/>
      <c r="E80" s="162"/>
      <c r="F80" s="162"/>
      <c r="G80" s="162"/>
      <c r="H80" s="162"/>
      <c r="I80" s="162"/>
      <c r="J80" s="162"/>
      <c r="K80" s="164">
        <f t="shared" si="22"/>
        <v>0</v>
      </c>
      <c r="L80" s="204"/>
      <c r="M80" s="204"/>
      <c r="R80" s="148"/>
    </row>
    <row r="81" spans="2:18" ht="31.5" hidden="1" x14ac:dyDescent="0.25">
      <c r="C81" s="161" t="s">
        <v>44</v>
      </c>
      <c r="D81" s="162"/>
      <c r="E81" s="162"/>
      <c r="F81" s="162"/>
      <c r="G81" s="162"/>
      <c r="H81" s="162"/>
      <c r="I81" s="162"/>
      <c r="J81" s="162"/>
      <c r="K81" s="164">
        <f t="shared" si="22"/>
        <v>0</v>
      </c>
      <c r="L81" s="204"/>
      <c r="M81" s="204"/>
      <c r="R81" s="148"/>
    </row>
    <row r="82" spans="2:18" hidden="1" x14ac:dyDescent="0.25">
      <c r="C82" s="166" t="s">
        <v>68</v>
      </c>
      <c r="D82" s="167">
        <f>SUM(D75:D81)</f>
        <v>0</v>
      </c>
      <c r="E82" s="167"/>
      <c r="F82" s="167"/>
      <c r="G82" s="167">
        <f>SUM(G75:G81)</f>
        <v>0</v>
      </c>
      <c r="H82" s="167"/>
      <c r="I82" s="167"/>
      <c r="J82" s="167">
        <f>SUM(J75:J81)</f>
        <v>0</v>
      </c>
      <c r="K82" s="164">
        <f t="shared" si="22"/>
        <v>0</v>
      </c>
      <c r="L82" s="204"/>
      <c r="M82" s="204"/>
      <c r="R82" s="148"/>
    </row>
    <row r="83" spans="2:18" s="169" customFormat="1" hidden="1" x14ac:dyDescent="0.25">
      <c r="C83" s="170"/>
      <c r="D83" s="171"/>
      <c r="E83" s="171"/>
      <c r="F83" s="171"/>
      <c r="G83" s="171"/>
      <c r="H83" s="171"/>
      <c r="I83" s="171"/>
      <c r="J83" s="171"/>
      <c r="K83" s="173"/>
    </row>
    <row r="84" spans="2:18" hidden="1" x14ac:dyDescent="0.25">
      <c r="C84" s="259" t="s">
        <v>80</v>
      </c>
      <c r="D84" s="260"/>
      <c r="E84" s="260"/>
      <c r="F84" s="260"/>
      <c r="G84" s="260"/>
      <c r="H84" s="260"/>
      <c r="I84" s="260"/>
      <c r="J84" s="260"/>
      <c r="K84" s="261"/>
      <c r="L84" s="204"/>
      <c r="M84" s="204"/>
      <c r="R84" s="148"/>
    </row>
    <row r="85" spans="2:18" ht="21.75" hidden="1" customHeight="1" thickBot="1" x14ac:dyDescent="0.3">
      <c r="C85" s="154" t="s">
        <v>81</v>
      </c>
      <c r="D85" s="155">
        <f>'[1]1) Tableau budgétaire 1'!D88</f>
        <v>0</v>
      </c>
      <c r="E85" s="155"/>
      <c r="F85" s="155"/>
      <c r="G85" s="155">
        <f>'[1]1) Tableau budgétaire 1'!E88</f>
        <v>0</v>
      </c>
      <c r="H85" s="155"/>
      <c r="I85" s="155"/>
      <c r="J85" s="155">
        <f>'[1]1) Tableau budgétaire 1'!F88</f>
        <v>0</v>
      </c>
      <c r="K85" s="156">
        <f t="shared" ref="K85:K93" si="23">SUM(D85:J85)</f>
        <v>0</v>
      </c>
      <c r="L85" s="205"/>
      <c r="M85" s="205"/>
      <c r="R85" s="148"/>
    </row>
    <row r="86" spans="2:18" ht="15.75" hidden="1" customHeight="1" x14ac:dyDescent="0.25">
      <c r="C86" s="157" t="s">
        <v>38</v>
      </c>
      <c r="D86" s="158"/>
      <c r="E86" s="158"/>
      <c r="F86" s="158"/>
      <c r="G86" s="159"/>
      <c r="H86" s="159"/>
      <c r="I86" s="159"/>
      <c r="J86" s="159"/>
      <c r="K86" s="160">
        <f t="shared" si="23"/>
        <v>0</v>
      </c>
      <c r="L86" s="206"/>
      <c r="M86" s="206"/>
      <c r="R86" s="148"/>
    </row>
    <row r="87" spans="2:18" ht="15.75" hidden="1" customHeight="1" x14ac:dyDescent="0.25">
      <c r="B87" s="169"/>
      <c r="C87" s="161" t="s">
        <v>39</v>
      </c>
      <c r="D87" s="162"/>
      <c r="E87" s="162"/>
      <c r="F87" s="162"/>
      <c r="G87" s="163"/>
      <c r="H87" s="163"/>
      <c r="I87" s="163"/>
      <c r="J87" s="163"/>
      <c r="K87" s="164">
        <f t="shared" si="23"/>
        <v>0</v>
      </c>
      <c r="L87" s="204"/>
      <c r="M87" s="204"/>
      <c r="R87" s="148"/>
    </row>
    <row r="88" spans="2:18" ht="15.75" hidden="1" customHeight="1" x14ac:dyDescent="0.25">
      <c r="C88" s="161" t="s">
        <v>40</v>
      </c>
      <c r="D88" s="162"/>
      <c r="E88" s="162"/>
      <c r="F88" s="162"/>
      <c r="G88" s="162"/>
      <c r="H88" s="162"/>
      <c r="I88" s="162"/>
      <c r="J88" s="162"/>
      <c r="K88" s="164">
        <f t="shared" si="23"/>
        <v>0</v>
      </c>
      <c r="L88" s="204"/>
      <c r="M88" s="204"/>
      <c r="R88" s="148"/>
    </row>
    <row r="89" spans="2:18" hidden="1" x14ac:dyDescent="0.25">
      <c r="C89" s="165" t="s">
        <v>41</v>
      </c>
      <c r="D89" s="162"/>
      <c r="E89" s="162"/>
      <c r="F89" s="162"/>
      <c r="G89" s="162"/>
      <c r="H89" s="162"/>
      <c r="I89" s="162"/>
      <c r="J89" s="162"/>
      <c r="K89" s="164">
        <f t="shared" si="23"/>
        <v>0</v>
      </c>
      <c r="L89" s="204"/>
      <c r="M89" s="204"/>
      <c r="R89" s="148"/>
    </row>
    <row r="90" spans="2:18" hidden="1" x14ac:dyDescent="0.25">
      <c r="C90" s="161" t="s">
        <v>42</v>
      </c>
      <c r="D90" s="162"/>
      <c r="E90" s="162"/>
      <c r="F90" s="162"/>
      <c r="G90" s="162"/>
      <c r="H90" s="162"/>
      <c r="I90" s="162"/>
      <c r="J90" s="162"/>
      <c r="K90" s="164">
        <f t="shared" si="23"/>
        <v>0</v>
      </c>
      <c r="L90" s="204"/>
      <c r="M90" s="204"/>
      <c r="R90" s="148"/>
    </row>
    <row r="91" spans="2:18" ht="25.5" hidden="1" customHeight="1" x14ac:dyDescent="0.25">
      <c r="C91" s="161" t="s">
        <v>43</v>
      </c>
      <c r="D91" s="162"/>
      <c r="E91" s="162"/>
      <c r="F91" s="162"/>
      <c r="G91" s="162"/>
      <c r="H91" s="162"/>
      <c r="I91" s="162"/>
      <c r="J91" s="162"/>
      <c r="K91" s="164">
        <f t="shared" si="23"/>
        <v>0</v>
      </c>
      <c r="L91" s="204"/>
      <c r="M91" s="204"/>
      <c r="R91" s="148"/>
    </row>
    <row r="92" spans="2:18" ht="31.5" hidden="1" x14ac:dyDescent="0.25">
      <c r="B92" s="169"/>
      <c r="C92" s="161" t="s">
        <v>44</v>
      </c>
      <c r="D92" s="162"/>
      <c r="E92" s="162"/>
      <c r="F92" s="162"/>
      <c r="G92" s="162"/>
      <c r="H92" s="162"/>
      <c r="I92" s="162"/>
      <c r="J92" s="162"/>
      <c r="K92" s="164">
        <f t="shared" si="23"/>
        <v>0</v>
      </c>
      <c r="L92" s="204"/>
      <c r="M92" s="204"/>
      <c r="R92" s="148"/>
    </row>
    <row r="93" spans="2:18" ht="15.75" hidden="1" customHeight="1" x14ac:dyDescent="0.25">
      <c r="C93" s="166" t="s">
        <v>68</v>
      </c>
      <c r="D93" s="167">
        <f>SUM(D86:D92)</f>
        <v>0</v>
      </c>
      <c r="E93" s="167"/>
      <c r="F93" s="167"/>
      <c r="G93" s="167">
        <f>SUM(G86:G92)</f>
        <v>0</v>
      </c>
      <c r="H93" s="167"/>
      <c r="I93" s="167"/>
      <c r="J93" s="167">
        <f>SUM(J86:J92)</f>
        <v>0</v>
      </c>
      <c r="K93" s="164">
        <f t="shared" si="23"/>
        <v>0</v>
      </c>
      <c r="L93" s="204"/>
      <c r="M93" s="204"/>
      <c r="R93" s="148"/>
    </row>
    <row r="94" spans="2:18" ht="25.5" hidden="1" customHeight="1" x14ac:dyDescent="0.25">
      <c r="D94" s="181"/>
      <c r="E94" s="181"/>
      <c r="F94" s="181"/>
      <c r="G94" s="181"/>
      <c r="H94" s="181"/>
      <c r="I94" s="181"/>
      <c r="J94" s="181"/>
      <c r="K94" s="181"/>
      <c r="R94" s="148"/>
    </row>
    <row r="95" spans="2:18" hidden="1" x14ac:dyDescent="0.25">
      <c r="B95" s="259" t="s">
        <v>82</v>
      </c>
      <c r="C95" s="260"/>
      <c r="D95" s="260"/>
      <c r="E95" s="260"/>
      <c r="F95" s="260"/>
      <c r="G95" s="260"/>
      <c r="H95" s="260"/>
      <c r="I95" s="260"/>
      <c r="J95" s="260"/>
      <c r="K95" s="261"/>
      <c r="L95" s="204"/>
      <c r="M95" s="204"/>
      <c r="R95" s="148"/>
    </row>
    <row r="96" spans="2:18" hidden="1" x14ac:dyDescent="0.25">
      <c r="C96" s="259" t="s">
        <v>83</v>
      </c>
      <c r="D96" s="260"/>
      <c r="E96" s="260"/>
      <c r="F96" s="260"/>
      <c r="G96" s="260"/>
      <c r="H96" s="260"/>
      <c r="I96" s="260"/>
      <c r="J96" s="260"/>
      <c r="K96" s="261"/>
      <c r="L96" s="204"/>
      <c r="M96" s="204"/>
      <c r="R96" s="148"/>
    </row>
    <row r="97" spans="3:18" ht="22.5" hidden="1" customHeight="1" thickBot="1" x14ac:dyDescent="0.3">
      <c r="C97" s="154" t="s">
        <v>84</v>
      </c>
      <c r="D97" s="155">
        <f>'[1]1) Tableau budgétaire 1'!D100</f>
        <v>0</v>
      </c>
      <c r="E97" s="155"/>
      <c r="F97" s="155"/>
      <c r="G97" s="155">
        <f>'[1]1) Tableau budgétaire 1'!E100</f>
        <v>0</v>
      </c>
      <c r="H97" s="155"/>
      <c r="I97" s="155"/>
      <c r="J97" s="155">
        <f>'[1]1) Tableau budgétaire 1'!F100</f>
        <v>0</v>
      </c>
      <c r="K97" s="156">
        <f>SUM(D97:J97)</f>
        <v>0</v>
      </c>
      <c r="L97" s="205"/>
      <c r="M97" s="205"/>
      <c r="R97" s="148"/>
    </row>
    <row r="98" spans="3:18" hidden="1" x14ac:dyDescent="0.25">
      <c r="C98" s="157" t="s">
        <v>38</v>
      </c>
      <c r="D98" s="158"/>
      <c r="E98" s="158"/>
      <c r="F98" s="158"/>
      <c r="G98" s="159"/>
      <c r="H98" s="159"/>
      <c r="I98" s="159"/>
      <c r="J98" s="159"/>
      <c r="K98" s="160">
        <f t="shared" ref="K98:K105" si="24">SUM(D98:J98)</f>
        <v>0</v>
      </c>
      <c r="L98" s="206"/>
      <c r="M98" s="206"/>
      <c r="R98" s="148"/>
    </row>
    <row r="99" spans="3:18" hidden="1" x14ac:dyDescent="0.25">
      <c r="C99" s="161" t="s">
        <v>39</v>
      </c>
      <c r="D99" s="162"/>
      <c r="E99" s="162"/>
      <c r="F99" s="162"/>
      <c r="G99" s="163"/>
      <c r="H99" s="163"/>
      <c r="I99" s="163"/>
      <c r="J99" s="163"/>
      <c r="K99" s="164">
        <f t="shared" si="24"/>
        <v>0</v>
      </c>
      <c r="L99" s="204"/>
      <c r="M99" s="204"/>
      <c r="R99" s="148"/>
    </row>
    <row r="100" spans="3:18" ht="15.75" hidden="1" customHeight="1" x14ac:dyDescent="0.25">
      <c r="C100" s="161" t="s">
        <v>40</v>
      </c>
      <c r="D100" s="162"/>
      <c r="E100" s="162"/>
      <c r="F100" s="162"/>
      <c r="G100" s="162"/>
      <c r="H100" s="162"/>
      <c r="I100" s="162"/>
      <c r="J100" s="162"/>
      <c r="K100" s="164">
        <f t="shared" si="24"/>
        <v>0</v>
      </c>
      <c r="L100" s="204"/>
      <c r="M100" s="204"/>
      <c r="R100" s="148"/>
    </row>
    <row r="101" spans="3:18" hidden="1" x14ac:dyDescent="0.25">
      <c r="C101" s="165" t="s">
        <v>41</v>
      </c>
      <c r="D101" s="162"/>
      <c r="E101" s="162"/>
      <c r="F101" s="162"/>
      <c r="G101" s="162"/>
      <c r="H101" s="162"/>
      <c r="I101" s="162"/>
      <c r="J101" s="162"/>
      <c r="K101" s="164">
        <f t="shared" si="24"/>
        <v>0</v>
      </c>
      <c r="L101" s="204"/>
      <c r="M101" s="204"/>
      <c r="R101" s="148"/>
    </row>
    <row r="102" spans="3:18" hidden="1" x14ac:dyDescent="0.25">
      <c r="C102" s="161" t="s">
        <v>42</v>
      </c>
      <c r="D102" s="162"/>
      <c r="E102" s="162"/>
      <c r="F102" s="162"/>
      <c r="G102" s="162"/>
      <c r="H102" s="162"/>
      <c r="I102" s="162"/>
      <c r="J102" s="162"/>
      <c r="K102" s="164">
        <f t="shared" si="24"/>
        <v>0</v>
      </c>
      <c r="L102" s="204"/>
      <c r="M102" s="204"/>
      <c r="R102" s="148"/>
    </row>
    <row r="103" spans="3:18" hidden="1" x14ac:dyDescent="0.25">
      <c r="C103" s="161" t="s">
        <v>43</v>
      </c>
      <c r="D103" s="162"/>
      <c r="E103" s="162"/>
      <c r="F103" s="162"/>
      <c r="G103" s="162"/>
      <c r="H103" s="162"/>
      <c r="I103" s="162"/>
      <c r="J103" s="162"/>
      <c r="K103" s="164">
        <f t="shared" si="24"/>
        <v>0</v>
      </c>
      <c r="L103" s="204"/>
      <c r="M103" s="204"/>
      <c r="R103" s="148"/>
    </row>
    <row r="104" spans="3:18" ht="31.5" hidden="1" x14ac:dyDescent="0.25">
      <c r="C104" s="161" t="s">
        <v>44</v>
      </c>
      <c r="D104" s="162"/>
      <c r="E104" s="162"/>
      <c r="F104" s="162"/>
      <c r="G104" s="162"/>
      <c r="H104" s="162"/>
      <c r="I104" s="162"/>
      <c r="J104" s="162"/>
      <c r="K104" s="164">
        <f t="shared" si="24"/>
        <v>0</v>
      </c>
      <c r="L104" s="204"/>
      <c r="M104" s="204"/>
      <c r="R104" s="148"/>
    </row>
    <row r="105" spans="3:18" hidden="1" x14ac:dyDescent="0.25">
      <c r="C105" s="166" t="s">
        <v>68</v>
      </c>
      <c r="D105" s="167">
        <f>SUM(D98:D104)</f>
        <v>0</v>
      </c>
      <c r="E105" s="167"/>
      <c r="F105" s="167"/>
      <c r="G105" s="167">
        <f>SUM(G98:G104)</f>
        <v>0</v>
      </c>
      <c r="H105" s="167"/>
      <c r="I105" s="167"/>
      <c r="J105" s="167">
        <f>SUM(J98:J104)</f>
        <v>0</v>
      </c>
      <c r="K105" s="164">
        <f t="shared" si="24"/>
        <v>0</v>
      </c>
      <c r="L105" s="204"/>
      <c r="M105" s="204"/>
      <c r="R105" s="148"/>
    </row>
    <row r="106" spans="3:18" s="169" customFormat="1" hidden="1" x14ac:dyDescent="0.25">
      <c r="C106" s="170"/>
      <c r="D106" s="171"/>
      <c r="E106" s="171"/>
      <c r="F106" s="171"/>
      <c r="G106" s="171"/>
      <c r="H106" s="171"/>
      <c r="I106" s="171"/>
      <c r="J106" s="171"/>
      <c r="K106" s="173"/>
    </row>
    <row r="107" spans="3:18" ht="15.75" hidden="1" customHeight="1" x14ac:dyDescent="0.25">
      <c r="C107" s="259" t="s">
        <v>85</v>
      </c>
      <c r="D107" s="260"/>
      <c r="E107" s="260"/>
      <c r="F107" s="260"/>
      <c r="G107" s="260"/>
      <c r="H107" s="260"/>
      <c r="I107" s="260"/>
      <c r="J107" s="260"/>
      <c r="K107" s="261"/>
      <c r="L107" s="204"/>
      <c r="M107" s="204"/>
      <c r="R107" s="148"/>
    </row>
    <row r="108" spans="3:18" ht="21.75" hidden="1" customHeight="1" thickBot="1" x14ac:dyDescent="0.3">
      <c r="C108" s="154" t="s">
        <v>86</v>
      </c>
      <c r="D108" s="155">
        <f>'[1]1) Tableau budgétaire 1'!D110</f>
        <v>0</v>
      </c>
      <c r="E108" s="155"/>
      <c r="F108" s="155"/>
      <c r="G108" s="155">
        <f>'[1]1) Tableau budgétaire 1'!E110</f>
        <v>0</v>
      </c>
      <c r="H108" s="155"/>
      <c r="I108" s="155"/>
      <c r="J108" s="155">
        <f>'[1]1) Tableau budgétaire 1'!F110</f>
        <v>0</v>
      </c>
      <c r="K108" s="156">
        <f t="shared" ref="K108:K116" si="25">SUM(D108:J108)</f>
        <v>0</v>
      </c>
      <c r="L108" s="205"/>
      <c r="M108" s="205"/>
      <c r="R108" s="148"/>
    </row>
    <row r="109" spans="3:18" hidden="1" x14ac:dyDescent="0.25">
      <c r="C109" s="157" t="s">
        <v>38</v>
      </c>
      <c r="D109" s="158"/>
      <c r="E109" s="158"/>
      <c r="F109" s="158"/>
      <c r="G109" s="159"/>
      <c r="H109" s="159"/>
      <c r="I109" s="159"/>
      <c r="J109" s="159"/>
      <c r="K109" s="160">
        <f t="shared" si="25"/>
        <v>0</v>
      </c>
      <c r="L109" s="206"/>
      <c r="M109" s="206"/>
      <c r="R109" s="148"/>
    </row>
    <row r="110" spans="3:18" hidden="1" x14ac:dyDescent="0.25">
      <c r="C110" s="161" t="s">
        <v>39</v>
      </c>
      <c r="D110" s="162"/>
      <c r="E110" s="162"/>
      <c r="F110" s="162"/>
      <c r="G110" s="162"/>
      <c r="H110" s="162"/>
      <c r="I110" s="162"/>
      <c r="J110" s="163"/>
      <c r="K110" s="164">
        <f t="shared" si="25"/>
        <v>0</v>
      </c>
      <c r="L110" s="204"/>
      <c r="M110" s="204"/>
      <c r="R110" s="148"/>
    </row>
    <row r="111" spans="3:18" ht="31.5" hidden="1" x14ac:dyDescent="0.25">
      <c r="C111" s="161" t="s">
        <v>40</v>
      </c>
      <c r="D111" s="162"/>
      <c r="E111" s="162"/>
      <c r="F111" s="162"/>
      <c r="G111" s="162"/>
      <c r="H111" s="162"/>
      <c r="I111" s="162"/>
      <c r="J111" s="162"/>
      <c r="K111" s="164">
        <f t="shared" si="25"/>
        <v>0</v>
      </c>
      <c r="L111" s="204"/>
      <c r="M111" s="204"/>
      <c r="R111" s="148"/>
    </row>
    <row r="112" spans="3:18" hidden="1" x14ac:dyDescent="0.25">
      <c r="C112" s="165" t="s">
        <v>41</v>
      </c>
      <c r="D112" s="162">
        <v>0</v>
      </c>
      <c r="E112" s="162"/>
      <c r="F112" s="162"/>
      <c r="G112" s="162"/>
      <c r="H112" s="162"/>
      <c r="I112" s="162"/>
      <c r="J112" s="162"/>
      <c r="K112" s="164">
        <f t="shared" si="25"/>
        <v>0</v>
      </c>
      <c r="L112" s="204"/>
      <c r="M112" s="204"/>
      <c r="R112" s="148"/>
    </row>
    <row r="113" spans="3:18" hidden="1" x14ac:dyDescent="0.25">
      <c r="C113" s="161" t="s">
        <v>42</v>
      </c>
      <c r="D113" s="162"/>
      <c r="E113" s="162"/>
      <c r="F113" s="162"/>
      <c r="G113" s="162"/>
      <c r="H113" s="162"/>
      <c r="I113" s="162"/>
      <c r="J113" s="162"/>
      <c r="K113" s="164">
        <f t="shared" si="25"/>
        <v>0</v>
      </c>
      <c r="L113" s="204"/>
      <c r="M113" s="204"/>
      <c r="R113" s="148"/>
    </row>
    <row r="114" spans="3:18" hidden="1" x14ac:dyDescent="0.25">
      <c r="C114" s="161" t="s">
        <v>43</v>
      </c>
      <c r="D114" s="162"/>
      <c r="E114" s="162"/>
      <c r="F114" s="162"/>
      <c r="G114" s="162"/>
      <c r="H114" s="162"/>
      <c r="I114" s="162"/>
      <c r="J114" s="162"/>
      <c r="K114" s="164">
        <f t="shared" si="25"/>
        <v>0</v>
      </c>
      <c r="L114" s="204"/>
      <c r="M114" s="204"/>
      <c r="R114" s="148"/>
    </row>
    <row r="115" spans="3:18" ht="31.5" hidden="1" x14ac:dyDescent="0.25">
      <c r="C115" s="161" t="s">
        <v>44</v>
      </c>
      <c r="D115" s="162"/>
      <c r="E115" s="162"/>
      <c r="F115" s="162"/>
      <c r="G115" s="162"/>
      <c r="H115" s="162"/>
      <c r="I115" s="162"/>
      <c r="J115" s="162"/>
      <c r="K115" s="164">
        <f t="shared" si="25"/>
        <v>0</v>
      </c>
      <c r="L115" s="204"/>
      <c r="M115" s="204"/>
      <c r="R115" s="148"/>
    </row>
    <row r="116" spans="3:18" hidden="1" x14ac:dyDescent="0.25">
      <c r="C116" s="166" t="s">
        <v>68</v>
      </c>
      <c r="D116" s="167">
        <f>SUM(D109:D115)</f>
        <v>0</v>
      </c>
      <c r="E116" s="167"/>
      <c r="F116" s="167"/>
      <c r="G116" s="167">
        <f>SUM(G109:G115)</f>
        <v>0</v>
      </c>
      <c r="H116" s="167"/>
      <c r="I116" s="167"/>
      <c r="J116" s="167">
        <f>SUM(J109:J115)</f>
        <v>0</v>
      </c>
      <c r="K116" s="164">
        <f t="shared" si="25"/>
        <v>0</v>
      </c>
      <c r="L116" s="204"/>
      <c r="M116" s="204"/>
      <c r="R116" s="148"/>
    </row>
    <row r="117" spans="3:18" s="169" customFormat="1" hidden="1" x14ac:dyDescent="0.25">
      <c r="C117" s="170"/>
      <c r="D117" s="171"/>
      <c r="E117" s="171"/>
      <c r="F117" s="171"/>
      <c r="G117" s="171"/>
      <c r="H117" s="171"/>
      <c r="I117" s="171"/>
      <c r="J117" s="171"/>
      <c r="K117" s="173"/>
    </row>
    <row r="118" spans="3:18" hidden="1" x14ac:dyDescent="0.25">
      <c r="C118" s="259" t="s">
        <v>87</v>
      </c>
      <c r="D118" s="260"/>
      <c r="E118" s="260"/>
      <c r="F118" s="260"/>
      <c r="G118" s="260"/>
      <c r="H118" s="260"/>
      <c r="I118" s="260"/>
      <c r="J118" s="260"/>
      <c r="K118" s="261"/>
      <c r="L118" s="204"/>
      <c r="M118" s="204"/>
      <c r="R118" s="148"/>
    </row>
    <row r="119" spans="3:18" ht="21" hidden="1" customHeight="1" thickBot="1" x14ac:dyDescent="0.3">
      <c r="C119" s="154" t="s">
        <v>88</v>
      </c>
      <c r="D119" s="155">
        <f>'[1]1) Tableau budgétaire 1'!D120</f>
        <v>0</v>
      </c>
      <c r="E119" s="155"/>
      <c r="F119" s="155"/>
      <c r="G119" s="155">
        <f>'[1]1) Tableau budgétaire 1'!E120</f>
        <v>0</v>
      </c>
      <c r="H119" s="155"/>
      <c r="I119" s="155"/>
      <c r="J119" s="155">
        <f>'[1]1) Tableau budgétaire 1'!F120</f>
        <v>0</v>
      </c>
      <c r="K119" s="156">
        <f t="shared" ref="K119:K127" si="26">SUM(D119:J119)</f>
        <v>0</v>
      </c>
      <c r="L119" s="205"/>
      <c r="M119" s="205"/>
      <c r="R119" s="148"/>
    </row>
    <row r="120" spans="3:18" hidden="1" x14ac:dyDescent="0.25">
      <c r="C120" s="157" t="s">
        <v>38</v>
      </c>
      <c r="D120" s="158"/>
      <c r="E120" s="158"/>
      <c r="F120" s="158"/>
      <c r="G120" s="159"/>
      <c r="H120" s="159"/>
      <c r="I120" s="159"/>
      <c r="J120" s="159"/>
      <c r="K120" s="160">
        <f t="shared" si="26"/>
        <v>0</v>
      </c>
      <c r="L120" s="206"/>
      <c r="M120" s="206"/>
      <c r="R120" s="148"/>
    </row>
    <row r="121" spans="3:18" hidden="1" x14ac:dyDescent="0.25">
      <c r="C121" s="161" t="s">
        <v>39</v>
      </c>
      <c r="D121" s="162"/>
      <c r="E121" s="162"/>
      <c r="F121" s="162"/>
      <c r="G121" s="163"/>
      <c r="H121" s="163"/>
      <c r="I121" s="163"/>
      <c r="J121" s="163"/>
      <c r="K121" s="164">
        <f t="shared" si="26"/>
        <v>0</v>
      </c>
      <c r="L121" s="204"/>
      <c r="M121" s="204"/>
      <c r="R121" s="148"/>
    </row>
    <row r="122" spans="3:18" ht="31.5" hidden="1" x14ac:dyDescent="0.25">
      <c r="C122" s="161" t="s">
        <v>40</v>
      </c>
      <c r="D122" s="162"/>
      <c r="E122" s="162"/>
      <c r="F122" s="162"/>
      <c r="G122" s="162"/>
      <c r="H122" s="162"/>
      <c r="I122" s="162"/>
      <c r="J122" s="162"/>
      <c r="K122" s="164">
        <f t="shared" si="26"/>
        <v>0</v>
      </c>
      <c r="L122" s="204"/>
      <c r="M122" s="204"/>
      <c r="R122" s="148"/>
    </row>
    <row r="123" spans="3:18" hidden="1" x14ac:dyDescent="0.25">
      <c r="C123" s="165" t="s">
        <v>41</v>
      </c>
      <c r="D123" s="162"/>
      <c r="E123" s="162"/>
      <c r="F123" s="162"/>
      <c r="G123" s="162"/>
      <c r="H123" s="162"/>
      <c r="I123" s="162"/>
      <c r="J123" s="162"/>
      <c r="K123" s="164">
        <f t="shared" si="26"/>
        <v>0</v>
      </c>
      <c r="L123" s="204"/>
      <c r="M123" s="204"/>
      <c r="R123" s="148"/>
    </row>
    <row r="124" spans="3:18" hidden="1" x14ac:dyDescent="0.25">
      <c r="C124" s="161" t="s">
        <v>42</v>
      </c>
      <c r="D124" s="162"/>
      <c r="E124" s="162"/>
      <c r="F124" s="162"/>
      <c r="G124" s="162"/>
      <c r="H124" s="162"/>
      <c r="I124" s="162"/>
      <c r="J124" s="162"/>
      <c r="K124" s="164">
        <f t="shared" si="26"/>
        <v>0</v>
      </c>
      <c r="L124" s="204"/>
      <c r="M124" s="204"/>
      <c r="R124" s="148"/>
    </row>
    <row r="125" spans="3:18" hidden="1" x14ac:dyDescent="0.25">
      <c r="C125" s="161" t="s">
        <v>43</v>
      </c>
      <c r="D125" s="162"/>
      <c r="E125" s="162"/>
      <c r="F125" s="162"/>
      <c r="G125" s="162"/>
      <c r="H125" s="162"/>
      <c r="I125" s="162"/>
      <c r="J125" s="162"/>
      <c r="K125" s="164">
        <f t="shared" si="26"/>
        <v>0</v>
      </c>
      <c r="L125" s="204"/>
      <c r="M125" s="204"/>
      <c r="R125" s="148"/>
    </row>
    <row r="126" spans="3:18" ht="31.5" hidden="1" x14ac:dyDescent="0.25">
      <c r="C126" s="161" t="s">
        <v>44</v>
      </c>
      <c r="D126" s="162"/>
      <c r="E126" s="162"/>
      <c r="F126" s="162"/>
      <c r="G126" s="162"/>
      <c r="H126" s="162"/>
      <c r="I126" s="162"/>
      <c r="J126" s="162"/>
      <c r="K126" s="164">
        <f t="shared" si="26"/>
        <v>0</v>
      </c>
      <c r="L126" s="204"/>
      <c r="M126" s="204"/>
      <c r="R126" s="148"/>
    </row>
    <row r="127" spans="3:18" hidden="1" x14ac:dyDescent="0.25">
      <c r="C127" s="166" t="s">
        <v>68</v>
      </c>
      <c r="D127" s="167">
        <f>SUM(D120:D126)</f>
        <v>0</v>
      </c>
      <c r="E127" s="167"/>
      <c r="F127" s="167"/>
      <c r="G127" s="167">
        <f>SUM(G120:G126)</f>
        <v>0</v>
      </c>
      <c r="H127" s="167"/>
      <c r="I127" s="167"/>
      <c r="J127" s="167">
        <f>SUM(J120:J126)</f>
        <v>0</v>
      </c>
      <c r="K127" s="164">
        <f t="shared" si="26"/>
        <v>0</v>
      </c>
      <c r="L127" s="204"/>
      <c r="M127" s="204"/>
      <c r="R127" s="148"/>
    </row>
    <row r="128" spans="3:18" s="169" customFormat="1" hidden="1" x14ac:dyDescent="0.25">
      <c r="C128" s="170"/>
      <c r="D128" s="171"/>
      <c r="E128" s="171"/>
      <c r="F128" s="171"/>
      <c r="G128" s="171"/>
      <c r="H128" s="171"/>
      <c r="I128" s="171"/>
      <c r="J128" s="171"/>
      <c r="K128" s="173"/>
    </row>
    <row r="129" spans="2:18" hidden="1" x14ac:dyDescent="0.25">
      <c r="C129" s="259" t="s">
        <v>89</v>
      </c>
      <c r="D129" s="260"/>
      <c r="E129" s="260"/>
      <c r="F129" s="260"/>
      <c r="G129" s="260"/>
      <c r="H129" s="260"/>
      <c r="I129" s="260"/>
      <c r="J129" s="260"/>
      <c r="K129" s="261"/>
      <c r="L129" s="204"/>
      <c r="M129" s="204"/>
      <c r="R129" s="148"/>
    </row>
    <row r="130" spans="2:18" ht="24" hidden="1" customHeight="1" thickBot="1" x14ac:dyDescent="0.3">
      <c r="C130" s="154" t="s">
        <v>90</v>
      </c>
      <c r="D130" s="155">
        <f>'[1]1) Tableau budgétaire 1'!D130</f>
        <v>0</v>
      </c>
      <c r="E130" s="155"/>
      <c r="F130" s="155"/>
      <c r="G130" s="155">
        <f>'[1]1) Tableau budgétaire 1'!E130</f>
        <v>0</v>
      </c>
      <c r="H130" s="155"/>
      <c r="I130" s="155"/>
      <c r="J130" s="155">
        <f>'[1]1) Tableau budgétaire 1'!F130</f>
        <v>0</v>
      </c>
      <c r="K130" s="156">
        <f t="shared" ref="K130:K138" si="27">SUM(D130:J130)</f>
        <v>0</v>
      </c>
      <c r="L130" s="205"/>
      <c r="M130" s="205"/>
      <c r="R130" s="148"/>
    </row>
    <row r="131" spans="2:18" ht="15.75" hidden="1" customHeight="1" x14ac:dyDescent="0.25">
      <c r="C131" s="157" t="s">
        <v>38</v>
      </c>
      <c r="D131" s="158"/>
      <c r="E131" s="158"/>
      <c r="F131" s="158"/>
      <c r="G131" s="159"/>
      <c r="H131" s="159"/>
      <c r="I131" s="159"/>
      <c r="J131" s="159"/>
      <c r="K131" s="160">
        <f t="shared" si="27"/>
        <v>0</v>
      </c>
      <c r="L131" s="206"/>
      <c r="M131" s="206"/>
      <c r="R131" s="148"/>
    </row>
    <row r="132" spans="2:18" s="181" customFormat="1" hidden="1" x14ac:dyDescent="0.25">
      <c r="C132" s="161" t="s">
        <v>39</v>
      </c>
      <c r="D132" s="162"/>
      <c r="E132" s="162"/>
      <c r="F132" s="162"/>
      <c r="G132" s="163"/>
      <c r="H132" s="163"/>
      <c r="I132" s="163"/>
      <c r="J132" s="163"/>
      <c r="K132" s="164">
        <f t="shared" si="27"/>
        <v>0</v>
      </c>
      <c r="L132" s="204"/>
      <c r="M132" s="204"/>
    </row>
    <row r="133" spans="2:18" s="181" customFormat="1" ht="15.75" hidden="1" customHeight="1" x14ac:dyDescent="0.25">
      <c r="C133" s="161" t="s">
        <v>40</v>
      </c>
      <c r="D133" s="162"/>
      <c r="E133" s="162"/>
      <c r="F133" s="162"/>
      <c r="G133" s="162"/>
      <c r="H133" s="162"/>
      <c r="I133" s="162"/>
      <c r="J133" s="162"/>
      <c r="K133" s="164">
        <f t="shared" si="27"/>
        <v>0</v>
      </c>
      <c r="L133" s="204"/>
      <c r="M133" s="204"/>
    </row>
    <row r="134" spans="2:18" s="181" customFormat="1" hidden="1" x14ac:dyDescent="0.25">
      <c r="C134" s="165" t="s">
        <v>41</v>
      </c>
      <c r="D134" s="162"/>
      <c r="E134" s="162"/>
      <c r="F134" s="162"/>
      <c r="G134" s="162"/>
      <c r="H134" s="162"/>
      <c r="I134" s="162"/>
      <c r="J134" s="162"/>
      <c r="K134" s="164">
        <f t="shared" si="27"/>
        <v>0</v>
      </c>
      <c r="L134" s="204"/>
      <c r="M134" s="204"/>
    </row>
    <row r="135" spans="2:18" s="181" customFormat="1" hidden="1" x14ac:dyDescent="0.25">
      <c r="C135" s="161" t="s">
        <v>42</v>
      </c>
      <c r="D135" s="162"/>
      <c r="E135" s="162"/>
      <c r="F135" s="162"/>
      <c r="G135" s="162"/>
      <c r="H135" s="162"/>
      <c r="I135" s="162"/>
      <c r="J135" s="162"/>
      <c r="K135" s="164">
        <f t="shared" si="27"/>
        <v>0</v>
      </c>
      <c r="L135" s="204"/>
      <c r="M135" s="204"/>
    </row>
    <row r="136" spans="2:18" s="181" customFormat="1" ht="15.75" hidden="1" customHeight="1" x14ac:dyDescent="0.25">
      <c r="C136" s="161" t="s">
        <v>43</v>
      </c>
      <c r="D136" s="162"/>
      <c r="E136" s="162"/>
      <c r="F136" s="162"/>
      <c r="G136" s="162"/>
      <c r="H136" s="162"/>
      <c r="I136" s="162"/>
      <c r="J136" s="162"/>
      <c r="K136" s="164">
        <f t="shared" si="27"/>
        <v>0</v>
      </c>
      <c r="L136" s="204"/>
      <c r="M136" s="204"/>
    </row>
    <row r="137" spans="2:18" s="181" customFormat="1" ht="31.5" hidden="1" x14ac:dyDescent="0.25">
      <c r="C137" s="161" t="s">
        <v>44</v>
      </c>
      <c r="D137" s="162"/>
      <c r="E137" s="162"/>
      <c r="F137" s="162"/>
      <c r="G137" s="162"/>
      <c r="H137" s="162"/>
      <c r="I137" s="162"/>
      <c r="J137" s="162"/>
      <c r="K137" s="164">
        <f t="shared" si="27"/>
        <v>0</v>
      </c>
      <c r="L137" s="204"/>
      <c r="M137" s="204"/>
    </row>
    <row r="138" spans="2:18" s="181" customFormat="1" hidden="1" x14ac:dyDescent="0.25">
      <c r="C138" s="166" t="s">
        <v>68</v>
      </c>
      <c r="D138" s="167">
        <f>SUM(D131:D137)</f>
        <v>0</v>
      </c>
      <c r="E138" s="167"/>
      <c r="F138" s="167"/>
      <c r="G138" s="167">
        <f>SUM(G131:G137)</f>
        <v>0</v>
      </c>
      <c r="H138" s="167"/>
      <c r="I138" s="167"/>
      <c r="J138" s="167">
        <f>SUM(J131:J137)</f>
        <v>0</v>
      </c>
      <c r="K138" s="164">
        <f t="shared" si="27"/>
        <v>0</v>
      </c>
      <c r="L138" s="204"/>
      <c r="M138" s="204"/>
    </row>
    <row r="139" spans="2:18" s="181" customFormat="1" hidden="1" x14ac:dyDescent="0.25">
      <c r="C139" s="148"/>
      <c r="D139" s="169"/>
      <c r="E139" s="169"/>
      <c r="F139" s="169"/>
      <c r="G139" s="169"/>
      <c r="H139" s="169"/>
      <c r="I139" s="169"/>
      <c r="J139" s="169"/>
      <c r="K139" s="148"/>
    </row>
    <row r="140" spans="2:18" s="181" customFormat="1" hidden="1" x14ac:dyDescent="0.25">
      <c r="B140" s="259" t="s">
        <v>91</v>
      </c>
      <c r="C140" s="260"/>
      <c r="D140" s="260"/>
      <c r="E140" s="260"/>
      <c r="F140" s="260"/>
      <c r="G140" s="260"/>
      <c r="H140" s="260"/>
      <c r="I140" s="260"/>
      <c r="J140" s="260"/>
      <c r="K140" s="261"/>
      <c r="L140" s="204"/>
      <c r="M140" s="204"/>
    </row>
    <row r="141" spans="2:18" s="181" customFormat="1" hidden="1" x14ac:dyDescent="0.25">
      <c r="B141" s="148"/>
      <c r="C141" s="259" t="s">
        <v>92</v>
      </c>
      <c r="D141" s="260"/>
      <c r="E141" s="260"/>
      <c r="F141" s="260"/>
      <c r="G141" s="260"/>
      <c r="H141" s="260"/>
      <c r="I141" s="260"/>
      <c r="J141" s="260"/>
      <c r="K141" s="261"/>
      <c r="L141" s="204"/>
      <c r="M141" s="204"/>
    </row>
    <row r="142" spans="2:18" s="181" customFormat="1" ht="24" hidden="1" customHeight="1" thickBot="1" x14ac:dyDescent="0.3">
      <c r="B142" s="148"/>
      <c r="C142" s="154" t="s">
        <v>93</v>
      </c>
      <c r="D142" s="155">
        <f>'[1]1) Tableau budgétaire 1'!D142</f>
        <v>0</v>
      </c>
      <c r="E142" s="155"/>
      <c r="F142" s="155"/>
      <c r="G142" s="155">
        <f>'[1]1) Tableau budgétaire 1'!E142</f>
        <v>0</v>
      </c>
      <c r="H142" s="155"/>
      <c r="I142" s="155"/>
      <c r="J142" s="155">
        <f>'[1]1) Tableau budgétaire 1'!F142</f>
        <v>0</v>
      </c>
      <c r="K142" s="156">
        <f>SUM(D142:J142)</f>
        <v>0</v>
      </c>
      <c r="L142" s="205"/>
      <c r="M142" s="205"/>
    </row>
    <row r="143" spans="2:18" s="181" customFormat="1" ht="24.75" hidden="1" customHeight="1" x14ac:dyDescent="0.25">
      <c r="B143" s="148"/>
      <c r="C143" s="157" t="s">
        <v>38</v>
      </c>
      <c r="D143" s="158"/>
      <c r="E143" s="158"/>
      <c r="F143" s="158"/>
      <c r="G143" s="159"/>
      <c r="H143" s="159"/>
      <c r="I143" s="159"/>
      <c r="J143" s="159"/>
      <c r="K143" s="160">
        <f t="shared" ref="K143:K150" si="28">SUM(D143:J143)</f>
        <v>0</v>
      </c>
      <c r="L143" s="206"/>
      <c r="M143" s="206"/>
    </row>
    <row r="144" spans="2:18" s="181" customFormat="1" ht="15.75" hidden="1" customHeight="1" x14ac:dyDescent="0.25">
      <c r="B144" s="148"/>
      <c r="C144" s="161" t="s">
        <v>39</v>
      </c>
      <c r="D144" s="162"/>
      <c r="E144" s="162"/>
      <c r="F144" s="162"/>
      <c r="G144" s="163"/>
      <c r="H144" s="163"/>
      <c r="I144" s="163"/>
      <c r="J144" s="163"/>
      <c r="K144" s="164">
        <f t="shared" si="28"/>
        <v>0</v>
      </c>
      <c r="L144" s="204"/>
      <c r="M144" s="204"/>
    </row>
    <row r="145" spans="2:13" s="181" customFormat="1" ht="15.75" hidden="1" customHeight="1" x14ac:dyDescent="0.25">
      <c r="B145" s="148"/>
      <c r="C145" s="161" t="s">
        <v>40</v>
      </c>
      <c r="D145" s="162"/>
      <c r="E145" s="162"/>
      <c r="F145" s="162"/>
      <c r="G145" s="162"/>
      <c r="H145" s="162"/>
      <c r="I145" s="162"/>
      <c r="J145" s="162"/>
      <c r="K145" s="164">
        <f t="shared" si="28"/>
        <v>0</v>
      </c>
      <c r="L145" s="204"/>
      <c r="M145" s="204"/>
    </row>
    <row r="146" spans="2:13" s="181" customFormat="1" ht="15.75" hidden="1" customHeight="1" x14ac:dyDescent="0.25">
      <c r="B146" s="148"/>
      <c r="C146" s="165" t="s">
        <v>41</v>
      </c>
      <c r="D146" s="162"/>
      <c r="E146" s="162"/>
      <c r="F146" s="162"/>
      <c r="G146" s="162"/>
      <c r="H146" s="162"/>
      <c r="I146" s="162"/>
      <c r="J146" s="162"/>
      <c r="K146" s="164">
        <f t="shared" si="28"/>
        <v>0</v>
      </c>
      <c r="L146" s="204"/>
      <c r="M146" s="204"/>
    </row>
    <row r="147" spans="2:13" s="181" customFormat="1" ht="15.75" hidden="1" customHeight="1" x14ac:dyDescent="0.25">
      <c r="B147" s="148"/>
      <c r="C147" s="161" t="s">
        <v>42</v>
      </c>
      <c r="D147" s="162"/>
      <c r="E147" s="162"/>
      <c r="F147" s="162"/>
      <c r="G147" s="162"/>
      <c r="H147" s="162"/>
      <c r="I147" s="162"/>
      <c r="J147" s="162"/>
      <c r="K147" s="164">
        <f t="shared" si="28"/>
        <v>0</v>
      </c>
      <c r="L147" s="204"/>
      <c r="M147" s="204"/>
    </row>
    <row r="148" spans="2:13" s="181" customFormat="1" ht="15.75" hidden="1" customHeight="1" x14ac:dyDescent="0.25">
      <c r="B148" s="148"/>
      <c r="C148" s="161" t="s">
        <v>43</v>
      </c>
      <c r="D148" s="162"/>
      <c r="E148" s="162"/>
      <c r="F148" s="162"/>
      <c r="G148" s="162"/>
      <c r="H148" s="162"/>
      <c r="I148" s="162"/>
      <c r="J148" s="162"/>
      <c r="K148" s="164">
        <f t="shared" si="28"/>
        <v>0</v>
      </c>
      <c r="L148" s="204"/>
      <c r="M148" s="204"/>
    </row>
    <row r="149" spans="2:13" s="181" customFormat="1" ht="15.75" hidden="1" customHeight="1" x14ac:dyDescent="0.25">
      <c r="B149" s="148"/>
      <c r="C149" s="161" t="s">
        <v>44</v>
      </c>
      <c r="D149" s="162"/>
      <c r="E149" s="162"/>
      <c r="F149" s="162"/>
      <c r="G149" s="162"/>
      <c r="H149" s="162"/>
      <c r="I149" s="162"/>
      <c r="J149" s="162"/>
      <c r="K149" s="164">
        <f t="shared" si="28"/>
        <v>0</v>
      </c>
      <c r="L149" s="204"/>
      <c r="M149" s="204"/>
    </row>
    <row r="150" spans="2:13" s="181" customFormat="1" ht="15.75" hidden="1" customHeight="1" x14ac:dyDescent="0.25">
      <c r="B150" s="148"/>
      <c r="C150" s="166" t="s">
        <v>68</v>
      </c>
      <c r="D150" s="167">
        <f>SUM(D143:D149)</f>
        <v>0</v>
      </c>
      <c r="E150" s="167"/>
      <c r="F150" s="167"/>
      <c r="G150" s="167">
        <f>SUM(G143:G149)</f>
        <v>0</v>
      </c>
      <c r="H150" s="167"/>
      <c r="I150" s="167"/>
      <c r="J150" s="167">
        <f>SUM(J143:J149)</f>
        <v>0</v>
      </c>
      <c r="K150" s="164">
        <f t="shared" si="28"/>
        <v>0</v>
      </c>
      <c r="L150" s="204"/>
      <c r="M150" s="204"/>
    </row>
    <row r="151" spans="2:13" s="169" customFormat="1" ht="15.75" hidden="1" customHeight="1" x14ac:dyDescent="0.25">
      <c r="C151" s="170"/>
      <c r="D151" s="171"/>
      <c r="E151" s="171"/>
      <c r="F151" s="171"/>
      <c r="G151" s="171"/>
      <c r="H151" s="171"/>
      <c r="I151" s="171"/>
      <c r="J151" s="171"/>
      <c r="K151" s="173"/>
    </row>
    <row r="152" spans="2:13" s="181" customFormat="1" ht="15.75" hidden="1" customHeight="1" x14ac:dyDescent="0.25">
      <c r="C152" s="259" t="s">
        <v>94</v>
      </c>
      <c r="D152" s="260"/>
      <c r="E152" s="260"/>
      <c r="F152" s="260"/>
      <c r="G152" s="260"/>
      <c r="H152" s="260"/>
      <c r="I152" s="260"/>
      <c r="J152" s="260"/>
      <c r="K152" s="261"/>
      <c r="L152" s="204"/>
      <c r="M152" s="204"/>
    </row>
    <row r="153" spans="2:13" s="181" customFormat="1" ht="21" hidden="1" customHeight="1" thickBot="1" x14ac:dyDescent="0.3">
      <c r="C153" s="154" t="s">
        <v>95</v>
      </c>
      <c r="D153" s="155">
        <f>'[1]1) Tableau budgétaire 1'!D152</f>
        <v>0</v>
      </c>
      <c r="E153" s="155"/>
      <c r="F153" s="155"/>
      <c r="G153" s="155">
        <f>'[1]1) Tableau budgétaire 1'!E152</f>
        <v>0</v>
      </c>
      <c r="H153" s="155"/>
      <c r="I153" s="155"/>
      <c r="J153" s="155">
        <f>'[1]1) Tableau budgétaire 1'!F152</f>
        <v>0</v>
      </c>
      <c r="K153" s="156">
        <f t="shared" ref="K153:K161" si="29">SUM(D153:J153)</f>
        <v>0</v>
      </c>
      <c r="L153" s="205"/>
      <c r="M153" s="205"/>
    </row>
    <row r="154" spans="2:13" s="181" customFormat="1" ht="15.75" hidden="1" customHeight="1" x14ac:dyDescent="0.25">
      <c r="C154" s="157" t="s">
        <v>38</v>
      </c>
      <c r="D154" s="158"/>
      <c r="E154" s="158"/>
      <c r="F154" s="158"/>
      <c r="G154" s="159"/>
      <c r="H154" s="159"/>
      <c r="I154" s="159"/>
      <c r="J154" s="159"/>
      <c r="K154" s="160">
        <f t="shared" si="29"/>
        <v>0</v>
      </c>
      <c r="L154" s="206"/>
      <c r="M154" s="206"/>
    </row>
    <row r="155" spans="2:13" s="181" customFormat="1" ht="15.75" hidden="1" customHeight="1" x14ac:dyDescent="0.25">
      <c r="C155" s="161" t="s">
        <v>39</v>
      </c>
      <c r="D155" s="162"/>
      <c r="E155" s="162"/>
      <c r="F155" s="162"/>
      <c r="G155" s="163"/>
      <c r="H155" s="163"/>
      <c r="I155" s="163"/>
      <c r="J155" s="163"/>
      <c r="K155" s="164">
        <f t="shared" si="29"/>
        <v>0</v>
      </c>
      <c r="L155" s="204"/>
      <c r="M155" s="204"/>
    </row>
    <row r="156" spans="2:13" s="181" customFormat="1" ht="15.75" hidden="1" customHeight="1" x14ac:dyDescent="0.25">
      <c r="C156" s="161" t="s">
        <v>40</v>
      </c>
      <c r="D156" s="162"/>
      <c r="E156" s="162"/>
      <c r="F156" s="162"/>
      <c r="G156" s="162"/>
      <c r="H156" s="162"/>
      <c r="I156" s="162"/>
      <c r="J156" s="162"/>
      <c r="K156" s="164">
        <f t="shared" si="29"/>
        <v>0</v>
      </c>
      <c r="L156" s="204"/>
      <c r="M156" s="204"/>
    </row>
    <row r="157" spans="2:13" s="181" customFormat="1" ht="15.75" hidden="1" customHeight="1" x14ac:dyDescent="0.25">
      <c r="C157" s="165" t="s">
        <v>41</v>
      </c>
      <c r="D157" s="162"/>
      <c r="E157" s="162"/>
      <c r="F157" s="162"/>
      <c r="G157" s="162"/>
      <c r="H157" s="162"/>
      <c r="I157" s="162"/>
      <c r="J157" s="162"/>
      <c r="K157" s="164">
        <f t="shared" si="29"/>
        <v>0</v>
      </c>
      <c r="L157" s="204"/>
      <c r="M157" s="204"/>
    </row>
    <row r="158" spans="2:13" s="181" customFormat="1" ht="15.75" hidden="1" customHeight="1" x14ac:dyDescent="0.25">
      <c r="C158" s="161" t="s">
        <v>42</v>
      </c>
      <c r="D158" s="162"/>
      <c r="E158" s="162"/>
      <c r="F158" s="162"/>
      <c r="G158" s="162"/>
      <c r="H158" s="162"/>
      <c r="I158" s="162"/>
      <c r="J158" s="162"/>
      <c r="K158" s="164">
        <f t="shared" si="29"/>
        <v>0</v>
      </c>
      <c r="L158" s="204"/>
      <c r="M158" s="204"/>
    </row>
    <row r="159" spans="2:13" s="181" customFormat="1" ht="15.75" hidden="1" customHeight="1" x14ac:dyDescent="0.25">
      <c r="C159" s="161" t="s">
        <v>43</v>
      </c>
      <c r="D159" s="162"/>
      <c r="E159" s="162"/>
      <c r="F159" s="162"/>
      <c r="G159" s="162"/>
      <c r="H159" s="162"/>
      <c r="I159" s="162"/>
      <c r="J159" s="162"/>
      <c r="K159" s="164">
        <f t="shared" si="29"/>
        <v>0</v>
      </c>
      <c r="L159" s="204"/>
      <c r="M159" s="204"/>
    </row>
    <row r="160" spans="2:13" s="181" customFormat="1" ht="15.75" hidden="1" customHeight="1" x14ac:dyDescent="0.25">
      <c r="C160" s="161" t="s">
        <v>44</v>
      </c>
      <c r="D160" s="162"/>
      <c r="E160" s="162"/>
      <c r="F160" s="162"/>
      <c r="G160" s="162"/>
      <c r="H160" s="162"/>
      <c r="I160" s="162"/>
      <c r="J160" s="162"/>
      <c r="K160" s="164">
        <f t="shared" si="29"/>
        <v>0</v>
      </c>
      <c r="L160" s="204"/>
      <c r="M160" s="204"/>
    </row>
    <row r="161" spans="3:13" s="181" customFormat="1" ht="15.75" hidden="1" customHeight="1" x14ac:dyDescent="0.25">
      <c r="C161" s="166" t="s">
        <v>68</v>
      </c>
      <c r="D161" s="167">
        <f>SUM(D154:D160)</f>
        <v>0</v>
      </c>
      <c r="E161" s="167"/>
      <c r="F161" s="167"/>
      <c r="G161" s="167">
        <f>SUM(G154:G160)</f>
        <v>0</v>
      </c>
      <c r="H161" s="167"/>
      <c r="I161" s="167"/>
      <c r="J161" s="167">
        <f>SUM(J154:J160)</f>
        <v>0</v>
      </c>
      <c r="K161" s="164">
        <f t="shared" si="29"/>
        <v>0</v>
      </c>
      <c r="L161" s="204"/>
      <c r="M161" s="204"/>
    </row>
    <row r="162" spans="3:13" s="169" customFormat="1" ht="15.75" hidden="1" customHeight="1" x14ac:dyDescent="0.25">
      <c r="C162" s="170"/>
      <c r="D162" s="171"/>
      <c r="E162" s="171"/>
      <c r="F162" s="171"/>
      <c r="G162" s="171"/>
      <c r="H162" s="171"/>
      <c r="I162" s="171"/>
      <c r="J162" s="171"/>
      <c r="K162" s="173"/>
    </row>
    <row r="163" spans="3:13" s="181" customFormat="1" ht="15.75" hidden="1" customHeight="1" x14ac:dyDescent="0.25">
      <c r="C163" s="259" t="s">
        <v>96</v>
      </c>
      <c r="D163" s="260"/>
      <c r="E163" s="260"/>
      <c r="F163" s="260"/>
      <c r="G163" s="260"/>
      <c r="H163" s="260"/>
      <c r="I163" s="260"/>
      <c r="J163" s="260"/>
      <c r="K163" s="261"/>
      <c r="L163" s="204"/>
      <c r="M163" s="204"/>
    </row>
    <row r="164" spans="3:13" s="181" customFormat="1" ht="19.5" hidden="1" customHeight="1" thickBot="1" x14ac:dyDescent="0.3">
      <c r="C164" s="154" t="s">
        <v>97</v>
      </c>
      <c r="D164" s="155">
        <f>'[1]1) Tableau budgétaire 1'!D162</f>
        <v>0</v>
      </c>
      <c r="E164" s="155"/>
      <c r="F164" s="155"/>
      <c r="G164" s="155">
        <f>'[1]1) Tableau budgétaire 1'!E162</f>
        <v>0</v>
      </c>
      <c r="H164" s="155"/>
      <c r="I164" s="155"/>
      <c r="J164" s="155">
        <f>'[1]1) Tableau budgétaire 1'!F162</f>
        <v>0</v>
      </c>
      <c r="K164" s="156">
        <f t="shared" ref="K164:K172" si="30">SUM(D164:J164)</f>
        <v>0</v>
      </c>
      <c r="L164" s="205"/>
      <c r="M164" s="205"/>
    </row>
    <row r="165" spans="3:13" s="181" customFormat="1" ht="15.75" hidden="1" customHeight="1" x14ac:dyDescent="0.25">
      <c r="C165" s="157" t="s">
        <v>38</v>
      </c>
      <c r="D165" s="158"/>
      <c r="E165" s="158"/>
      <c r="F165" s="158"/>
      <c r="G165" s="159"/>
      <c r="H165" s="159"/>
      <c r="I165" s="159"/>
      <c r="J165" s="159"/>
      <c r="K165" s="160">
        <f t="shared" si="30"/>
        <v>0</v>
      </c>
      <c r="L165" s="206"/>
      <c r="M165" s="206"/>
    </row>
    <row r="166" spans="3:13" s="181" customFormat="1" ht="15.75" hidden="1" customHeight="1" x14ac:dyDescent="0.25">
      <c r="C166" s="161" t="s">
        <v>39</v>
      </c>
      <c r="D166" s="162"/>
      <c r="E166" s="162"/>
      <c r="F166" s="162"/>
      <c r="G166" s="163"/>
      <c r="H166" s="163"/>
      <c r="I166" s="163"/>
      <c r="J166" s="163"/>
      <c r="K166" s="164">
        <f t="shared" si="30"/>
        <v>0</v>
      </c>
      <c r="L166" s="204"/>
      <c r="M166" s="204"/>
    </row>
    <row r="167" spans="3:13" s="181" customFormat="1" ht="15.75" hidden="1" customHeight="1" x14ac:dyDescent="0.25">
      <c r="C167" s="161" t="s">
        <v>40</v>
      </c>
      <c r="D167" s="162"/>
      <c r="E167" s="162"/>
      <c r="F167" s="162"/>
      <c r="G167" s="162"/>
      <c r="H167" s="162"/>
      <c r="I167" s="162"/>
      <c r="J167" s="162"/>
      <c r="K167" s="164">
        <f t="shared" si="30"/>
        <v>0</v>
      </c>
      <c r="L167" s="204"/>
      <c r="M167" s="204"/>
    </row>
    <row r="168" spans="3:13" s="181" customFormat="1" ht="15.75" hidden="1" customHeight="1" x14ac:dyDescent="0.25">
      <c r="C168" s="165" t="s">
        <v>41</v>
      </c>
      <c r="D168" s="162"/>
      <c r="E168" s="162"/>
      <c r="F168" s="162"/>
      <c r="G168" s="162"/>
      <c r="H168" s="162"/>
      <c r="I168" s="162"/>
      <c r="J168" s="162"/>
      <c r="K168" s="164">
        <f t="shared" si="30"/>
        <v>0</v>
      </c>
      <c r="L168" s="204"/>
      <c r="M168" s="204"/>
    </row>
    <row r="169" spans="3:13" s="181" customFormat="1" ht="15.75" hidden="1" customHeight="1" x14ac:dyDescent="0.25">
      <c r="C169" s="161" t="s">
        <v>42</v>
      </c>
      <c r="D169" s="162"/>
      <c r="E169" s="162"/>
      <c r="F169" s="162"/>
      <c r="G169" s="162"/>
      <c r="H169" s="162"/>
      <c r="I169" s="162"/>
      <c r="J169" s="162"/>
      <c r="K169" s="164">
        <f t="shared" si="30"/>
        <v>0</v>
      </c>
      <c r="L169" s="204"/>
      <c r="M169" s="204"/>
    </row>
    <row r="170" spans="3:13" s="181" customFormat="1" ht="15.75" hidden="1" customHeight="1" x14ac:dyDescent="0.25">
      <c r="C170" s="161" t="s">
        <v>43</v>
      </c>
      <c r="D170" s="162"/>
      <c r="E170" s="162"/>
      <c r="F170" s="162"/>
      <c r="G170" s="162"/>
      <c r="H170" s="162"/>
      <c r="I170" s="162"/>
      <c r="J170" s="162"/>
      <c r="K170" s="164">
        <f t="shared" si="30"/>
        <v>0</v>
      </c>
      <c r="L170" s="204"/>
      <c r="M170" s="204"/>
    </row>
    <row r="171" spans="3:13" s="181" customFormat="1" ht="15.75" hidden="1" customHeight="1" x14ac:dyDescent="0.25">
      <c r="C171" s="161" t="s">
        <v>44</v>
      </c>
      <c r="D171" s="162"/>
      <c r="E171" s="162"/>
      <c r="F171" s="162"/>
      <c r="G171" s="162"/>
      <c r="H171" s="162"/>
      <c r="I171" s="162"/>
      <c r="J171" s="162"/>
      <c r="K171" s="164">
        <f t="shared" si="30"/>
        <v>0</v>
      </c>
      <c r="L171" s="204"/>
      <c r="M171" s="204"/>
    </row>
    <row r="172" spans="3:13" s="181" customFormat="1" ht="15.75" hidden="1" customHeight="1" x14ac:dyDescent="0.25">
      <c r="C172" s="166" t="s">
        <v>68</v>
      </c>
      <c r="D172" s="167">
        <f>SUM(D165:D171)</f>
        <v>0</v>
      </c>
      <c r="E172" s="167"/>
      <c r="F172" s="167"/>
      <c r="G172" s="167">
        <f>SUM(G165:G171)</f>
        <v>0</v>
      </c>
      <c r="H172" s="167"/>
      <c r="I172" s="167"/>
      <c r="J172" s="167">
        <f>SUM(J165:J171)</f>
        <v>0</v>
      </c>
      <c r="K172" s="164">
        <f t="shared" si="30"/>
        <v>0</v>
      </c>
      <c r="L172" s="204"/>
      <c r="M172" s="204"/>
    </row>
    <row r="173" spans="3:13" s="169" customFormat="1" ht="15.75" hidden="1" customHeight="1" x14ac:dyDescent="0.25">
      <c r="C173" s="170"/>
      <c r="D173" s="171"/>
      <c r="E173" s="171"/>
      <c r="F173" s="171"/>
      <c r="G173" s="171"/>
      <c r="H173" s="171"/>
      <c r="I173" s="171"/>
      <c r="J173" s="171"/>
      <c r="K173" s="173"/>
    </row>
    <row r="174" spans="3:13" s="181" customFormat="1" ht="15.75" hidden="1" customHeight="1" x14ac:dyDescent="0.25">
      <c r="C174" s="259" t="s">
        <v>98</v>
      </c>
      <c r="D174" s="260"/>
      <c r="E174" s="260"/>
      <c r="F174" s="260"/>
      <c r="G174" s="260"/>
      <c r="H174" s="260"/>
      <c r="I174" s="260"/>
      <c r="J174" s="260"/>
      <c r="K174" s="261"/>
      <c r="L174" s="204"/>
      <c r="M174" s="204"/>
    </row>
    <row r="175" spans="3:13" s="181" customFormat="1" ht="22.5" hidden="1" customHeight="1" thickBot="1" x14ac:dyDescent="0.3">
      <c r="C175" s="154" t="s">
        <v>99</v>
      </c>
      <c r="D175" s="155">
        <f>'[1]1) Tableau budgétaire 1'!D172</f>
        <v>0</v>
      </c>
      <c r="E175" s="155"/>
      <c r="F175" s="155"/>
      <c r="G175" s="155">
        <f>'[1]1) Tableau budgétaire 1'!E172</f>
        <v>0</v>
      </c>
      <c r="H175" s="155"/>
      <c r="I175" s="155"/>
      <c r="J175" s="155">
        <f>'[1]1) Tableau budgétaire 1'!F172</f>
        <v>0</v>
      </c>
      <c r="K175" s="156">
        <f t="shared" ref="K175:K183" si="31">SUM(D175:J175)</f>
        <v>0</v>
      </c>
      <c r="L175" s="205"/>
      <c r="M175" s="205"/>
    </row>
    <row r="176" spans="3:13" s="181" customFormat="1" ht="15.75" hidden="1" customHeight="1" x14ac:dyDescent="0.25">
      <c r="C176" s="157" t="s">
        <v>38</v>
      </c>
      <c r="D176" s="158"/>
      <c r="E176" s="158"/>
      <c r="F176" s="158"/>
      <c r="G176" s="159"/>
      <c r="H176" s="159"/>
      <c r="I176" s="159"/>
      <c r="J176" s="159"/>
      <c r="K176" s="160">
        <f t="shared" si="31"/>
        <v>0</v>
      </c>
      <c r="L176" s="206"/>
      <c r="M176" s="206"/>
    </row>
    <row r="177" spans="3:13" s="181" customFormat="1" ht="15.75" hidden="1" customHeight="1" x14ac:dyDescent="0.25">
      <c r="C177" s="161" t="s">
        <v>39</v>
      </c>
      <c r="D177" s="162"/>
      <c r="E177" s="162"/>
      <c r="F177" s="162"/>
      <c r="G177" s="163"/>
      <c r="H177" s="163"/>
      <c r="I177" s="163"/>
      <c r="J177" s="163"/>
      <c r="K177" s="164">
        <f t="shared" si="31"/>
        <v>0</v>
      </c>
      <c r="L177" s="204"/>
      <c r="M177" s="204"/>
    </row>
    <row r="178" spans="3:13" s="181" customFormat="1" ht="15.75" hidden="1" customHeight="1" x14ac:dyDescent="0.25">
      <c r="C178" s="161" t="s">
        <v>40</v>
      </c>
      <c r="D178" s="162"/>
      <c r="E178" s="162"/>
      <c r="F178" s="162"/>
      <c r="G178" s="162"/>
      <c r="H178" s="162"/>
      <c r="I178" s="162"/>
      <c r="J178" s="162"/>
      <c r="K178" s="164">
        <f t="shared" si="31"/>
        <v>0</v>
      </c>
      <c r="L178" s="204"/>
      <c r="M178" s="204"/>
    </row>
    <row r="179" spans="3:13" s="181" customFormat="1" ht="15.75" hidden="1" customHeight="1" x14ac:dyDescent="0.25">
      <c r="C179" s="165" t="s">
        <v>41</v>
      </c>
      <c r="D179" s="162"/>
      <c r="E179" s="162"/>
      <c r="F179" s="162"/>
      <c r="G179" s="162"/>
      <c r="H179" s="162"/>
      <c r="I179" s="162"/>
      <c r="J179" s="162"/>
      <c r="K179" s="164">
        <f t="shared" si="31"/>
        <v>0</v>
      </c>
      <c r="L179" s="204"/>
      <c r="M179" s="204"/>
    </row>
    <row r="180" spans="3:13" s="181" customFormat="1" ht="15.75" hidden="1" customHeight="1" x14ac:dyDescent="0.25">
      <c r="C180" s="161" t="s">
        <v>42</v>
      </c>
      <c r="D180" s="162"/>
      <c r="E180" s="162"/>
      <c r="F180" s="162"/>
      <c r="G180" s="162"/>
      <c r="H180" s="162"/>
      <c r="I180" s="162"/>
      <c r="J180" s="162"/>
      <c r="K180" s="164">
        <f t="shared" si="31"/>
        <v>0</v>
      </c>
      <c r="L180" s="204"/>
      <c r="M180" s="204"/>
    </row>
    <row r="181" spans="3:13" s="181" customFormat="1" ht="15.75" hidden="1" customHeight="1" x14ac:dyDescent="0.25">
      <c r="C181" s="161" t="s">
        <v>43</v>
      </c>
      <c r="D181" s="162"/>
      <c r="E181" s="162"/>
      <c r="F181" s="162"/>
      <c r="G181" s="162"/>
      <c r="H181" s="162"/>
      <c r="I181" s="162"/>
      <c r="J181" s="162"/>
      <c r="K181" s="164">
        <f t="shared" si="31"/>
        <v>0</v>
      </c>
      <c r="L181" s="204"/>
      <c r="M181" s="204"/>
    </row>
    <row r="182" spans="3:13" s="181" customFormat="1" ht="15.75" hidden="1" customHeight="1" x14ac:dyDescent="0.25">
      <c r="C182" s="161" t="s">
        <v>44</v>
      </c>
      <c r="D182" s="162"/>
      <c r="E182" s="162"/>
      <c r="F182" s="162"/>
      <c r="G182" s="162"/>
      <c r="H182" s="162"/>
      <c r="I182" s="162"/>
      <c r="J182" s="162"/>
      <c r="K182" s="164">
        <f t="shared" si="31"/>
        <v>0</v>
      </c>
      <c r="L182" s="204"/>
      <c r="M182" s="204"/>
    </row>
    <row r="183" spans="3:13" s="181" customFormat="1" ht="15.75" hidden="1" customHeight="1" x14ac:dyDescent="0.25">
      <c r="C183" s="166" t="s">
        <v>68</v>
      </c>
      <c r="D183" s="167">
        <f>SUM(D176:D182)</f>
        <v>0</v>
      </c>
      <c r="E183" s="167"/>
      <c r="F183" s="167"/>
      <c r="G183" s="167">
        <f>SUM(G176:G182)</f>
        <v>0</v>
      </c>
      <c r="H183" s="167"/>
      <c r="I183" s="167"/>
      <c r="J183" s="167">
        <f>SUM(J176:J182)</f>
        <v>0</v>
      </c>
      <c r="K183" s="164">
        <f t="shared" si="31"/>
        <v>0</v>
      </c>
      <c r="L183" s="204"/>
      <c r="M183" s="204"/>
    </row>
    <row r="184" spans="3:13" s="181" customFormat="1" ht="15.75" customHeight="1" x14ac:dyDescent="0.25">
      <c r="C184" s="148"/>
      <c r="D184" s="169"/>
      <c r="E184" s="169"/>
      <c r="F184" s="169"/>
      <c r="G184" s="169"/>
      <c r="H184" s="169"/>
      <c r="I184" s="169"/>
      <c r="J184" s="169"/>
      <c r="K184" s="148"/>
    </row>
    <row r="185" spans="3:13" s="181" customFormat="1" ht="15.75" customHeight="1" x14ac:dyDescent="0.25">
      <c r="C185" s="259" t="s">
        <v>100</v>
      </c>
      <c r="D185" s="260"/>
      <c r="E185" s="260"/>
      <c r="F185" s="260"/>
      <c r="G185" s="260"/>
      <c r="H185" s="260"/>
      <c r="I185" s="260"/>
      <c r="J185" s="260"/>
      <c r="K185" s="261"/>
      <c r="L185" s="204"/>
      <c r="M185" s="204"/>
    </row>
    <row r="186" spans="3:13" s="181" customFormat="1" ht="36" customHeight="1" thickBot="1" x14ac:dyDescent="0.3">
      <c r="C186" s="154" t="s">
        <v>101</v>
      </c>
      <c r="D186" s="155">
        <f>'[1]1) Tableau budgétaire 1'!D179</f>
        <v>316418.495</v>
      </c>
      <c r="E186" s="155"/>
      <c r="F186" s="155"/>
      <c r="G186" s="155">
        <f>'[1]1) Tableau budgétaire 1'!E179</f>
        <v>61102.800900000002</v>
      </c>
      <c r="H186" s="155"/>
      <c r="I186" s="155"/>
      <c r="J186" s="155">
        <f>'[1]1) Tableau budgétaire 1'!F179</f>
        <v>0</v>
      </c>
      <c r="K186" s="156">
        <f t="shared" ref="K186:K192" si="32">SUM(D186:J186)</f>
        <v>377521.29590000003</v>
      </c>
      <c r="L186" s="205"/>
      <c r="M186" s="205"/>
    </row>
    <row r="187" spans="3:13" s="181" customFormat="1" ht="15.75" customHeight="1" x14ac:dyDescent="0.25">
      <c r="C187" s="157" t="s">
        <v>38</v>
      </c>
      <c r="D187" s="182">
        <v>55323</v>
      </c>
      <c r="E187" s="200">
        <f>+D187*0.7</f>
        <v>38726.1</v>
      </c>
      <c r="F187" s="200">
        <v>30740</v>
      </c>
      <c r="G187" s="158">
        <v>39314.800900000002</v>
      </c>
      <c r="H187" s="158">
        <f>+G187*0.7</f>
        <v>27520.360629999999</v>
      </c>
      <c r="I187" s="158">
        <f>12450+6352</f>
        <v>18802</v>
      </c>
      <c r="J187" s="159"/>
      <c r="K187" s="168">
        <f t="shared" ref="K187" si="33">SUM(D187,G187)</f>
        <v>94637.800900000002</v>
      </c>
      <c r="L187" s="184">
        <f t="shared" ref="L187" si="34">+SUM(E187,H187)</f>
        <v>66246.460630000001</v>
      </c>
      <c r="M187" s="186">
        <f>+F187+I187</f>
        <v>49542</v>
      </c>
    </row>
    <row r="188" spans="3:13" s="181" customFormat="1" ht="15.75" customHeight="1" x14ac:dyDescent="0.25">
      <c r="C188" s="161" t="s">
        <v>39</v>
      </c>
      <c r="D188" s="162"/>
      <c r="E188" s="162"/>
      <c r="F188" s="162"/>
      <c r="G188" s="162"/>
      <c r="H188" s="162"/>
      <c r="I188" s="162"/>
      <c r="J188" s="163"/>
      <c r="K188" s="164">
        <f t="shared" si="32"/>
        <v>0</v>
      </c>
      <c r="L188" s="204"/>
      <c r="M188" s="269">
        <f>+F188+I188</f>
        <v>0</v>
      </c>
    </row>
    <row r="189" spans="3:13" s="181" customFormat="1" ht="15.75" customHeight="1" x14ac:dyDescent="0.25">
      <c r="C189" s="161" t="s">
        <v>40</v>
      </c>
      <c r="D189" s="162">
        <v>16500</v>
      </c>
      <c r="E189" s="162">
        <f>+D189*0.7</f>
        <v>11550</v>
      </c>
      <c r="F189" s="162"/>
      <c r="G189" s="162">
        <v>3788</v>
      </c>
      <c r="H189" s="162">
        <f>+G189*0.7</f>
        <v>2651.6</v>
      </c>
      <c r="I189" s="162"/>
      <c r="J189" s="162"/>
      <c r="K189" s="168">
        <f t="shared" ref="K189:K191" si="35">SUM(D189,G189)</f>
        <v>20288</v>
      </c>
      <c r="L189" s="184">
        <f t="shared" ref="L189:L191" si="36">+SUM(E189,H189)</f>
        <v>14201.6</v>
      </c>
      <c r="M189" s="269">
        <f t="shared" ref="M189:M193" si="37">+F189+I189</f>
        <v>0</v>
      </c>
    </row>
    <row r="190" spans="3:13" s="181" customFormat="1" ht="15.75" customHeight="1" x14ac:dyDescent="0.25">
      <c r="C190" s="165" t="s">
        <v>41</v>
      </c>
      <c r="D190" s="162">
        <v>135794.495</v>
      </c>
      <c r="E190" s="162">
        <f>+D190*0.7</f>
        <v>95056.146499999988</v>
      </c>
      <c r="F190" s="162">
        <v>10245</v>
      </c>
      <c r="G190" s="162">
        <v>6000</v>
      </c>
      <c r="H190" s="162">
        <f t="shared" ref="H190:H191" si="38">+G190*0.7</f>
        <v>4200</v>
      </c>
      <c r="I190" s="162"/>
      <c r="J190" s="162"/>
      <c r="K190" s="168">
        <f t="shared" si="35"/>
        <v>141794.495</v>
      </c>
      <c r="L190" s="184">
        <f t="shared" si="36"/>
        <v>99256.146499999988</v>
      </c>
      <c r="M190" s="269">
        <f t="shared" si="37"/>
        <v>10245</v>
      </c>
    </row>
    <row r="191" spans="3:13" s="181" customFormat="1" ht="15.75" customHeight="1" x14ac:dyDescent="0.25">
      <c r="C191" s="161" t="s">
        <v>42</v>
      </c>
      <c r="D191" s="162"/>
      <c r="E191" s="162"/>
      <c r="F191" s="162"/>
      <c r="G191" s="162">
        <v>12000</v>
      </c>
      <c r="H191" s="162">
        <f t="shared" si="38"/>
        <v>8400</v>
      </c>
      <c r="I191" s="162"/>
      <c r="J191" s="162"/>
      <c r="K191" s="168">
        <f t="shared" si="35"/>
        <v>12000</v>
      </c>
      <c r="L191" s="184">
        <f t="shared" si="36"/>
        <v>8400</v>
      </c>
      <c r="M191" s="269">
        <f t="shared" si="37"/>
        <v>0</v>
      </c>
    </row>
    <row r="192" spans="3:13" s="181" customFormat="1" ht="15.75" customHeight="1" x14ac:dyDescent="0.25">
      <c r="C192" s="161" t="s">
        <v>43</v>
      </c>
      <c r="D192" s="162"/>
      <c r="E192" s="162"/>
      <c r="F192" s="162"/>
      <c r="G192" s="162"/>
      <c r="H192" s="162"/>
      <c r="I192" s="162"/>
      <c r="J192" s="162"/>
      <c r="K192" s="164">
        <f t="shared" si="32"/>
        <v>0</v>
      </c>
      <c r="L192" s="204"/>
      <c r="M192" s="269">
        <f t="shared" si="37"/>
        <v>0</v>
      </c>
    </row>
    <row r="193" spans="3:17" s="181" customFormat="1" ht="15.75" customHeight="1" x14ac:dyDescent="0.25">
      <c r="C193" s="161" t="s">
        <v>44</v>
      </c>
      <c r="D193" s="162">
        <v>108801</v>
      </c>
      <c r="E193" s="162">
        <f>+D193*0.7</f>
        <v>76160.7</v>
      </c>
      <c r="F193" s="162">
        <v>526</v>
      </c>
      <c r="G193" s="162"/>
      <c r="H193" s="162"/>
      <c r="I193" s="162"/>
      <c r="J193" s="162"/>
      <c r="K193" s="168">
        <f t="shared" ref="K193" si="39">SUM(D193,G193)</f>
        <v>108801</v>
      </c>
      <c r="L193" s="184">
        <f t="shared" ref="L193:L194" si="40">+SUM(E193,H193)</f>
        <v>76160.7</v>
      </c>
      <c r="M193" s="269">
        <f t="shared" si="37"/>
        <v>526</v>
      </c>
    </row>
    <row r="194" spans="3:17" s="181" customFormat="1" ht="15.75" customHeight="1" x14ac:dyDescent="0.25">
      <c r="C194" s="166" t="s">
        <v>68</v>
      </c>
      <c r="D194" s="167">
        <f t="shared" ref="D194:J194" si="41">SUM(D187:D193)</f>
        <v>316418.495</v>
      </c>
      <c r="E194" s="167">
        <f t="shared" si="41"/>
        <v>221492.94649999996</v>
      </c>
      <c r="F194" s="167">
        <f t="shared" si="41"/>
        <v>41511</v>
      </c>
      <c r="G194" s="167">
        <f t="shared" si="41"/>
        <v>61102.800900000002</v>
      </c>
      <c r="H194" s="167">
        <f t="shared" si="41"/>
        <v>42771.960630000001</v>
      </c>
      <c r="I194" s="167">
        <f t="shared" si="41"/>
        <v>18802</v>
      </c>
      <c r="J194" s="167">
        <f t="shared" si="41"/>
        <v>0</v>
      </c>
      <c r="K194" s="168">
        <f>SUM(D194,G194)</f>
        <v>377521.29590000003</v>
      </c>
      <c r="L194" s="164">
        <f t="shared" si="40"/>
        <v>264264.90712999995</v>
      </c>
      <c r="M194" s="160">
        <f>SUM(M187:M193)</f>
        <v>60313</v>
      </c>
    </row>
    <row r="195" spans="3:17" s="181" customFormat="1" ht="15.75" customHeight="1" thickBot="1" x14ac:dyDescent="0.3">
      <c r="C195" s="148"/>
      <c r="D195" s="169"/>
      <c r="E195" s="169"/>
      <c r="F195" s="169"/>
      <c r="G195" s="169"/>
      <c r="H195" s="169"/>
      <c r="I195" s="169"/>
      <c r="J195" s="169"/>
      <c r="K195" s="148"/>
    </row>
    <row r="196" spans="3:17" s="181" customFormat="1" ht="19.5" customHeight="1" thickBot="1" x14ac:dyDescent="0.3">
      <c r="C196" s="254" t="s">
        <v>106</v>
      </c>
      <c r="D196" s="255"/>
      <c r="E196" s="255"/>
      <c r="F196" s="255"/>
      <c r="G196" s="255"/>
      <c r="H196" s="255"/>
      <c r="I196" s="255"/>
      <c r="J196" s="255"/>
      <c r="K196" s="255"/>
      <c r="L196" s="255"/>
      <c r="M196" s="256"/>
    </row>
    <row r="197" spans="3:17" s="181" customFormat="1" ht="19.5" customHeight="1" thickBot="1" x14ac:dyDescent="0.3">
      <c r="C197" s="257"/>
      <c r="D197" s="254" t="s">
        <v>63</v>
      </c>
      <c r="E197" s="255"/>
      <c r="F197" s="256"/>
      <c r="G197" s="255" t="s">
        <v>10</v>
      </c>
      <c r="H197" s="255"/>
      <c r="I197" s="255"/>
      <c r="J197" s="208"/>
      <c r="K197" s="254" t="s">
        <v>105</v>
      </c>
      <c r="L197" s="255"/>
      <c r="M197" s="256"/>
    </row>
    <row r="198" spans="3:17" s="181" customFormat="1" ht="39.75" customHeight="1" thickBot="1" x14ac:dyDescent="0.3">
      <c r="C198" s="258"/>
      <c r="D198" s="209" t="s">
        <v>103</v>
      </c>
      <c r="E198" s="210" t="s">
        <v>62</v>
      </c>
      <c r="F198" s="210" t="s">
        <v>102</v>
      </c>
      <c r="G198" s="210" t="s">
        <v>103</v>
      </c>
      <c r="H198" s="210" t="s">
        <v>62</v>
      </c>
      <c r="I198" s="210" t="s">
        <v>102</v>
      </c>
      <c r="J198" s="210">
        <f>'[1]1) Tableau budgétaire 1'!F199</f>
        <v>0</v>
      </c>
      <c r="K198" s="213" t="s">
        <v>7</v>
      </c>
      <c r="L198" s="210" t="s">
        <v>62</v>
      </c>
      <c r="M198" s="212" t="s">
        <v>102</v>
      </c>
    </row>
    <row r="199" spans="3:17" s="181" customFormat="1" ht="19.5" customHeight="1" x14ac:dyDescent="0.25">
      <c r="C199" s="183" t="s">
        <v>38</v>
      </c>
      <c r="D199" s="186">
        <f>SUM(D176,D165,D154,D143,D131,D120,D109,D98,D86,D75,D64,D53,D41,D30,D19,D8,D187)</f>
        <v>55323</v>
      </c>
      <c r="E199" s="186">
        <f>SUM(E176,E165,E154,E143,E131,E120,E109,E98,E86,E75,E64,E53,E41,E30,E19,E8,E187)</f>
        <v>38726.1</v>
      </c>
      <c r="F199" s="186">
        <v>30740</v>
      </c>
      <c r="G199" s="186">
        <f>SUM(G176,G165,G154,G143,G131,G120,G109,G98,G86,G75,G64,G53,G41,G30,G19,G8,G187)</f>
        <v>39314.800900000002</v>
      </c>
      <c r="H199" s="186">
        <f>SUM(H176,H165,H154,H143,H131,H120,H109,H98,H86,H75,H64,H53,H41,H30,H19,H8,H187)</f>
        <v>27520.360629999999</v>
      </c>
      <c r="I199" s="186">
        <f>SUM(I176,I165,I154,I143,I131,I120,I109,I98,I86,I75,I64,I53,I41,I30,I19,I8,I187)</f>
        <v>18802</v>
      </c>
      <c r="J199" s="186">
        <f>SUM(J176,J165,J154,J143,J131,J120,J109,J98,J86,J75,J64,J53,J41,J30,J19,J8,J187)</f>
        <v>0</v>
      </c>
      <c r="K199" s="203">
        <f t="shared" ref="K199:M208" si="42">SUM(D199,G199)</f>
        <v>94637.800900000002</v>
      </c>
      <c r="L199" s="184">
        <f t="shared" ref="L199:L205" si="43">+SUM(E199,H199)</f>
        <v>66246.460630000001</v>
      </c>
      <c r="M199" s="186">
        <f>+SUM(F199,I199)</f>
        <v>49542</v>
      </c>
    </row>
    <row r="200" spans="3:17" s="181" customFormat="1" ht="34.5" customHeight="1" x14ac:dyDescent="0.25">
      <c r="C200" s="185" t="s">
        <v>39</v>
      </c>
      <c r="D200" s="186">
        <f t="shared" ref="D200:D205" si="44">SUM(D177,D166,D155,D144,D132,D121,D110,D99,D87,D76,D65,D54,D42,D31,D20,D9,D188)</f>
        <v>0</v>
      </c>
      <c r="E200" s="186">
        <v>0</v>
      </c>
      <c r="F200" s="186">
        <v>0</v>
      </c>
      <c r="G200" s="186">
        <f t="shared" ref="G200:G205" si="45">SUM(G177,G166,G155,G144,G132,G121,G110,G99,G87,G76,G65,G54,G42,G31,G20,G9,G188)</f>
        <v>15000</v>
      </c>
      <c r="H200" s="184">
        <f t="shared" ref="H200:H205" si="46">SUM(H177,H166,H155,H144,H132,H121,H110,H99,H87,H76,H65,H54,H42,H31,H20,H9,H188)</f>
        <v>10500</v>
      </c>
      <c r="I200" s="186">
        <v>437</v>
      </c>
      <c r="J200" s="186">
        <f t="shared" ref="J200:J205" si="47">SUM(J177,J166,J155,J144,J132,J121,J110,J99,J87,J76,J65,J54,J42,J31,J20,J9,J188)</f>
        <v>0</v>
      </c>
      <c r="K200" s="168">
        <f t="shared" si="42"/>
        <v>15000</v>
      </c>
      <c r="L200" s="184">
        <f t="shared" si="43"/>
        <v>10500</v>
      </c>
      <c r="M200" s="186">
        <f t="shared" ref="M200:M205" si="48">+SUM(F200,I200)</f>
        <v>437</v>
      </c>
    </row>
    <row r="201" spans="3:17" s="181" customFormat="1" ht="48" customHeight="1" x14ac:dyDescent="0.25">
      <c r="C201" s="185" t="s">
        <v>40</v>
      </c>
      <c r="D201" s="186">
        <f t="shared" si="44"/>
        <v>42816</v>
      </c>
      <c r="E201" s="184">
        <f>SUM(E178,E167,E156,E145,E133,E122,E111,E100,E88,E77,E66,E55,E43,E32,E21,E10,E189)</f>
        <v>29971.199999999997</v>
      </c>
      <c r="F201" s="186">
        <v>0</v>
      </c>
      <c r="G201" s="186">
        <f t="shared" si="45"/>
        <v>83788</v>
      </c>
      <c r="H201" s="184">
        <f t="shared" si="46"/>
        <v>58651.6</v>
      </c>
      <c r="I201" s="186">
        <v>6895</v>
      </c>
      <c r="J201" s="186">
        <f t="shared" si="47"/>
        <v>0</v>
      </c>
      <c r="K201" s="168">
        <f t="shared" si="42"/>
        <v>126604</v>
      </c>
      <c r="L201" s="184">
        <f t="shared" si="43"/>
        <v>88622.799999999988</v>
      </c>
      <c r="M201" s="186">
        <f t="shared" si="48"/>
        <v>6895</v>
      </c>
    </row>
    <row r="202" spans="3:17" s="181" customFormat="1" ht="33" customHeight="1" x14ac:dyDescent="0.25">
      <c r="C202" s="187" t="s">
        <v>41</v>
      </c>
      <c r="D202" s="186">
        <f t="shared" si="44"/>
        <v>145754.495</v>
      </c>
      <c r="E202" s="184">
        <f t="shared" ref="E202:E205" si="49">SUM(E179,E168,E157,E146,E134,E123,E112,E101,E89,E78,E67,E56,E44,E33,E22,E11,E190)</f>
        <v>102028.14649999999</v>
      </c>
      <c r="F202" s="186">
        <v>19179</v>
      </c>
      <c r="G202" s="186">
        <f t="shared" si="45"/>
        <v>137000</v>
      </c>
      <c r="H202" s="184">
        <f t="shared" si="46"/>
        <v>95900</v>
      </c>
      <c r="I202" s="186">
        <f>4671+3701</f>
        <v>8372</v>
      </c>
      <c r="J202" s="186">
        <f t="shared" si="47"/>
        <v>0</v>
      </c>
      <c r="K202" s="168">
        <f t="shared" si="42"/>
        <v>282754.495</v>
      </c>
      <c r="L202" s="184">
        <f t="shared" si="43"/>
        <v>197928.14649999997</v>
      </c>
      <c r="M202" s="186">
        <f t="shared" si="48"/>
        <v>27551</v>
      </c>
    </row>
    <row r="203" spans="3:17" s="181" customFormat="1" ht="21" customHeight="1" x14ac:dyDescent="0.25">
      <c r="C203" s="185" t="s">
        <v>42</v>
      </c>
      <c r="D203" s="186">
        <f t="shared" si="44"/>
        <v>211345</v>
      </c>
      <c r="E203" s="184">
        <f t="shared" si="49"/>
        <v>147941.5</v>
      </c>
      <c r="F203" s="186">
        <v>42956</v>
      </c>
      <c r="G203" s="186">
        <f t="shared" si="45"/>
        <v>42000</v>
      </c>
      <c r="H203" s="184">
        <f t="shared" si="46"/>
        <v>29400</v>
      </c>
      <c r="I203" s="186">
        <v>0</v>
      </c>
      <c r="J203" s="186">
        <f t="shared" si="47"/>
        <v>0</v>
      </c>
      <c r="K203" s="168">
        <f t="shared" si="42"/>
        <v>253345</v>
      </c>
      <c r="L203" s="184">
        <f t="shared" si="43"/>
        <v>177341.5</v>
      </c>
      <c r="M203" s="186">
        <f t="shared" si="48"/>
        <v>42956</v>
      </c>
      <c r="N203" s="188"/>
      <c r="O203" s="188"/>
      <c r="P203" s="188"/>
      <c r="Q203" s="189"/>
    </row>
    <row r="204" spans="3:17" s="181" customFormat="1" ht="39.75" customHeight="1" x14ac:dyDescent="0.25">
      <c r="C204" s="185" t="s">
        <v>43</v>
      </c>
      <c r="D204" s="186">
        <f t="shared" si="44"/>
        <v>185133</v>
      </c>
      <c r="E204" s="184">
        <f t="shared" si="49"/>
        <v>129593.09999999998</v>
      </c>
      <c r="F204" s="186">
        <v>0</v>
      </c>
      <c r="G204" s="186">
        <f t="shared" si="45"/>
        <v>10000</v>
      </c>
      <c r="H204" s="184">
        <f t="shared" si="46"/>
        <v>7000</v>
      </c>
      <c r="I204" s="186">
        <v>0</v>
      </c>
      <c r="J204" s="186">
        <f t="shared" si="47"/>
        <v>0</v>
      </c>
      <c r="K204" s="168">
        <f t="shared" si="42"/>
        <v>195133</v>
      </c>
      <c r="L204" s="184">
        <f t="shared" si="43"/>
        <v>136593.09999999998</v>
      </c>
      <c r="M204" s="186">
        <f t="shared" si="48"/>
        <v>0</v>
      </c>
      <c r="N204" s="188"/>
      <c r="O204" s="188"/>
      <c r="P204" s="188"/>
      <c r="Q204" s="189"/>
    </row>
    <row r="205" spans="3:17" s="181" customFormat="1" ht="39.75" customHeight="1" x14ac:dyDescent="0.25">
      <c r="C205" s="185" t="s">
        <v>44</v>
      </c>
      <c r="D205" s="184">
        <f t="shared" si="44"/>
        <v>200750</v>
      </c>
      <c r="E205" s="184">
        <f t="shared" si="49"/>
        <v>140525</v>
      </c>
      <c r="F205" s="184">
        <v>33195</v>
      </c>
      <c r="G205" s="184">
        <f t="shared" si="45"/>
        <v>0</v>
      </c>
      <c r="H205" s="184">
        <f t="shared" si="46"/>
        <v>0</v>
      </c>
      <c r="I205" s="184">
        <v>0</v>
      </c>
      <c r="J205" s="184">
        <f t="shared" si="47"/>
        <v>0</v>
      </c>
      <c r="K205" s="168">
        <f t="shared" si="42"/>
        <v>200750</v>
      </c>
      <c r="L205" s="184">
        <f t="shared" si="43"/>
        <v>140525</v>
      </c>
      <c r="M205" s="186">
        <f t="shared" si="48"/>
        <v>33195</v>
      </c>
      <c r="N205" s="188"/>
      <c r="O205" s="188"/>
      <c r="P205" s="188"/>
      <c r="Q205" s="189"/>
    </row>
    <row r="206" spans="3:17" s="181" customFormat="1" ht="22.5" customHeight="1" x14ac:dyDescent="0.25">
      <c r="C206" s="190" t="s">
        <v>34</v>
      </c>
      <c r="D206" s="214">
        <f>SUM(D199:D205)</f>
        <v>841121.495</v>
      </c>
      <c r="E206" s="214">
        <f>SUM(E199:E205)</f>
        <v>588785.04649999994</v>
      </c>
      <c r="F206" s="214">
        <f>SUM(F199:F205)</f>
        <v>126070</v>
      </c>
      <c r="G206" s="214">
        <f>SUM(G199:G205)</f>
        <v>327102.80090000003</v>
      </c>
      <c r="H206" s="214">
        <f>SUM(H199:H205)</f>
        <v>228971.96062999999</v>
      </c>
      <c r="I206" s="214">
        <f t="shared" ref="I206:J206" si="50">SUM(I199:I205)</f>
        <v>34506</v>
      </c>
      <c r="J206" s="214">
        <f t="shared" si="50"/>
        <v>0</v>
      </c>
      <c r="K206" s="168">
        <f t="shared" si="42"/>
        <v>1168224.2959</v>
      </c>
      <c r="L206" s="168">
        <f>SUM(E206,H206)</f>
        <v>817757.00712999993</v>
      </c>
      <c r="M206" s="164">
        <f>SUM(F206,I206)</f>
        <v>160576</v>
      </c>
      <c r="N206" s="188"/>
      <c r="O206" s="188"/>
      <c r="P206" s="188"/>
      <c r="Q206" s="189"/>
    </row>
    <row r="207" spans="3:17" s="181" customFormat="1" ht="26.25" customHeight="1" thickBot="1" x14ac:dyDescent="0.3">
      <c r="C207" s="190" t="s">
        <v>35</v>
      </c>
      <c r="D207" s="191">
        <f>D206*0.07</f>
        <v>58878.504650000003</v>
      </c>
      <c r="E207" s="191">
        <f>E206*0.07</f>
        <v>41214.953255</v>
      </c>
      <c r="F207" s="191">
        <f>F206*0.07</f>
        <v>8824.9000000000015</v>
      </c>
      <c r="G207" s="191">
        <f t="shared" ref="G207:M207" si="51">G206*0.07</f>
        <v>22897.196063000003</v>
      </c>
      <c r="H207" s="191">
        <f t="shared" si="51"/>
        <v>16028.0372441</v>
      </c>
      <c r="I207" s="191">
        <v>1189</v>
      </c>
      <c r="J207" s="191">
        <f t="shared" si="51"/>
        <v>0</v>
      </c>
      <c r="K207" s="207">
        <f t="shared" si="51"/>
        <v>81775.700713000013</v>
      </c>
      <c r="L207" s="207">
        <f t="shared" si="51"/>
        <v>57242.9904991</v>
      </c>
      <c r="M207" s="207">
        <f t="shared" si="51"/>
        <v>11240.320000000002</v>
      </c>
      <c r="N207" s="192"/>
      <c r="O207" s="192"/>
      <c r="P207" s="193"/>
      <c r="Q207" s="169"/>
    </row>
    <row r="208" spans="3:17" s="181" customFormat="1" ht="23.25" customHeight="1" thickBot="1" x14ac:dyDescent="0.3">
      <c r="C208" s="194" t="s">
        <v>45</v>
      </c>
      <c r="D208" s="195">
        <f>SUM(D206:D207)</f>
        <v>899999.99965000001</v>
      </c>
      <c r="E208" s="195">
        <f>SUM(E206:E207)</f>
        <v>629999.999755</v>
      </c>
      <c r="F208" s="195">
        <f>SUM(F206:F207)</f>
        <v>134894.9</v>
      </c>
      <c r="G208" s="195">
        <f t="shared" ref="G208:J208" si="52">SUM(G206:G207)</f>
        <v>349999.99696300004</v>
      </c>
      <c r="H208" s="195">
        <f t="shared" si="52"/>
        <v>244999.99787409999</v>
      </c>
      <c r="I208" s="195">
        <f t="shared" si="52"/>
        <v>35695</v>
      </c>
      <c r="J208" s="195">
        <f t="shared" si="52"/>
        <v>0</v>
      </c>
      <c r="K208" s="215">
        <f t="shared" si="42"/>
        <v>1249999.9966130001</v>
      </c>
      <c r="L208" s="215">
        <f t="shared" si="42"/>
        <v>874999.99762909999</v>
      </c>
      <c r="M208" s="216">
        <f t="shared" si="42"/>
        <v>170589.9</v>
      </c>
      <c r="N208" s="192"/>
      <c r="O208" s="192"/>
      <c r="P208" s="193"/>
      <c r="Q208" s="169"/>
    </row>
    <row r="209" spans="2:18" s="181" customFormat="1" ht="15.75" customHeight="1" x14ac:dyDescent="0.25">
      <c r="B209" s="148"/>
      <c r="C209" s="148"/>
      <c r="D209" s="169"/>
      <c r="E209" s="169"/>
      <c r="F209" s="169"/>
      <c r="G209" s="169"/>
      <c r="H209" s="169"/>
      <c r="I209" s="169"/>
      <c r="J209" s="169"/>
      <c r="K209" s="148"/>
      <c r="L209" s="148"/>
      <c r="M209" s="148"/>
      <c r="N209" s="148"/>
      <c r="O209" s="148"/>
      <c r="P209" s="196"/>
      <c r="Q209" s="148"/>
    </row>
    <row r="210" spans="2:18" ht="15.75" customHeight="1" x14ac:dyDescent="0.25">
      <c r="L210" s="197"/>
      <c r="M210" s="197"/>
      <c r="P210" s="196"/>
    </row>
    <row r="211" spans="2:18" ht="15.75" customHeight="1" x14ac:dyDescent="0.25">
      <c r="L211" s="197"/>
      <c r="M211" s="197"/>
      <c r="P211" s="181"/>
    </row>
    <row r="212" spans="2:18" ht="40.5" customHeight="1" x14ac:dyDescent="0.25">
      <c r="L212" s="197"/>
      <c r="M212" s="197"/>
      <c r="P212" s="198"/>
    </row>
    <row r="213" spans="2:18" ht="24.75" customHeight="1" x14ac:dyDescent="0.25">
      <c r="L213" s="197"/>
      <c r="M213" s="197"/>
      <c r="P213" s="198"/>
    </row>
    <row r="214" spans="2:18" ht="41.25" customHeight="1" x14ac:dyDescent="0.25">
      <c r="L214" s="199"/>
      <c r="M214" s="197"/>
      <c r="P214" s="198"/>
    </row>
    <row r="215" spans="2:18" ht="51.75" customHeight="1" x14ac:dyDescent="0.25">
      <c r="L215" s="199"/>
      <c r="M215" s="197"/>
      <c r="P215" s="198"/>
      <c r="R215" s="148"/>
    </row>
    <row r="216" spans="2:18" ht="42" customHeight="1" x14ac:dyDescent="0.25">
      <c r="L216" s="197"/>
      <c r="M216" s="197"/>
      <c r="P216" s="198"/>
      <c r="R216" s="148"/>
    </row>
    <row r="217" spans="2:18" s="169" customFormat="1" ht="42" customHeight="1" x14ac:dyDescent="0.25">
      <c r="C217" s="148"/>
      <c r="K217" s="148"/>
      <c r="L217" s="181"/>
      <c r="M217" s="197"/>
      <c r="N217" s="148"/>
      <c r="O217" s="148"/>
      <c r="P217" s="198"/>
      <c r="Q217" s="148"/>
    </row>
    <row r="218" spans="2:18" s="169" customFormat="1" ht="42" customHeight="1" x14ac:dyDescent="0.25">
      <c r="C218" s="148"/>
      <c r="K218" s="148"/>
      <c r="L218" s="148"/>
      <c r="M218" s="197"/>
      <c r="N218" s="148"/>
      <c r="O218" s="148"/>
      <c r="P218" s="148"/>
      <c r="Q218" s="148"/>
    </row>
    <row r="219" spans="2:18" s="169" customFormat="1" ht="63.75" customHeight="1" x14ac:dyDescent="0.25">
      <c r="C219" s="148"/>
      <c r="K219" s="148"/>
      <c r="L219" s="148"/>
      <c r="M219" s="196"/>
      <c r="N219" s="181"/>
      <c r="O219" s="181"/>
      <c r="P219" s="148"/>
      <c r="Q219" s="148"/>
    </row>
    <row r="220" spans="2:18" s="169" customFormat="1" ht="42" customHeight="1" x14ac:dyDescent="0.25">
      <c r="C220" s="148"/>
      <c r="K220" s="148"/>
      <c r="L220" s="148"/>
      <c r="M220" s="148"/>
      <c r="N220" s="148"/>
      <c r="O220" s="148"/>
      <c r="P220" s="148"/>
      <c r="Q220" s="196"/>
    </row>
    <row r="221" spans="2:18" ht="23.25" customHeight="1" x14ac:dyDescent="0.25">
      <c r="R221" s="148"/>
    </row>
    <row r="222" spans="2:18" ht="27.75" customHeight="1" x14ac:dyDescent="0.25">
      <c r="P222" s="181"/>
      <c r="R222" s="148"/>
    </row>
    <row r="223" spans="2:18" ht="55.5" customHeight="1" x14ac:dyDescent="0.25">
      <c r="R223" s="148"/>
    </row>
    <row r="224" spans="2:18" ht="57.75" customHeight="1" x14ac:dyDescent="0.25">
      <c r="Q224" s="181"/>
      <c r="R224" s="148"/>
    </row>
    <row r="225" spans="3:18" ht="21.75" customHeight="1" x14ac:dyDescent="0.25">
      <c r="R225" s="148"/>
    </row>
    <row r="226" spans="3:18" ht="49.5" customHeight="1" x14ac:dyDescent="0.25">
      <c r="R226" s="148"/>
    </row>
    <row r="227" spans="3:18" ht="28.5" customHeight="1" x14ac:dyDescent="0.25">
      <c r="R227" s="148"/>
    </row>
    <row r="228" spans="3:18" ht="28.5" customHeight="1" x14ac:dyDescent="0.25">
      <c r="R228" s="148"/>
    </row>
    <row r="229" spans="3:18" ht="28.5" customHeight="1" x14ac:dyDescent="0.25">
      <c r="R229" s="148"/>
    </row>
    <row r="230" spans="3:18" ht="23.25" customHeight="1" x14ac:dyDescent="0.25">
      <c r="R230" s="196"/>
    </row>
    <row r="231" spans="3:18" ht="43.5" customHeight="1" x14ac:dyDescent="0.25">
      <c r="R231" s="196"/>
    </row>
    <row r="232" spans="3:18" ht="55.5" customHeight="1" x14ac:dyDescent="0.25">
      <c r="R232" s="148"/>
    </row>
    <row r="233" spans="3:18" ht="42.75" customHeight="1" x14ac:dyDescent="0.25">
      <c r="R233" s="196"/>
    </row>
    <row r="234" spans="3:18" ht="21.75" customHeight="1" x14ac:dyDescent="0.25">
      <c r="R234" s="196"/>
    </row>
    <row r="235" spans="3:18" ht="21.75" customHeight="1" x14ac:dyDescent="0.25">
      <c r="R235" s="196"/>
    </row>
    <row r="236" spans="3:18" s="181" customFormat="1" ht="23.25" customHeight="1" x14ac:dyDescent="0.25">
      <c r="C236" s="148"/>
      <c r="D236" s="169"/>
      <c r="E236" s="169"/>
      <c r="F236" s="169"/>
      <c r="G236" s="169"/>
      <c r="H236" s="169"/>
      <c r="I236" s="169"/>
      <c r="J236" s="169"/>
      <c r="K236" s="148"/>
      <c r="L236" s="148"/>
      <c r="M236" s="148"/>
      <c r="N236" s="148"/>
      <c r="O236" s="148"/>
      <c r="P236" s="148"/>
      <c r="Q236" s="148"/>
    </row>
    <row r="237" spans="3:18" ht="23.25" customHeight="1" x14ac:dyDescent="0.25"/>
    <row r="238" spans="3:18" ht="21.75" customHeight="1" x14ac:dyDescent="0.25"/>
    <row r="239" spans="3:18" ht="16.5" customHeight="1" x14ac:dyDescent="0.25"/>
    <row r="240" spans="3:18" ht="29.25" customHeight="1" x14ac:dyDescent="0.25"/>
    <row r="241" ht="24.75" customHeight="1" x14ac:dyDescent="0.25"/>
    <row r="242" ht="33" customHeight="1" x14ac:dyDescent="0.25"/>
    <row r="244" ht="15" customHeight="1" x14ac:dyDescent="0.25"/>
    <row r="245" ht="25.5" customHeight="1" x14ac:dyDescent="0.25"/>
  </sheetData>
  <sheetProtection insertColumns="0" insertRows="0" deleteRows="0"/>
  <mergeCells count="30">
    <mergeCell ref="C2:J2"/>
    <mergeCell ref="B5:K5"/>
    <mergeCell ref="C6:K6"/>
    <mergeCell ref="C17:K17"/>
    <mergeCell ref="C28:K28"/>
    <mergeCell ref="D3:F3"/>
    <mergeCell ref="G3:I3"/>
    <mergeCell ref="K3:M3"/>
    <mergeCell ref="B140:K140"/>
    <mergeCell ref="C39:K39"/>
    <mergeCell ref="B50:K50"/>
    <mergeCell ref="C51:K51"/>
    <mergeCell ref="C62:K62"/>
    <mergeCell ref="C73:K73"/>
    <mergeCell ref="C84:K84"/>
    <mergeCell ref="B95:K95"/>
    <mergeCell ref="C96:K96"/>
    <mergeCell ref="C107:K107"/>
    <mergeCell ref="C118:K118"/>
    <mergeCell ref="C129:K129"/>
    <mergeCell ref="D197:F197"/>
    <mergeCell ref="G197:I197"/>
    <mergeCell ref="K197:M197"/>
    <mergeCell ref="C197:C198"/>
    <mergeCell ref="C141:K141"/>
    <mergeCell ref="C152:K152"/>
    <mergeCell ref="C163:K163"/>
    <mergeCell ref="C174:K174"/>
    <mergeCell ref="C185:K185"/>
    <mergeCell ref="C196:M196"/>
  </mergeCells>
  <conditionalFormatting sqref="K15">
    <cfRule type="cellIs" dxfId="12" priority="19" operator="notEqual">
      <formula>$K$7</formula>
    </cfRule>
  </conditionalFormatting>
  <conditionalFormatting sqref="K37">
    <cfRule type="cellIs" dxfId="11" priority="17" operator="notEqual">
      <formula>$K$29</formula>
    </cfRule>
  </conditionalFormatting>
  <conditionalFormatting sqref="K48">
    <cfRule type="cellIs" dxfId="10" priority="16" operator="notEqual">
      <formula>$K$40</formula>
    </cfRule>
  </conditionalFormatting>
  <conditionalFormatting sqref="K82">
    <cfRule type="cellIs" dxfId="9" priority="13" operator="notEqual">
      <formula>$K$74</formula>
    </cfRule>
  </conditionalFormatting>
  <conditionalFormatting sqref="K93">
    <cfRule type="cellIs" dxfId="8" priority="12" operator="notEqual">
      <formula>$K$85</formula>
    </cfRule>
  </conditionalFormatting>
  <conditionalFormatting sqref="K105">
    <cfRule type="cellIs" dxfId="7" priority="11" operator="notEqual">
      <formula>$K$97</formula>
    </cfRule>
  </conditionalFormatting>
  <conditionalFormatting sqref="K116">
    <cfRule type="cellIs" dxfId="6" priority="10" operator="notEqual">
      <formula>$K$108</formula>
    </cfRule>
  </conditionalFormatting>
  <conditionalFormatting sqref="K127">
    <cfRule type="cellIs" dxfId="5" priority="9" operator="notEqual">
      <formula>$K$119</formula>
    </cfRule>
  </conditionalFormatting>
  <conditionalFormatting sqref="K138">
    <cfRule type="cellIs" dxfId="4" priority="8" operator="notEqual">
      <formula>$K$130</formula>
    </cfRule>
  </conditionalFormatting>
  <conditionalFormatting sqref="K150">
    <cfRule type="cellIs" dxfId="3" priority="7" operator="notEqual">
      <formula>$K$142</formula>
    </cfRule>
  </conditionalFormatting>
  <conditionalFormatting sqref="K161">
    <cfRule type="cellIs" dxfId="2" priority="6" operator="notEqual">
      <formula>$K$153</formula>
    </cfRule>
  </conditionalFormatting>
  <conditionalFormatting sqref="K172">
    <cfRule type="cellIs" dxfId="1" priority="5" operator="notEqual">
      <formula>$K$153</formula>
    </cfRule>
  </conditionalFormatting>
  <conditionalFormatting sqref="K183">
    <cfRule type="cellIs" dxfId="0" priority="4" operator="notEqual">
      <formula>$K$175</formula>
    </cfRule>
  </conditionalFormatting>
  <dataValidations disablePrompts="1" count="8">
    <dataValidation allowBlank="1" showInputMessage="1" showErrorMessage="1" prompt="Output totals must match the original total from Table 1, and will show as red if not. " sqref="K15" xr:uid="{00000000-0002-0000-0100-000000000000}"/>
    <dataValidation allowBlank="1" showInputMessage="1" showErrorMessage="1" prompt="Includes all related staff and temporary staff costs including base salary, post adjustment and all staff entitlements." sqref="C176 C8 C19 C30 C41 C53 C64 C75 C86 C98 C109 C120 C131 C143 C154 C165 C187 C199" xr:uid="{00000000-0002-0000-0100-000001000000}"/>
    <dataValidation allowBlank="1" showInputMessage="1" showErrorMessage="1" prompt="Includes all direct and indirect costs (e.g. freight, transport, delivery, distribution) associated with procurement of supplies, commodities and materials. Office supplies should be reported as &quot;General Operating&quot;." sqref="C177 C9 C20 C31 C42 C54 C65 C76 C87 C99 C110 C121 C132 C144 C155 C166 C188 C200" xr:uid="{00000000-0002-0000-0100-000002000000}"/>
    <dataValidation allowBlank="1" showInputMessage="1" showErrorMessage="1" prompt="For those reporting assets on UNSAS or modified UNSAS basis (i.e. expense up front) this would relate to all costs to put asset into service. For those who do donor reports according to IPSAS this would equal depreciation for period." sqref="C178 C10 C21 C32 C43 C55 C66 C77 C88 C100 C111 C122 C133 C145 C156 C167 C189 C201" xr:uid="{00000000-0002-0000-0100-000003000000}"/>
    <dataValidation allowBlank="1" showInputMessage="1" showErrorMessage="1" prompt="Includes staff and non-staff travel paid for by the organization directly related to a project." sqref="C180 C12 C23 C34 C45 C57 C68 C79 C90 C102 C113 C124 C135 C147 C158 C169 C191 C203" xr:uid="{00000000-0002-0000-0100-000004000000}"/>
    <dataValidation allowBlank="1" showInputMessage="1" showErrorMessage="1" prompt="Services contracted by an organization which follow the normal procurement processes." sqref="C179 C11 C22 C33 C44 C56 C67 C78 C89 C101 C112 C123 C134 C146 C157 C168 C190 C202" xr:uid="{00000000-0002-0000-0100-000005000000}"/>
    <dataValidation allowBlank="1" showInputMessage="1" showErrorMessage="1" prompt="Includes transfers to national counterparts and any other transfers given to an implementing partner (e.g. NGO) which is not similar to a commercial service contract as per above. In IPSAS terms this would be more similar to non-exchange transactions." sqref="C181 C13 C24 C35 C46 C58 C69 C80 C91 C103 C114 C125 C136 C148 C159 C170 C192 C204" xr:uid="{00000000-0002-0000-0100-000006000000}"/>
    <dataValidation allowBlank="1" showInputMessage="1" showErrorMessage="1" prompt=" Includes all general operating costs for running an office. Examples include telecommunication, rents, finance charges and other costs which cannot be mapped to other expense categories." sqref="C182 C14 C25 C36 C47 C59 C70 C81 C92 C104 C115 C126 C137 C149 C160 C171 C193 C205" xr:uid="{00000000-0002-0000-0100-000007000000}"/>
  </dataValidations>
  <pageMargins left="0.23622047244094491" right="0.23622047244094491" top="0.74803149606299213" bottom="0.74803149606299213" header="0.31496062992125984" footer="0.31496062992125984"/>
  <pageSetup paperSize="9" scale="70" orientation="landscape" r:id="rId1"/>
  <rowBreaks count="1" manualBreakCount="1">
    <brk id="6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1</vt:i4>
      </vt:variant>
    </vt:vector>
  </HeadingPairs>
  <TitlesOfParts>
    <vt:vector size="3" baseType="lpstr">
      <vt:lpstr>1) RF - Par produits</vt:lpstr>
      <vt:lpstr>2) RF-Par catégories budgétair</vt:lpstr>
      <vt:lpstr>'2) RF-Par catégories budgétair'!Zone_d_impression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Amina Ahmed Couronne</dc:creator>
  <cp:lastModifiedBy>ICT_PROVIDER</cp:lastModifiedBy>
  <cp:lastPrinted>2020-11-19T12:36:57Z</cp:lastPrinted>
  <dcterms:created xsi:type="dcterms:W3CDTF">2020-05-05T05:58:38Z</dcterms:created>
  <dcterms:modified xsi:type="dcterms:W3CDTF">2021-11-24T12:27:39Z</dcterms:modified>
</cp:coreProperties>
</file>