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dama\AppData\Local\Microsoft\Windows\INetCache\Content.Outlook\5UK2KNA1\"/>
    </mc:Choice>
  </mc:AlternateContent>
  <xr:revisionPtr revIDLastSave="0" documentId="13_ncr:1_{142D3AE6-D440-476F-95C4-2812BFEF99F9}" xr6:coauthVersionLast="44" xr6:coauthVersionMax="44" xr10:uidLastSave="{00000000-0000-0000-0000-000000000000}"/>
  <bookViews>
    <workbookView xWindow="-120" yWindow="-120" windowWidth="20730" windowHeight="11310" firstSheet="1" activeTab="1"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63" i="5" l="1"/>
  <c r="E327" i="1" l="1"/>
  <c r="D327" i="1" l="1"/>
  <c r="I225" i="1"/>
  <c r="F225" i="1"/>
  <c r="E225" i="1"/>
  <c r="D225" i="1"/>
  <c r="G224" i="1"/>
  <c r="G223" i="1"/>
  <c r="G222" i="1"/>
  <c r="G221" i="1"/>
  <c r="G220" i="1"/>
  <c r="G219" i="1"/>
  <c r="G218" i="1"/>
  <c r="G217" i="1"/>
  <c r="F215" i="1"/>
  <c r="E215" i="1"/>
  <c r="D215" i="1"/>
  <c r="G214" i="1"/>
  <c r="G213" i="1"/>
  <c r="G212" i="1"/>
  <c r="G211" i="1"/>
  <c r="G210" i="1"/>
  <c r="G209" i="1"/>
  <c r="G208" i="1"/>
  <c r="I215" i="1"/>
  <c r="G207" i="1"/>
  <c r="I205" i="1"/>
  <c r="E205" i="1"/>
  <c r="D205" i="1"/>
  <c r="G204" i="1"/>
  <c r="G203" i="1"/>
  <c r="G202" i="1"/>
  <c r="G201" i="1"/>
  <c r="G200" i="1"/>
  <c r="G199" i="1"/>
  <c r="G198" i="1"/>
  <c r="G197" i="1"/>
  <c r="G229" i="1"/>
  <c r="G230" i="1"/>
  <c r="G231" i="1"/>
  <c r="G232" i="1"/>
  <c r="I114" i="1"/>
  <c r="F114" i="1"/>
  <c r="E114" i="1"/>
  <c r="D114" i="1"/>
  <c r="G113" i="1"/>
  <c r="G112" i="1"/>
  <c r="G111" i="1"/>
  <c r="G110" i="1"/>
  <c r="G109" i="1"/>
  <c r="G108" i="1"/>
  <c r="G107" i="1"/>
  <c r="G106" i="1"/>
  <c r="I104" i="1"/>
  <c r="F104" i="1"/>
  <c r="E104" i="1"/>
  <c r="D104" i="1"/>
  <c r="G103" i="1"/>
  <c r="G102" i="1"/>
  <c r="G101" i="1"/>
  <c r="G100" i="1"/>
  <c r="G99" i="1"/>
  <c r="G98" i="1"/>
  <c r="G97" i="1"/>
  <c r="G96" i="1"/>
  <c r="I94" i="1"/>
  <c r="F94" i="1"/>
  <c r="E94" i="1"/>
  <c r="D94" i="1"/>
  <c r="G93" i="1"/>
  <c r="G92" i="1"/>
  <c r="G91" i="1"/>
  <c r="G90" i="1"/>
  <c r="G89" i="1"/>
  <c r="G88" i="1"/>
  <c r="G87" i="1"/>
  <c r="G86" i="1"/>
  <c r="G117" i="1"/>
  <c r="G118" i="1"/>
  <c r="G119" i="1"/>
  <c r="G120" i="1"/>
  <c r="G121" i="1"/>
  <c r="G122" i="1"/>
  <c r="M106" i="1" l="1"/>
  <c r="M102" i="1"/>
  <c r="H225" i="1"/>
  <c r="G225" i="1"/>
  <c r="H215" i="1"/>
  <c r="G215" i="1"/>
  <c r="G205" i="1"/>
  <c r="H205" i="1"/>
  <c r="F205" i="1"/>
  <c r="G114" i="1"/>
  <c r="H94" i="1"/>
  <c r="H104" i="1"/>
  <c r="G104" i="1"/>
  <c r="H114" i="1"/>
  <c r="G94" i="1"/>
  <c r="M109" i="1" l="1"/>
  <c r="F265" i="5" l="1"/>
  <c r="F264" i="5"/>
  <c r="F144" i="5"/>
  <c r="F268" i="5" s="1"/>
  <c r="F145" i="5"/>
  <c r="F71" i="5"/>
  <c r="E157" i="5"/>
  <c r="D157" i="5"/>
  <c r="G156" i="5"/>
  <c r="G155" i="5"/>
  <c r="G154" i="5"/>
  <c r="G152" i="5"/>
  <c r="G151" i="5"/>
  <c r="G150" i="5"/>
  <c r="E146" i="5"/>
  <c r="D146" i="5"/>
  <c r="G145" i="5"/>
  <c r="G144" i="5"/>
  <c r="G141" i="5"/>
  <c r="G140" i="5"/>
  <c r="G139" i="5"/>
  <c r="E79" i="5"/>
  <c r="D79" i="5"/>
  <c r="G78" i="5"/>
  <c r="G77" i="5"/>
  <c r="G76" i="5"/>
  <c r="G74" i="5"/>
  <c r="G73" i="5"/>
  <c r="G72" i="5"/>
  <c r="E71" i="5"/>
  <c r="D71" i="5"/>
  <c r="E68" i="5"/>
  <c r="D68" i="5"/>
  <c r="G67" i="5"/>
  <c r="G66" i="5"/>
  <c r="G65" i="5"/>
  <c r="G63" i="5"/>
  <c r="G62" i="5"/>
  <c r="G61" i="5"/>
  <c r="E60" i="5"/>
  <c r="D60" i="5"/>
  <c r="E90" i="5"/>
  <c r="D90" i="5"/>
  <c r="G89" i="5"/>
  <c r="G88" i="5"/>
  <c r="G87" i="5"/>
  <c r="G85" i="5"/>
  <c r="G84" i="5"/>
  <c r="G83" i="5"/>
  <c r="E82" i="5"/>
  <c r="D82" i="5"/>
  <c r="I195" i="1"/>
  <c r="I175" i="1"/>
  <c r="F187" i="1"/>
  <c r="F195" i="1" s="1"/>
  <c r="F149" i="5" s="1"/>
  <c r="E195" i="1"/>
  <c r="D195" i="1"/>
  <c r="G194" i="1"/>
  <c r="G193" i="1"/>
  <c r="G192" i="1"/>
  <c r="G191" i="1"/>
  <c r="G190" i="1"/>
  <c r="G189" i="1"/>
  <c r="G188" i="1"/>
  <c r="I185" i="1"/>
  <c r="F185" i="1"/>
  <c r="E185" i="1"/>
  <c r="D185" i="1"/>
  <c r="G184" i="1"/>
  <c r="G183" i="1"/>
  <c r="G182" i="1"/>
  <c r="G181" i="1"/>
  <c r="G180" i="1"/>
  <c r="G179" i="1"/>
  <c r="G178" i="1"/>
  <c r="G177" i="1"/>
  <c r="F175" i="1"/>
  <c r="F138" i="5" s="1"/>
  <c r="E175" i="1"/>
  <c r="E149" i="5" s="1"/>
  <c r="D175" i="1"/>
  <c r="D149" i="5" s="1"/>
  <c r="G174" i="1"/>
  <c r="G173" i="1"/>
  <c r="G172" i="1"/>
  <c r="G171" i="1"/>
  <c r="G170" i="1"/>
  <c r="G169" i="1"/>
  <c r="G168" i="1"/>
  <c r="G167" i="1"/>
  <c r="G233" i="1"/>
  <c r="G234" i="1"/>
  <c r="G235" i="1"/>
  <c r="I165" i="1"/>
  <c r="F165" i="1"/>
  <c r="E165" i="1"/>
  <c r="E138" i="5" s="1"/>
  <c r="D165" i="1"/>
  <c r="D138" i="5" s="1"/>
  <c r="G164" i="1"/>
  <c r="G163" i="1"/>
  <c r="G162" i="1"/>
  <c r="G161" i="1"/>
  <c r="G160" i="1"/>
  <c r="G159" i="1"/>
  <c r="G158" i="1"/>
  <c r="G157" i="1"/>
  <c r="I84" i="1"/>
  <c r="F84" i="1"/>
  <c r="F82" i="5" s="1"/>
  <c r="E84" i="1"/>
  <c r="D84" i="1"/>
  <c r="G83" i="1"/>
  <c r="G82" i="1"/>
  <c r="G81" i="1"/>
  <c r="G80" i="1"/>
  <c r="G79" i="1"/>
  <c r="G78" i="1"/>
  <c r="G77" i="1"/>
  <c r="G76" i="1"/>
  <c r="G123" i="1"/>
  <c r="I74" i="1"/>
  <c r="F74" i="1"/>
  <c r="E74" i="1"/>
  <c r="D74" i="1"/>
  <c r="G73" i="1"/>
  <c r="G72" i="1"/>
  <c r="G71" i="1"/>
  <c r="G70" i="1"/>
  <c r="G69" i="1"/>
  <c r="G68" i="1"/>
  <c r="G67" i="1"/>
  <c r="G66" i="1"/>
  <c r="I64" i="1"/>
  <c r="F64" i="1"/>
  <c r="F60" i="5" s="1"/>
  <c r="E64" i="1"/>
  <c r="D64" i="1"/>
  <c r="G63" i="1"/>
  <c r="G62" i="1"/>
  <c r="G61" i="1"/>
  <c r="G60" i="1"/>
  <c r="G59" i="1"/>
  <c r="G58" i="1"/>
  <c r="G57" i="1"/>
  <c r="G56" i="1"/>
  <c r="F269" i="5" l="1"/>
  <c r="G187" i="1"/>
  <c r="H195" i="1" s="1"/>
  <c r="G64" i="5"/>
  <c r="F68" i="5"/>
  <c r="G68" i="5" s="1"/>
  <c r="F90" i="5"/>
  <c r="G90" i="5" s="1"/>
  <c r="G86" i="5"/>
  <c r="F79" i="5"/>
  <c r="G79" i="5" s="1"/>
  <c r="G75" i="5"/>
  <c r="H185" i="1"/>
  <c r="G149" i="5"/>
  <c r="G138" i="5"/>
  <c r="G71" i="5"/>
  <c r="G60" i="5"/>
  <c r="G82" i="5"/>
  <c r="G185" i="1"/>
  <c r="H175" i="1"/>
  <c r="G175" i="1"/>
  <c r="H165" i="1"/>
  <c r="G84" i="1"/>
  <c r="G165" i="1"/>
  <c r="H84" i="1"/>
  <c r="H74" i="1"/>
  <c r="G74" i="1"/>
  <c r="H64" i="1"/>
  <c r="G64" i="1"/>
  <c r="F157" i="5" l="1"/>
  <c r="G157" i="5" s="1"/>
  <c r="G153" i="5"/>
  <c r="G195" i="1"/>
  <c r="G143" i="5"/>
  <c r="G142" i="5"/>
  <c r="F146" i="5"/>
  <c r="G146" i="5" s="1"/>
  <c r="F24" i="4"/>
  <c r="F23" i="4"/>
  <c r="F22" i="4"/>
  <c r="I24" i="1" l="1"/>
  <c r="H24" i="1" s="1"/>
  <c r="I34" i="1"/>
  <c r="I44" i="1"/>
  <c r="I54" i="1"/>
  <c r="I125" i="1"/>
  <c r="I135" i="1"/>
  <c r="I145" i="1"/>
  <c r="I155" i="1"/>
  <c r="I237" i="1"/>
  <c r="I247" i="1"/>
  <c r="I257" i="1"/>
  <c r="I267" i="1"/>
  <c r="I279" i="1"/>
  <c r="I289" i="1"/>
  <c r="I299" i="1"/>
  <c r="I309" i="1"/>
  <c r="I316" i="1"/>
  <c r="J321" i="1" s="1"/>
  <c r="I340" i="1" l="1"/>
  <c r="G312" i="1"/>
  <c r="H338" i="1" l="1"/>
  <c r="D263" i="5" l="1"/>
  <c r="D21" i="4"/>
  <c r="E21" i="4"/>
  <c r="C21" i="4"/>
  <c r="D7" i="4"/>
  <c r="E7" i="4"/>
  <c r="C7" i="4"/>
  <c r="F262" i="5"/>
  <c r="E262" i="5"/>
  <c r="D262" i="5"/>
  <c r="E269" i="5"/>
  <c r="E268" i="5"/>
  <c r="E267" i="5"/>
  <c r="E266" i="5"/>
  <c r="E265" i="5"/>
  <c r="E264" i="5"/>
  <c r="D265" i="5"/>
  <c r="D266" i="5"/>
  <c r="D267" i="5"/>
  <c r="D268" i="5"/>
  <c r="D269" i="5"/>
  <c r="D264" i="5"/>
  <c r="E263" i="5"/>
  <c r="D270" i="5" l="1"/>
  <c r="D271" i="5" s="1"/>
  <c r="D272" i="5" l="1"/>
  <c r="D289" i="1" l="1"/>
  <c r="E289" i="1"/>
  <c r="D13" i="5"/>
  <c r="E334" i="1"/>
  <c r="F334" i="1"/>
  <c r="D334" i="1"/>
  <c r="E326" i="1"/>
  <c r="F326" i="1"/>
  <c r="D326" i="1"/>
  <c r="G313" i="1"/>
  <c r="G314" i="1"/>
  <c r="G315" i="1"/>
  <c r="G305" i="1"/>
  <c r="G308" i="1"/>
  <c r="G307" i="1"/>
  <c r="G306" i="1"/>
  <c r="G304" i="1"/>
  <c r="G303" i="1"/>
  <c r="G302" i="1"/>
  <c r="G301" i="1"/>
  <c r="G298" i="1"/>
  <c r="G297" i="1"/>
  <c r="G296" i="1"/>
  <c r="G295" i="1"/>
  <c r="G294" i="1"/>
  <c r="G293" i="1"/>
  <c r="G292" i="1"/>
  <c r="G291" i="1"/>
  <c r="G288" i="1"/>
  <c r="G287" i="1"/>
  <c r="G286" i="1"/>
  <c r="G285" i="1"/>
  <c r="G284" i="1"/>
  <c r="G283" i="1"/>
  <c r="G282" i="1"/>
  <c r="G281" i="1"/>
  <c r="G278" i="1"/>
  <c r="G277" i="1"/>
  <c r="G276" i="1"/>
  <c r="G275" i="1"/>
  <c r="G274" i="1"/>
  <c r="G273" i="1"/>
  <c r="G272" i="1"/>
  <c r="G271" i="1"/>
  <c r="G266" i="1"/>
  <c r="G265" i="1"/>
  <c r="G264" i="1"/>
  <c r="G263" i="1"/>
  <c r="G262" i="1"/>
  <c r="G261" i="1"/>
  <c r="G260" i="1"/>
  <c r="G259" i="1"/>
  <c r="G256" i="1"/>
  <c r="G255" i="1"/>
  <c r="G254" i="1"/>
  <c r="G253" i="1"/>
  <c r="G252" i="1"/>
  <c r="G251" i="1"/>
  <c r="G250" i="1"/>
  <c r="G249" i="1"/>
  <c r="G246" i="1"/>
  <c r="G245" i="1"/>
  <c r="G244" i="1"/>
  <c r="G243" i="1"/>
  <c r="G242" i="1"/>
  <c r="G241" i="1"/>
  <c r="G240" i="1"/>
  <c r="G239" i="1"/>
  <c r="G236" i="1"/>
  <c r="G154" i="1"/>
  <c r="G153" i="1"/>
  <c r="G152" i="1"/>
  <c r="G151" i="1"/>
  <c r="G150" i="1"/>
  <c r="G149" i="1"/>
  <c r="G148" i="1"/>
  <c r="G147" i="1"/>
  <c r="G144" i="1"/>
  <c r="G143" i="1"/>
  <c r="G142" i="1"/>
  <c r="G141" i="1"/>
  <c r="G140" i="1"/>
  <c r="G139" i="1"/>
  <c r="G138" i="1"/>
  <c r="G137" i="1"/>
  <c r="G134" i="1"/>
  <c r="G133" i="1"/>
  <c r="G132" i="1"/>
  <c r="G131" i="1"/>
  <c r="G130" i="1"/>
  <c r="G129" i="1"/>
  <c r="G128" i="1"/>
  <c r="G127" i="1"/>
  <c r="G124"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58" i="5"/>
  <c r="E258" i="5"/>
  <c r="D258" i="5"/>
  <c r="G257" i="5"/>
  <c r="G256" i="5"/>
  <c r="G255" i="5"/>
  <c r="G254" i="5"/>
  <c r="G253" i="5"/>
  <c r="G252" i="5"/>
  <c r="G251" i="5"/>
  <c r="E316" i="1"/>
  <c r="E250" i="5" s="1"/>
  <c r="F316" i="1"/>
  <c r="F250" i="5" s="1"/>
  <c r="D316" i="1"/>
  <c r="D250" i="5" s="1"/>
  <c r="G316" i="1" l="1"/>
  <c r="G258" i="5"/>
  <c r="H44" i="1"/>
  <c r="G267" i="1"/>
  <c r="G34" i="1"/>
  <c r="G125" i="1"/>
  <c r="G155" i="1"/>
  <c r="G257" i="1"/>
  <c r="G289" i="1"/>
  <c r="H309" i="1"/>
  <c r="G54" i="1"/>
  <c r="G145" i="1"/>
  <c r="H299" i="1"/>
  <c r="G135" i="1"/>
  <c r="G237" i="1"/>
  <c r="G247" i="1"/>
  <c r="G279" i="1"/>
  <c r="H34" i="1"/>
  <c r="G299" i="1"/>
  <c r="H155" i="1"/>
  <c r="H237" i="1"/>
  <c r="H257" i="1"/>
  <c r="H54" i="1"/>
  <c r="H267" i="1"/>
  <c r="H316" i="1"/>
  <c r="H125" i="1"/>
  <c r="H279" i="1"/>
  <c r="H135" i="1"/>
  <c r="H289" i="1"/>
  <c r="H247" i="1"/>
  <c r="H145" i="1"/>
  <c r="G309" i="1"/>
  <c r="G44" i="1"/>
  <c r="G24" i="1"/>
  <c r="G250" i="5"/>
  <c r="D14" i="4"/>
  <c r="E14" i="4"/>
  <c r="E13" i="4"/>
  <c r="D12" i="4"/>
  <c r="D11" i="4"/>
  <c r="D10" i="4"/>
  <c r="E10" i="4"/>
  <c r="D9" i="4"/>
  <c r="E9" i="4"/>
  <c r="C14" i="4"/>
  <c r="C10" i="4"/>
  <c r="C11" i="4"/>
  <c r="C12" i="4"/>
  <c r="C13" i="4"/>
  <c r="C9" i="4"/>
  <c r="D8" i="4"/>
  <c r="E8" i="4"/>
  <c r="C8" i="4"/>
  <c r="F13" i="5"/>
  <c r="E13" i="5"/>
  <c r="G218" i="5"/>
  <c r="G219" i="5"/>
  <c r="G220" i="5"/>
  <c r="G221" i="5"/>
  <c r="G222" i="5"/>
  <c r="G223" i="5"/>
  <c r="G224" i="5"/>
  <c r="D225" i="5"/>
  <c r="E225" i="5"/>
  <c r="F225" i="5"/>
  <c r="G229" i="5"/>
  <c r="G230" i="5"/>
  <c r="G231" i="5"/>
  <c r="G232" i="5"/>
  <c r="G233" i="5"/>
  <c r="G234" i="5"/>
  <c r="G235" i="5"/>
  <c r="D236" i="5"/>
  <c r="E236" i="5"/>
  <c r="F236" i="5"/>
  <c r="G240" i="5"/>
  <c r="G241" i="5"/>
  <c r="G242" i="5"/>
  <c r="G243" i="5"/>
  <c r="G244" i="5"/>
  <c r="G245" i="5"/>
  <c r="G246" i="5"/>
  <c r="D247" i="5"/>
  <c r="E247" i="5"/>
  <c r="F247" i="5"/>
  <c r="F214" i="5"/>
  <c r="E214" i="5"/>
  <c r="D214" i="5"/>
  <c r="G213" i="5"/>
  <c r="G212" i="5"/>
  <c r="G211" i="5"/>
  <c r="G210" i="5"/>
  <c r="G209" i="5"/>
  <c r="G208" i="5"/>
  <c r="G207" i="5"/>
  <c r="G173" i="5"/>
  <c r="G174" i="5"/>
  <c r="G175" i="5"/>
  <c r="G176" i="5"/>
  <c r="G177" i="5"/>
  <c r="G178" i="5"/>
  <c r="G179" i="5"/>
  <c r="D180" i="5"/>
  <c r="E180" i="5"/>
  <c r="F180" i="5"/>
  <c r="G184" i="5"/>
  <c r="G185" i="5"/>
  <c r="G186" i="5"/>
  <c r="G187" i="5"/>
  <c r="G188" i="5"/>
  <c r="G189" i="5"/>
  <c r="G190" i="5"/>
  <c r="D191" i="5"/>
  <c r="E191" i="5"/>
  <c r="F191" i="5"/>
  <c r="G195" i="5"/>
  <c r="G196" i="5"/>
  <c r="G197" i="5"/>
  <c r="G198" i="5"/>
  <c r="G199" i="5"/>
  <c r="G200" i="5"/>
  <c r="G201" i="5"/>
  <c r="D202" i="5"/>
  <c r="E202" i="5"/>
  <c r="F202" i="5"/>
  <c r="F169" i="5"/>
  <c r="E169" i="5"/>
  <c r="D169" i="5"/>
  <c r="G168" i="5"/>
  <c r="G167" i="5"/>
  <c r="G166" i="5"/>
  <c r="G165" i="5"/>
  <c r="G164" i="5"/>
  <c r="G163" i="5"/>
  <c r="G162" i="5"/>
  <c r="G106" i="5"/>
  <c r="G107" i="5"/>
  <c r="G108" i="5"/>
  <c r="G109" i="5"/>
  <c r="G110" i="5"/>
  <c r="G111" i="5"/>
  <c r="G112" i="5"/>
  <c r="D113" i="5"/>
  <c r="E113" i="5"/>
  <c r="F113" i="5"/>
  <c r="G117" i="5"/>
  <c r="G118" i="5"/>
  <c r="G119" i="5"/>
  <c r="G120" i="5"/>
  <c r="G121" i="5"/>
  <c r="G122" i="5"/>
  <c r="G123" i="5"/>
  <c r="D124" i="5"/>
  <c r="E124" i="5"/>
  <c r="F124" i="5"/>
  <c r="G128" i="5"/>
  <c r="G129" i="5"/>
  <c r="G130" i="5"/>
  <c r="G131" i="5"/>
  <c r="G132" i="5"/>
  <c r="G133" i="5"/>
  <c r="G134" i="5"/>
  <c r="D135" i="5"/>
  <c r="E135" i="5"/>
  <c r="F135" i="5"/>
  <c r="G95" i="5"/>
  <c r="G96" i="5"/>
  <c r="G97" i="5"/>
  <c r="G98" i="5"/>
  <c r="G99" i="5"/>
  <c r="G100" i="5"/>
  <c r="G101" i="5"/>
  <c r="D102" i="5"/>
  <c r="E102" i="5"/>
  <c r="F102" i="5"/>
  <c r="G28" i="5"/>
  <c r="G29" i="5"/>
  <c r="G30" i="5"/>
  <c r="G33" i="5"/>
  <c r="G34" i="5"/>
  <c r="D35" i="5"/>
  <c r="E35" i="5"/>
  <c r="G39" i="5"/>
  <c r="G40" i="5"/>
  <c r="G41" i="5"/>
  <c r="G42" i="5"/>
  <c r="G43" i="5"/>
  <c r="G44" i="5"/>
  <c r="G45" i="5"/>
  <c r="D46" i="5"/>
  <c r="E46" i="5"/>
  <c r="F46" i="5"/>
  <c r="G50" i="5"/>
  <c r="G51" i="5"/>
  <c r="G52" i="5"/>
  <c r="G55" i="5"/>
  <c r="G56" i="5"/>
  <c r="D57" i="5"/>
  <c r="E57" i="5"/>
  <c r="E24" i="5"/>
  <c r="F24" i="5"/>
  <c r="G17" i="5"/>
  <c r="G18" i="5"/>
  <c r="G19" i="5"/>
  <c r="G20" i="5"/>
  <c r="G21" i="5"/>
  <c r="G22" i="5"/>
  <c r="G23" i="5"/>
  <c r="D24" i="5"/>
  <c r="D340" i="1" l="1"/>
  <c r="G191" i="5"/>
  <c r="G268" i="5"/>
  <c r="G236" i="5"/>
  <c r="G263" i="5"/>
  <c r="D13" i="4"/>
  <c r="F13" i="4" s="1"/>
  <c r="G264" i="5"/>
  <c r="F10" i="4"/>
  <c r="C15" i="4"/>
  <c r="F14" i="4"/>
  <c r="F8" i="4"/>
  <c r="F9" i="4"/>
  <c r="G269" i="5"/>
  <c r="G265" i="5"/>
  <c r="E270" i="5"/>
  <c r="G180" i="5"/>
  <c r="G214" i="5"/>
  <c r="G225" i="5"/>
  <c r="G202" i="5"/>
  <c r="G247" i="5"/>
  <c r="G113" i="5"/>
  <c r="G169" i="5"/>
  <c r="G135" i="5"/>
  <c r="G124" i="5"/>
  <c r="G102" i="5"/>
  <c r="G46" i="5"/>
  <c r="G24" i="5"/>
  <c r="E309" i="1"/>
  <c r="E239" i="5" s="1"/>
  <c r="F309" i="1"/>
  <c r="F239" i="5" s="1"/>
  <c r="E299" i="1"/>
  <c r="E228" i="5" s="1"/>
  <c r="F299" i="1"/>
  <c r="F228" i="5" s="1"/>
  <c r="E217" i="5"/>
  <c r="F289" i="1"/>
  <c r="F217" i="5" s="1"/>
  <c r="E279" i="1"/>
  <c r="E206" i="5" s="1"/>
  <c r="F279" i="1"/>
  <c r="F206" i="5" s="1"/>
  <c r="E267" i="1"/>
  <c r="E194" i="5" s="1"/>
  <c r="F267" i="1"/>
  <c r="F194" i="5" s="1"/>
  <c r="E257" i="1"/>
  <c r="E183" i="5" s="1"/>
  <c r="F257" i="1"/>
  <c r="F183" i="5" s="1"/>
  <c r="E247" i="1"/>
  <c r="E172" i="5" s="1"/>
  <c r="F247" i="1"/>
  <c r="F172" i="5" s="1"/>
  <c r="E237" i="1"/>
  <c r="F237" i="1"/>
  <c r="F161" i="5" s="1"/>
  <c r="E155" i="1"/>
  <c r="E127" i="5" s="1"/>
  <c r="F155" i="1"/>
  <c r="E145" i="1"/>
  <c r="E116" i="5" s="1"/>
  <c r="F145" i="1"/>
  <c r="F116" i="5" s="1"/>
  <c r="E135" i="1"/>
  <c r="E105" i="5" s="1"/>
  <c r="F135" i="1"/>
  <c r="F105" i="5" s="1"/>
  <c r="E125" i="1"/>
  <c r="E94" i="5" s="1"/>
  <c r="F125" i="1"/>
  <c r="F94" i="5" s="1"/>
  <c r="E54" i="1"/>
  <c r="E49" i="5" s="1"/>
  <c r="F54" i="1"/>
  <c r="F49" i="5" s="1"/>
  <c r="E44" i="1"/>
  <c r="F44" i="1"/>
  <c r="F38" i="5" s="1"/>
  <c r="E34" i="1"/>
  <c r="E27" i="5" s="1"/>
  <c r="F34" i="1"/>
  <c r="D34" i="1"/>
  <c r="D27" i="5" s="1"/>
  <c r="F24" i="1"/>
  <c r="E24" i="1"/>
  <c r="F327" i="1" l="1"/>
  <c r="F27" i="5"/>
  <c r="G27" i="5" s="1"/>
  <c r="G32" i="5"/>
  <c r="C16" i="4"/>
  <c r="C17" i="4" s="1"/>
  <c r="E271" i="5"/>
  <c r="E272" i="5" s="1"/>
  <c r="E16" i="5"/>
  <c r="F16" i="5"/>
  <c r="D15" i="4"/>
  <c r="E161" i="5"/>
  <c r="F127" i="5"/>
  <c r="E38" i="5"/>
  <c r="G31" i="5" l="1"/>
  <c r="F35" i="5"/>
  <c r="G35" i="5" s="1"/>
  <c r="F266" i="5"/>
  <c r="G53" i="5"/>
  <c r="F57" i="5"/>
  <c r="G57" i="5" s="1"/>
  <c r="F267" i="5"/>
  <c r="G54" i="5"/>
  <c r="D16" i="4"/>
  <c r="D17" i="4" s="1"/>
  <c r="F328" i="1"/>
  <c r="E328" i="1"/>
  <c r="D309" i="1"/>
  <c r="D239" i="5" s="1"/>
  <c r="G239" i="5" s="1"/>
  <c r="D299" i="1"/>
  <c r="D228" i="5" s="1"/>
  <c r="G228" i="5" s="1"/>
  <c r="D217" i="5"/>
  <c r="G217" i="5" s="1"/>
  <c r="D279" i="1"/>
  <c r="D267" i="1"/>
  <c r="D194" i="5" s="1"/>
  <c r="G194" i="5" s="1"/>
  <c r="D257" i="1"/>
  <c r="D183" i="5" s="1"/>
  <c r="G183" i="5" s="1"/>
  <c r="D247" i="1"/>
  <c r="D172" i="5" s="1"/>
  <c r="G172" i="5" s="1"/>
  <c r="D237" i="1"/>
  <c r="D155" i="1"/>
  <c r="D127" i="5" s="1"/>
  <c r="G127" i="5" s="1"/>
  <c r="D145" i="1"/>
  <c r="D116" i="5" s="1"/>
  <c r="G116" i="5" s="1"/>
  <c r="D135" i="1"/>
  <c r="D105" i="5" s="1"/>
  <c r="G105" i="5" s="1"/>
  <c r="D125" i="1"/>
  <c r="D54" i="1"/>
  <c r="D49" i="5" s="1"/>
  <c r="G49" i="5" s="1"/>
  <c r="D44" i="1"/>
  <c r="D24" i="1"/>
  <c r="E12" i="4" l="1"/>
  <c r="F12" i="4" s="1"/>
  <c r="G267" i="5"/>
  <c r="E11" i="4"/>
  <c r="G266" i="5"/>
  <c r="F270" i="5"/>
  <c r="D16" i="5"/>
  <c r="G16" i="5" s="1"/>
  <c r="F329" i="1"/>
  <c r="E329" i="1"/>
  <c r="D161" i="5"/>
  <c r="G161" i="5" s="1"/>
  <c r="C29" i="6"/>
  <c r="D206" i="5"/>
  <c r="G206" i="5" s="1"/>
  <c r="C40" i="6"/>
  <c r="D94" i="5"/>
  <c r="G94" i="5" s="1"/>
  <c r="C18" i="6"/>
  <c r="D38" i="5"/>
  <c r="G38" i="5" s="1"/>
  <c r="C7" i="6"/>
  <c r="D10" i="6" s="1"/>
  <c r="E15" i="4" l="1"/>
  <c r="F11" i="4"/>
  <c r="G270" i="5"/>
  <c r="G271" i="5" s="1"/>
  <c r="G272" i="5" s="1"/>
  <c r="F271" i="5"/>
  <c r="F272" i="5" s="1"/>
  <c r="F337" i="1"/>
  <c r="E24" i="4" s="1"/>
  <c r="F336" i="1"/>
  <c r="E23" i="4" s="1"/>
  <c r="F335" i="1"/>
  <c r="E337" i="1"/>
  <c r="D24" i="4" s="1"/>
  <c r="E336" i="1"/>
  <c r="D23" i="4" s="1"/>
  <c r="E335" i="1"/>
  <c r="G327" i="1"/>
  <c r="D45" i="6"/>
  <c r="D47" i="6"/>
  <c r="D46" i="6"/>
  <c r="D43" i="6"/>
  <c r="D44" i="6"/>
  <c r="D34" i="6"/>
  <c r="D36" i="6"/>
  <c r="D32" i="6"/>
  <c r="D33" i="6"/>
  <c r="D35" i="6"/>
  <c r="D24" i="6"/>
  <c r="D25" i="6"/>
  <c r="D21" i="6"/>
  <c r="D22" i="6"/>
  <c r="D23" i="6"/>
  <c r="D12" i="6"/>
  <c r="D11" i="6"/>
  <c r="D14" i="6"/>
  <c r="D13" i="6"/>
  <c r="D328" i="1"/>
  <c r="E16" i="4" l="1"/>
  <c r="E17" i="4" s="1"/>
  <c r="F15" i="4"/>
  <c r="F16" i="4" s="1"/>
  <c r="F17" i="4" s="1"/>
  <c r="E338" i="1"/>
  <c r="F338" i="1"/>
  <c r="G328" i="1"/>
  <c r="G329" i="1" s="1"/>
  <c r="D341" i="1" s="1"/>
  <c r="I341" i="1"/>
  <c r="E22" i="4"/>
  <c r="D22" i="4"/>
  <c r="D329" i="1"/>
  <c r="C30" i="6"/>
  <c r="C41" i="6"/>
  <c r="C19" i="6"/>
  <c r="C8" i="6"/>
  <c r="D344" i="1" l="1"/>
  <c r="D337" i="1"/>
  <c r="D336" i="1"/>
  <c r="G336" i="1" s="1"/>
  <c r="D335" i="1"/>
  <c r="C22" i="4" s="1"/>
  <c r="G337" i="1" l="1"/>
  <c r="C24" i="4"/>
  <c r="D338" i="1"/>
  <c r="G335" i="1"/>
  <c r="C23" i="4"/>
  <c r="G338" i="1" l="1"/>
</calcChain>
</file>

<file path=xl/sharedStrings.xml><?xml version="1.0" encoding="utf-8"?>
<sst xmlns="http://schemas.openxmlformats.org/spreadsheetml/2006/main" count="1040" uniqueCount="756">
  <si>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</si>
  <si>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</si>
  <si>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</si>
  <si>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</si>
  <si>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</si>
  <si>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</si>
  <si>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</si>
  <si>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</si>
  <si>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</si>
  <si>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</si>
  <si>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</si>
  <si>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</si>
  <si>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</si>
  <si>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</si>
  <si>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</si>
  <si>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</si>
  <si>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</si>
  <si>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</si>
  <si>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</si>
  <si>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</si>
  <si>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</si>
  <si>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</si>
  <si>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</si>
  <si>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</si>
  <si>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</si>
  <si>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</si>
  <si>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</si>
  <si>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</si>
  <si>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</si>
  <si>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</si>
  <si>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</si>
  <si>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</si>
  <si>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</si>
  <si>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</si>
  <si>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</si>
  <si>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</si>
  <si>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</si>
  <si>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</si>
  <si>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</si>
  <si>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</si>
  <si>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</si>
  <si>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</si>
  <si>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</si>
  <si>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</si>
  <si>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</si>
  <si>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</si>
  <si>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</si>
  <si>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</si>
  <si>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</si>
  <si>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</si>
  <si>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</si>
  <si>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</si>
  <si>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</si>
  <si>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</si>
  <si>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</si>
  <si>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</si>
  <si>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</si>
  <si>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</si>
  <si>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</si>
  <si>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</si>
  <si>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</si>
  <si>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</si>
  <si>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</si>
  <si>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</si>
  <si>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</si>
  <si>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</si>
  <si>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</si>
  <si>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</si>
  <si>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</si>
  <si>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</si>
  <si>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</si>
  <si>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</si>
  <si>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</si>
  <si>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</si>
  <si>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</si>
  <si>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</si>
  <si>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</si>
  <si>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</si>
  <si>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</si>
  <si>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</si>
  <si>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</si>
  <si>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</si>
  <si>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</si>
  <si>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</si>
  <si>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</si>
  <si>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</si>
  <si>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</si>
  <si>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</si>
  <si>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</si>
  <si>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</si>
  <si>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</si>
  <si>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</si>
  <si>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</si>
  <si>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</si>
  <si>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</si>
  <si>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</si>
  <si>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</si>
  <si>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</si>
  <si>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</si>
  <si>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</si>
  <si>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</si>
  <si>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</si>
  <si>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</si>
  <si>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</si>
  <si>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</si>
  <si>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</si>
  <si>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</si>
  <si>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</si>
  <si>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</si>
  <si>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</si>
  <si>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</si>
  <si>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</si>
  <si>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</si>
  <si>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</si>
  <si>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</si>
  <si>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</si>
  <si>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</si>
  <si>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</si>
  <si>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</si>
  <si>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</si>
  <si>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</si>
  <si>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</si>
  <si>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</si>
  <si>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</si>
  <si>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</si>
  <si>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</si>
  <si>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</si>
  <si>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</si>
  <si>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</si>
  <si>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</si>
  <si>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</si>
  <si>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</si>
  <si>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</si>
  <si>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</si>
  <si>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</si>
  <si>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</si>
  <si>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</si>
  <si>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</si>
  <si>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</si>
  <si>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</si>
  <si>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</si>
  <si>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</si>
  <si>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</si>
  <si>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</si>
  <si>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</si>
  <si>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</si>
  <si>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</si>
  <si>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</si>
  <si>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</si>
  <si>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</si>
  <si>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</si>
  <si>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</si>
  <si>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</si>
  <si>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</si>
  <si>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</si>
  <si>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</si>
  <si>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</si>
  <si>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</si>
  <si>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</si>
  <si>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</si>
  <si>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</si>
  <si>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</si>
  <si>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</si>
  <si>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</si>
  <si>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</si>
  <si>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</si>
  <si>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</si>
  <si>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</si>
  <si>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</si>
  <si>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</si>
  <si>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</si>
  <si>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</si>
  <si>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</si>
  <si>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</si>
  <si>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</si>
  <si>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</si>
  <si>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</si>
  <si>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</si>
  <si>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</si>
  <si>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</si>
  <si>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</si>
  <si>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</si>
  <si>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</si>
  <si>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</si>
  <si>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</si>
  <si>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</si>
  <si>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</si>
  <si>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</si>
  <si>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</si>
  <si>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</si>
  <si>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</si>
  <si>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</si>
  <si>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</si>
  <si>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</si>
  <si>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</si>
  <si>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</si>
  <si>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</si>
  <si>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</si>
  <si>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</si>
  <si>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</si>
  <si>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</si>
  <si>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</si>
  <si>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</si>
  <si>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</si>
  <si>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</si>
  <si>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</si>
  <si>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</si>
  <si>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</si>
  <si>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</si>
  <si>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</si>
  <si>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</si>
  <si>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</si>
  <si>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</si>
  <si>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</si>
  <si>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</si>
  <si>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</si>
  <si>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</si>
  <si>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</si>
  <si>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</si>
  <si>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</si>
  <si>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</si>
  <si>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</si>
  <si>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</si>
  <si>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</si>
  <si>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</si>
  <si>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</si>
  <si>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</si>
  <si>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</si>
  <si>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</si>
  <si>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</si>
  <si>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</si>
  <si>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</si>
  <si>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</si>
  <si>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</si>
  <si>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</si>
  <si>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</si>
  <si>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</si>
  <si>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</si>
  <si>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</si>
  <si>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</si>
  <si>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</si>
  <si>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</si>
  <si>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</si>
  <si>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</si>
  <si>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</si>
  <si>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</si>
  <si>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</si>
  <si>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</si>
  <si>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</si>
  <si>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</si>
  <si>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</si>
  <si>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</si>
  <si>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</si>
  <si>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</si>
  <si>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</si>
  <si>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</si>
  <si>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</si>
  <si>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</si>
  <si>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</si>
  <si>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</si>
  <si>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</si>
  <si>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</si>
  <si>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</si>
  <si>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</si>
  <si>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</si>
  <si>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</si>
  <si>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</si>
  <si>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</si>
  <si>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</si>
  <si>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</si>
  <si>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</si>
  <si>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</si>
  <si>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</si>
  <si>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</si>
  <si>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</si>
  <si>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</si>
  <si>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</si>
  <si>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</si>
  <si>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</si>
  <si>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</si>
  <si>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</si>
  <si>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</si>
  <si>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</si>
  <si>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</si>
  <si>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</si>
  <si>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</si>
  <si>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</si>
  <si>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</si>
  <si>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</si>
  <si>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</si>
  <si>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</si>
  <si>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</si>
  <si>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</si>
  <si>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</si>
  <si>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</si>
  <si>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</si>
  <si>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</si>
  <si>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</si>
  <si>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</si>
  <si>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</si>
  <si>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</si>
  <si>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</si>
  <si>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</si>
  <si>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</si>
  <si>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</si>
  <si>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</si>
  <si>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</si>
  <si>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</si>
  <si>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</si>
  <si>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</si>
  <si>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</si>
  <si>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</si>
  <si>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</si>
  <si>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</si>
  <si>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</si>
  <si>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</si>
  <si>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</si>
  <si>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</si>
  <si>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</si>
  <si>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</si>
  <si>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</si>
  <si>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</si>
  <si>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</si>
  <si>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</si>
  <si>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</si>
  <si>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</si>
  <si>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</si>
  <si>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</si>
  <si>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</si>
  <si>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</si>
  <si>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</si>
  <si>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</si>
  <si>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</si>
  <si>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</si>
  <si>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</si>
  <si>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</si>
  <si>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</si>
  <si>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</si>
  <si>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</si>
  <si>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</si>
  <si>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</si>
  <si>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</si>
  <si>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</si>
  <si>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</si>
  <si>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</si>
  <si>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</si>
  <si>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</si>
  <si>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</si>
  <si>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</si>
  <si>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</si>
  <si>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</si>
  <si>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</si>
  <si>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</si>
  <si>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</si>
  <si>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</si>
  <si>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</si>
  <si>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</si>
  <si>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</si>
  <si>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</si>
  <si>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</si>
  <si>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</si>
  <si>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</si>
  <si>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</si>
  <si>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</si>
  <si>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</si>
  <si>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</si>
  <si>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</si>
  <si>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</si>
  <si>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</si>
  <si>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</si>
  <si>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</si>
  <si>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</si>
  <si>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</si>
  <si>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</si>
  <si>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</si>
  <si>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</si>
  <si>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</si>
  <si>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</si>
  <si>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</si>
  <si>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</si>
  <si>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</si>
  <si>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</si>
  <si>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</si>
  <si>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</si>
  <si>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</si>
  <si>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</si>
  <si>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</si>
  <si>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</si>
  <si>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</si>
  <si>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</si>
  <si>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</si>
  <si>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</si>
  <si>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</si>
  <si>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</si>
  <si>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</si>
  <si>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</si>
  <si>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</si>
  <si>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</si>
  <si>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</si>
  <si>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</si>
  <si>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</si>
  <si>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</si>
  <si>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</si>
  <si>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</si>
  <si>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</si>
  <si>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</si>
  <si>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</si>
  <si>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</si>
  <si>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</si>
  <si>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</si>
  <si>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</si>
  <si>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</si>
  <si>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</si>
  <si>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</si>
  <si>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</si>
  <si>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</si>
  <si>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</si>
  <si>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</si>
  <si>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</si>
  <si>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</si>
  <si>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</si>
  <si>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</si>
  <si>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</si>
  <si>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</si>
  <si>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</si>
  <si>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</si>
  <si>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</si>
  <si>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</si>
  <si>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</si>
  <si>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</si>
  <si>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</si>
  <si>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</si>
  <si>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</si>
  <si>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</si>
  <si>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</si>
  <si>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</si>
  <si>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</si>
  <si>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</si>
  <si>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</si>
  <si>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</si>
  <si>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</si>
  <si>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</si>
  <si>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</si>
  <si>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</si>
  <si>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</si>
  <si>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</si>
  <si>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</si>
  <si>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</si>
  <si>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</si>
  <si>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</si>
  <si>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</si>
  <si>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</si>
  <si>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</si>
  <si>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</si>
  <si>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</si>
  <si>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</si>
  <si>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</si>
  <si>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</si>
  <si>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</si>
  <si>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</si>
  <si>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</si>
  <si>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</si>
  <si>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</si>
  <si>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</si>
  <si>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</si>
  <si>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</si>
  <si>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</si>
  <si>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</si>
  <si>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</si>
  <si>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</si>
  <si>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</si>
  <si>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</si>
  <si>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</si>
  <si>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</si>
  <si>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</si>
  <si>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</si>
  <si>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</si>
  <si>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</si>
  <si>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</si>
  <si>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</si>
  <si>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</si>
  <si>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</si>
  <si>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</si>
  <si>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</si>
  <si>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</si>
  <si>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</si>
  <si>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</si>
  <si>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</si>
  <si>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</si>
  <si>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</si>
  <si>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</si>
  <si>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</si>
  <si>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</si>
  <si>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</si>
  <si>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</si>
  <si>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</si>
  <si>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</si>
  <si>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</si>
  <si>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</si>
  <si>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</si>
  <si>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</si>
  <si>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</si>
  <si>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</si>
  <si>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</si>
  <si>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</si>
  <si>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</si>
  <si>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</si>
  <si>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</si>
  <si>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</si>
  <si>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</si>
  <si>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</si>
  <si>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</si>
  <si>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</si>
  <si>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</si>
  <si>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</si>
  <si>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</si>
  <si>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</si>
  <si>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</si>
  <si>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</si>
  <si>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</si>
  <si>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</si>
  <si>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</si>
  <si>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</si>
  <si>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</si>
  <si>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</si>
  <si>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</si>
  <si>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</si>
  <si>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</si>
  <si>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</si>
  <si>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</si>
  <si>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</si>
  <si>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</si>
  <si>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</si>
  <si>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</si>
  <si>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</si>
  <si>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</si>
  <si>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</si>
  <si>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</si>
  <si>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</si>
  <si>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</si>
  <si>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</si>
  <si>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</si>
  <si>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</si>
  <si>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</si>
  <si>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</si>
  <si>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</si>
  <si>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</si>
  <si>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</si>
  <si>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</si>
  <si>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</si>
  <si>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</si>
  <si>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</si>
  <si>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</si>
  <si>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</si>
  <si>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</si>
  <si>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</si>
  <si>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</si>
  <si>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</si>
  <si>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</si>
  <si>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</si>
  <si>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</si>
  <si>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</si>
  <si>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</si>
  <si>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</si>
  <si>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</si>
  <si>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</si>
  <si>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</si>
  <si>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</si>
  <si>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</si>
  <si>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</si>
  <si>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</si>
  <si>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</si>
  <si>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</si>
  <si>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</si>
  <si>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</si>
  <si>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</si>
  <si>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</si>
  <si>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</si>
  <si>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Government structures and institutions at Federal, regional, district and community level are strengthened, more accountable and transparent and better able, to respond to the various needs of the population in the Federal Member States of Somalia, and in particular Hirshabelle and Galmudug.</t>
  </si>
  <si>
    <t>Local governments have tools and capacity to lead the coordination and information management of durable solutions interventions in identified areas impacted by displacement and returns.</t>
  </si>
  <si>
    <t>UN-Habitat</t>
  </si>
  <si>
    <t>Draft and validate spatial analyses and urban profiles</t>
  </si>
  <si>
    <t>Regional and municipal legislative and executive bodies are supported in legislative processes for the approval of land legislation in relation to the formulation of area/town plans.</t>
  </si>
  <si>
    <t>Output 1.5:</t>
  </si>
  <si>
    <t>Activity 1.5.1</t>
  </si>
  <si>
    <t>Activity 1.5.2</t>
  </si>
  <si>
    <t>Activity 1.5.3</t>
  </si>
  <si>
    <t>Activity 1.5.4</t>
  </si>
  <si>
    <t>Activity 1.5.5</t>
  </si>
  <si>
    <t>Activity 1.5.6</t>
  </si>
  <si>
    <t>Activity 1.5.7</t>
  </si>
  <si>
    <t>Activity 1.5.8</t>
  </si>
  <si>
    <t>Output 1.6:</t>
  </si>
  <si>
    <t>Activity 1.6.1</t>
  </si>
  <si>
    <t>Activity 1.6.2</t>
  </si>
  <si>
    <t>Activity 1.6.3</t>
  </si>
  <si>
    <t>Activity 1.6.4</t>
  </si>
  <si>
    <t>Activity 1.6.5</t>
  </si>
  <si>
    <t>Activity 1.6.6</t>
  </si>
  <si>
    <t>Activity 1.6.7</t>
  </si>
  <si>
    <t>Activity 1.6.8</t>
  </si>
  <si>
    <t>Output 1.7:</t>
  </si>
  <si>
    <t>Activity 1.7.1</t>
  </si>
  <si>
    <t>Activity 1.7.2</t>
  </si>
  <si>
    <t>Activity 1.7.3</t>
  </si>
  <si>
    <t>Activity 1.7.4</t>
  </si>
  <si>
    <t>Activity 1.7.5</t>
  </si>
  <si>
    <t>Activity 1.7.6</t>
  </si>
  <si>
    <t>Activity 1.7.7</t>
  </si>
  <si>
    <t>Activity 1.7.8</t>
  </si>
  <si>
    <t>Regional and local municipal legislative and executive bodies are supported in the development of toolkits to facilitate management of existing IDP settlements, site selection for creation of new settlements and settlement upgrading</t>
  </si>
  <si>
    <t>A strategic framework to devise spatial responses dealing with conflict prevention and urban resilience in relation to HLP issues, land use, settlement locations and selection,
settlement upgrading, prevention of hazards incl. COVID-19 that may impact on livelihoods is developed for use by relevant duty bearers</t>
  </si>
  <si>
    <t>Terms of reference for land dispute resolution commissions at local and regional level are developed.</t>
  </si>
  <si>
    <t>Consultations, development of the TORs, translation/printing and 2 validation workshops</t>
  </si>
  <si>
    <t>Output 2.5</t>
  </si>
  <si>
    <t>Activity 2.5.1</t>
  </si>
  <si>
    <t>Activity 2.5.2</t>
  </si>
  <si>
    <t>Activity 2.5.3</t>
  </si>
  <si>
    <t>Activity 2.5.4</t>
  </si>
  <si>
    <t>Activity 2.5.5</t>
  </si>
  <si>
    <t>Activity 2.5.6</t>
  </si>
  <si>
    <t>Activity 2.5.7</t>
  </si>
  <si>
    <t>Activity 2.5.8</t>
  </si>
  <si>
    <t>Output 2.6</t>
  </si>
  <si>
    <t>Activity 2.6.1</t>
  </si>
  <si>
    <t>Activity 2.6.2</t>
  </si>
  <si>
    <t>Activity 2.6.3</t>
  </si>
  <si>
    <t>Activity 2.6.4</t>
  </si>
  <si>
    <t>Activity 2.6.5</t>
  </si>
  <si>
    <t>Activity 2.6.6</t>
  </si>
  <si>
    <t>Activity 2.6.7</t>
  </si>
  <si>
    <t>Activity 2.6.8</t>
  </si>
  <si>
    <t>Output 2.7</t>
  </si>
  <si>
    <t>Activity 2.7.1</t>
  </si>
  <si>
    <t>Activity 2.7.2</t>
  </si>
  <si>
    <t>Activity 2.7.3</t>
  </si>
  <si>
    <t>Activity 2.7.4</t>
  </si>
  <si>
    <t>Activity 2.7.5</t>
  </si>
  <si>
    <t>Activity 2.7.6</t>
  </si>
  <si>
    <t>Activity 2.7.7</t>
  </si>
  <si>
    <t>Activity 2.7.8</t>
  </si>
  <si>
    <t>Output 2.8</t>
  </si>
  <si>
    <t>Activity 2.8.1</t>
  </si>
  <si>
    <t>Activity 2.8.2</t>
  </si>
  <si>
    <t>Activity 2.8.3</t>
  </si>
  <si>
    <t>Activity 2.8.4</t>
  </si>
  <si>
    <t>Activity 2.8.5</t>
  </si>
  <si>
    <t>Activity 2.8.6</t>
  </si>
  <si>
    <t>Activity 2.8.7</t>
  </si>
  <si>
    <t>Activity 2.8.8</t>
  </si>
  <si>
    <t>Selected communities in target locations are supported by technical (community) advisors in the monitoring and selection of community contracts for public works</t>
  </si>
  <si>
    <t>Communities reinforce social cohesion and reintegration of displaced and refugee returnees through pilot projects focused on COVID-19 related settlement upgrading, creation of new settlements (mixed use), improved connectivity and services in target clusters of IDP settlements.</t>
  </si>
  <si>
    <t>Communities are proactively engaging with the Federal Member States of Somalia, and in particular Hirshabelle and Galmudug, and benefitting from enhanced services</t>
  </si>
  <si>
    <t>Land management training and IEC campaigns</t>
  </si>
  <si>
    <t>Development of the 2 manuals of information gathered from
the 4 base maps for Galmudug and three profiles from Hirshabelle. AoC MPWRH HS.</t>
  </si>
  <si>
    <t>Urban Resilience analysis. Dissemination of  knowledge tools among community leaders and local decision makers</t>
  </si>
  <si>
    <t>Construction of community four infrastructures. Support for subsidized water</t>
  </si>
  <si>
    <t>Development of settlements upgrading plan/strategies. Social cash transfer during COVID-19 pandemic</t>
  </si>
  <si>
    <t>Output 1.5</t>
  </si>
  <si>
    <t>Output 1.6</t>
  </si>
  <si>
    <t>Output 1.7</t>
  </si>
  <si>
    <t>District and/or community level government representatives are trained and capacitated to facilitate durable solutions through participatory inclusive planning, mapping and community driven recovery</t>
  </si>
  <si>
    <t>3-day training sessions on facilitating mapping, community planning and consultation in 5 sites</t>
  </si>
  <si>
    <r>
      <rPr>
        <b/>
        <sz val="12"/>
        <color theme="1"/>
        <rFont val="Calibri"/>
        <family val="2"/>
        <scheme val="minor"/>
      </rPr>
      <t>Recipient Organization 1</t>
    </r>
    <r>
      <rPr>
        <sz val="12"/>
        <color theme="1"/>
        <rFont val="Calibri"/>
        <family val="2"/>
        <scheme val="minor"/>
      </rPr>
      <t xml:space="preserve"> Budget IOM</t>
    </r>
  </si>
  <si>
    <t>3-day training sessions on information management (data analysis and compilation) and coordination in 6 sites</t>
  </si>
  <si>
    <t>State level / local radio and TV programs are aired and SMS messages disseminated to enhance general public’s awareness and understanding of the benefits of working together to achieve a common vision as well as those that promote public understanding about different population groups in mixed settlements</t>
  </si>
  <si>
    <t>4 radio, 4 TV programme, 4 SMS messages broadcasted</t>
  </si>
  <si>
    <t>Feedback surveys</t>
  </si>
  <si>
    <t>Community defined socio-economic groups are formed, inclusive of all members of the community and participating fully in the community driven planning processes</t>
  </si>
  <si>
    <t>6 five-day community based planning sessions</t>
  </si>
  <si>
    <t>Drivers of instability as well as priority projects for conflict resolution, peaceful coexistence, durable solutions and recovery are identified through consultative and participatory visioning, planning and prioritization processes, culminating in community action plans.</t>
  </si>
  <si>
    <t xml:space="preserve">5 community planning and consultations </t>
  </si>
  <si>
    <t>Target population and communities have improved access to basic services and means to sustain their living as well as to conflict resolution and community security, through the community driven and defined priority projects for peaceful co-existence, durable solutions and recovery</t>
  </si>
  <si>
    <t>6 prioritized projects implemented through CfW</t>
  </si>
  <si>
    <t>Community-wide art, culture, and recreational activities facilitate positive social interactions and promote common identity in target locations</t>
  </si>
  <si>
    <t xml:space="preserve">24 prioritized community-wide art, culture, and recreational activities </t>
  </si>
  <si>
    <t>Comment: this financial summary does not represent or substitute official financial progress report and figures indicated here are subject to change at a later stage</t>
  </si>
  <si>
    <t>IOM</t>
  </si>
  <si>
    <t>UNDP</t>
  </si>
  <si>
    <t>Output 1.8:</t>
  </si>
  <si>
    <t>Activity 1.8.1</t>
  </si>
  <si>
    <t>Activity 1.8.2</t>
  </si>
  <si>
    <t>Activity 1.8.3</t>
  </si>
  <si>
    <t>Activity 1.8.4</t>
  </si>
  <si>
    <t>Activity 1.8.5</t>
  </si>
  <si>
    <t>Activity 1.8.6</t>
  </si>
  <si>
    <t>Activity 1.8.7</t>
  </si>
  <si>
    <t>Activity 1.8.8</t>
  </si>
  <si>
    <t>Output 1.9:</t>
  </si>
  <si>
    <t>Activity 1.9.1</t>
  </si>
  <si>
    <t>Activity 1.9.2</t>
  </si>
  <si>
    <t>Activity 1.9.3</t>
  </si>
  <si>
    <t>Activity 1.9.4</t>
  </si>
  <si>
    <t>Activity 1.9.5</t>
  </si>
  <si>
    <t>Activity 1.9.6</t>
  </si>
  <si>
    <t>Activity 1.9.7</t>
  </si>
  <si>
    <t>Activity 1.9.8</t>
  </si>
  <si>
    <t>Output 1.10:</t>
  </si>
  <si>
    <t>Activity 1.10.1</t>
  </si>
  <si>
    <t>Activity 1.10.2</t>
  </si>
  <si>
    <t>Activity 1.10.3</t>
  </si>
  <si>
    <t>Activity 1.10.4</t>
  </si>
  <si>
    <t>Activity 1.10.5</t>
  </si>
  <si>
    <t>Activity 1.10.6</t>
  </si>
  <si>
    <t>Activity 1.10.7</t>
  </si>
  <si>
    <t>Activity 1.10.8</t>
  </si>
  <si>
    <t>Liaison and capacity building of peace building and regional DS focal points and line ministries in the FGS</t>
  </si>
  <si>
    <t>Stakeholders consultative workshops &amp; trainings</t>
  </si>
  <si>
    <t>Setting up Public Private Partnerships and company mentorship schemes for IDP-led start ups</t>
  </si>
  <si>
    <t>Public Private Partnership dialogue forums &amp; consultative workshops</t>
  </si>
  <si>
    <t>Local consultation for DS platforms.</t>
  </si>
  <si>
    <t>Outreach to IDPs/host communities.</t>
  </si>
  <si>
    <t xml:space="preserve">Livelihood needs assessments, analytics, detailed studies on non-extractive sectors that will support the economy and horizontal knowledge exchange programmes                                                                                                                             </t>
  </si>
  <si>
    <t>Assessments, analytics, studies on non-extractive livelihoods</t>
  </si>
  <si>
    <t>Trainings, capacity building and south-south exposure on livelihoods non-extractive sector</t>
  </si>
  <si>
    <t>Peacebuilding workshop for the youth.</t>
  </si>
  <si>
    <t>Community action groups (CAGs) and community based monitoring and evaluation committees (CBM&amp;Es) are formed and functioning to ensure coordinated inclusive implementation of prioritized interventions and monitoring systems.</t>
  </si>
  <si>
    <t>Output 2.9</t>
  </si>
  <si>
    <t>Activity 2.9.1</t>
  </si>
  <si>
    <t>Activity 2.9.2</t>
  </si>
  <si>
    <t>Activity 2.9.3</t>
  </si>
  <si>
    <t>Activity 2.9.4</t>
  </si>
  <si>
    <t>Activity 2.9.5</t>
  </si>
  <si>
    <t>Activity 2.9.6</t>
  </si>
  <si>
    <t>Activity 2.9.7</t>
  </si>
  <si>
    <t>Activity 2.9.8</t>
  </si>
  <si>
    <t>Output 2.10</t>
  </si>
  <si>
    <t>Activity 2.10.1</t>
  </si>
  <si>
    <t>Activity 2.10.2</t>
  </si>
  <si>
    <t>Activity 2.10.3</t>
  </si>
  <si>
    <t>Activity 2.10.4</t>
  </si>
  <si>
    <t>Activity 2.10.5</t>
  </si>
  <si>
    <t>Activity 2.10.6</t>
  </si>
  <si>
    <t>Activity 2.10.7</t>
  </si>
  <si>
    <t>Activity 2.10.8</t>
  </si>
  <si>
    <t>Output 2.11</t>
  </si>
  <si>
    <t>Activity 2.11.1</t>
  </si>
  <si>
    <t>Activity 2.11.2</t>
  </si>
  <si>
    <t>Activity 2.11.3</t>
  </si>
  <si>
    <t>Activity 2.11.4</t>
  </si>
  <si>
    <t>Activity 2.11.5</t>
  </si>
  <si>
    <t>Activity 2.11.6</t>
  </si>
  <si>
    <t>Activity 2.11.7</t>
  </si>
  <si>
    <t>Activity 2.11.8</t>
  </si>
  <si>
    <t>Participatory Market System Development (PMSD)</t>
  </si>
  <si>
    <t>Market systems assessment and sector analysis</t>
  </si>
  <si>
    <t>Business Incubation and establishment of revolving funds and loans provisions for startups and business ideas developed through the innovation camps process</t>
  </si>
  <si>
    <t>Conflict resolution workshop for government leaders.</t>
  </si>
  <si>
    <t>Organize consultations for literary artists.</t>
  </si>
  <si>
    <t>Quick impact to jumpstart economic stabilization</t>
  </si>
  <si>
    <t>Cash for Work to rehabilitate/establish economic infrastructure</t>
  </si>
  <si>
    <t>Develop peace documentaries.</t>
  </si>
  <si>
    <t>Develop peace and conflict resolution training materials.</t>
  </si>
  <si>
    <t>Develop baseline data.</t>
  </si>
  <si>
    <t>IT equipment in 6 sites</t>
  </si>
  <si>
    <t xml:space="preserve">One day training of and support to CAGs and CBMECs in 6 sites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</si>
</sst>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Calibri"/>
      <family val="2"/>
      <scheme val="minor"/>
    </font>
    <font>
      <sz val="12"/>
      <name val="Times New Roman"/>
      <family val="1"/>
    </font>
    <font>
      <b/>
      <sz val="11"/>
      <color rgb="FFFF0000"/>
      <name val="Calibri"/>
      <family val="2"/>
      <scheme val="minor"/>
    </font>
    <font>
      <sz val="8"/>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rgb="FF92D050"/>
        <bgColor indexed="64"/>
      </patternFill>
    </fill>
    <fill>
      <patternFill patternType="solid">
        <fgColor theme="9" tint="-0.249977111117893"/>
        <bgColor indexed="64"/>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5" fillId="0" borderId="0"/>
  </cellStyleXfs>
  <cellXfs count="34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44" fontId="11" fillId="0" borderId="0" xfId="1" applyFont="1" applyFill="1" applyBorder="1" applyAlignment="1" applyProtection="1">
      <alignment vertical="center" wrapText="1"/>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2" fillId="2" borderId="13" xfId="1" applyFont="1" applyFill="1" applyBorder="1" applyAlignment="1">
      <alignment vertical="center" wrapText="1"/>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10"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44" fontId="2" fillId="2" borderId="3" xfId="0" applyNumberFormat="1" applyFont="1" applyFill="1" applyBorder="1" applyAlignment="1">
      <alignment horizontal="center"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4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4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4" xfId="1" applyFont="1" applyFill="1" applyBorder="1" applyAlignment="1" applyProtection="1">
      <alignment wrapText="1"/>
    </xf>
    <xf numFmtId="44" fontId="2" fillId="2" borderId="55" xfId="1" applyNumberFormat="1" applyFont="1" applyFill="1" applyBorder="1" applyAlignment="1">
      <alignment wrapText="1"/>
    </xf>
    <xf numFmtId="44" fontId="2" fillId="2" borderId="29" xfId="0" applyNumberFormat="1" applyFont="1" applyFill="1" applyBorder="1" applyAlignment="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0" fontId="1" fillId="0" borderId="3" xfId="0" applyFont="1" applyBorder="1" applyAlignment="1" applyProtection="1">
      <alignment horizontal="left" vertical="top" wrapText="1"/>
      <protection locked="0"/>
    </xf>
    <xf numFmtId="44" fontId="1" fillId="0" borderId="0" xfId="1" applyNumberFormat="1" applyFont="1" applyFill="1" applyBorder="1" applyAlignment="1" applyProtection="1">
      <alignment horizontal="center" vertical="center" wrapText="1"/>
    </xf>
    <xf numFmtId="0" fontId="1" fillId="2" borderId="3" xfId="0" applyFont="1" applyFill="1" applyBorder="1" applyAlignment="1" applyProtection="1">
      <alignment vertical="center" wrapText="1"/>
    </xf>
    <xf numFmtId="44" fontId="22" fillId="0" borderId="0" xfId="1" applyFont="1" applyFill="1" applyBorder="1" applyAlignment="1" applyProtection="1">
      <alignment vertical="center" wrapText="1"/>
    </xf>
    <xf numFmtId="164" fontId="2" fillId="2" borderId="13"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44" fontId="0" fillId="0" borderId="0" xfId="0" applyNumberFormat="1" applyFont="1" applyBorder="1" applyAlignment="1">
      <alignment wrapText="1"/>
    </xf>
    <xf numFmtId="0" fontId="1" fillId="0" borderId="3" xfId="0" applyFont="1" applyFill="1" applyBorder="1" applyAlignment="1" applyProtection="1">
      <alignment horizontal="left" vertical="top" wrapText="1"/>
      <protection locked="0"/>
    </xf>
    <xf numFmtId="44" fontId="2" fillId="0" borderId="4" xfId="1" applyFont="1" applyFill="1" applyBorder="1" applyAlignment="1" applyProtection="1">
      <alignment wrapText="1"/>
    </xf>
    <xf numFmtId="44" fontId="2" fillId="0" borderId="1" xfId="1" applyNumberFormat="1" applyFont="1" applyFill="1" applyBorder="1" applyAlignment="1">
      <alignment wrapText="1"/>
    </xf>
    <xf numFmtId="44" fontId="2" fillId="0" borderId="2" xfId="0" applyNumberFormat="1" applyFont="1" applyFill="1" applyBorder="1" applyAlignment="1">
      <alignment wrapText="1"/>
    </xf>
    <xf numFmtId="164" fontId="2" fillId="2" borderId="33" xfId="0" applyNumberFormat="1" applyFont="1" applyFill="1" applyBorder="1" applyAlignment="1">
      <alignment wrapText="1"/>
    </xf>
    <xf numFmtId="164" fontId="2" fillId="2" borderId="34" xfId="0" applyNumberFormat="1" applyFont="1" applyFill="1" applyBorder="1" applyAlignment="1">
      <alignment wrapText="1"/>
    </xf>
    <xf numFmtId="44" fontId="0" fillId="0" borderId="0" xfId="0" applyNumberFormat="1" applyFont="1" applyFill="1" applyBorder="1" applyAlignment="1">
      <alignment wrapText="1"/>
    </xf>
    <xf numFmtId="44" fontId="3" fillId="0" borderId="0" xfId="0" applyNumberFormat="1" applyFont="1" applyFill="1" applyBorder="1" applyAlignment="1">
      <alignment horizontal="center" wrapText="1"/>
    </xf>
    <xf numFmtId="0" fontId="0" fillId="0" borderId="0" xfId="0" applyFont="1" applyFill="1" applyBorder="1" applyAlignment="1">
      <alignment horizontal="right" wrapText="1"/>
    </xf>
    <xf numFmtId="0" fontId="23" fillId="0" borderId="6" xfId="0" applyFont="1" applyBorder="1" applyAlignment="1">
      <alignment vertical="center" wrapText="1"/>
    </xf>
    <xf numFmtId="0" fontId="1" fillId="3" borderId="3" xfId="0" applyFont="1" applyFill="1" applyBorder="1" applyAlignment="1" applyProtection="1">
      <alignment horizontal="left" vertical="top" wrapText="1"/>
      <protection locked="0"/>
    </xf>
    <xf numFmtId="0" fontId="1" fillId="0" borderId="0" xfId="0" applyFont="1" applyFill="1" applyBorder="1" applyAlignment="1">
      <alignment wrapText="1"/>
    </xf>
    <xf numFmtId="0" fontId="1" fillId="0" borderId="0" xfId="0" applyFont="1" applyBorder="1" applyAlignment="1">
      <alignment wrapText="1"/>
    </xf>
    <xf numFmtId="44" fontId="1" fillId="2" borderId="3" xfId="1" applyFont="1" applyFill="1" applyBorder="1" applyAlignment="1" applyProtection="1">
      <alignment horizontal="center" vertical="center" wrapText="1"/>
    </xf>
    <xf numFmtId="44" fontId="1" fillId="0" borderId="3" xfId="1" applyNumberFormat="1" applyFont="1" applyBorder="1" applyAlignment="1" applyProtection="1">
      <alignment horizontal="center" vertical="center" wrapText="1"/>
      <protection locked="0"/>
    </xf>
    <xf numFmtId="4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Border="1" applyAlignment="1">
      <alignment wrapText="1"/>
    </xf>
    <xf numFmtId="9" fontId="1" fillId="0" borderId="3" xfId="2" applyFont="1" applyFill="1" applyBorder="1" applyAlignment="1" applyProtection="1">
      <alignment horizontal="center" vertical="center" wrapText="1"/>
      <protection locked="0"/>
    </xf>
    <xf numFmtId="44" fontId="1" fillId="0" borderId="0" xfId="1" applyFont="1" applyFill="1" applyBorder="1" applyAlignment="1" applyProtection="1">
      <alignment horizontal="center" vertical="center" wrapText="1"/>
    </xf>
    <xf numFmtId="44" fontId="1" fillId="0" borderId="3" xfId="1" applyNumberFormat="1" applyFont="1" applyFill="1" applyBorder="1" applyAlignment="1" applyProtection="1">
      <alignment horizontal="center" vertical="center" wrapText="1"/>
      <protection locked="0"/>
    </xf>
    <xf numFmtId="9" fontId="1" fillId="0" borderId="3" xfId="2" applyNumberFormat="1" applyFont="1" applyBorder="1" applyAlignment="1" applyProtection="1">
      <alignment horizontal="center" vertical="center" wrapText="1"/>
      <protection locked="0"/>
    </xf>
    <xf numFmtId="44" fontId="1" fillId="0" borderId="0" xfId="0" applyNumberFormat="1" applyFont="1" applyFill="1" applyBorder="1" applyAlignment="1">
      <alignment vertical="center" wrapText="1"/>
    </xf>
    <xf numFmtId="0" fontId="1" fillId="3" borderId="0" xfId="0" applyFont="1" applyFill="1" applyBorder="1" applyAlignment="1" applyProtection="1">
      <alignment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44" fontId="1" fillId="0" borderId="0" xfId="0" applyNumberFormat="1" applyFont="1" applyFill="1" applyBorder="1" applyAlignment="1">
      <alignment wrapText="1"/>
    </xf>
    <xf numFmtId="0" fontId="1" fillId="3" borderId="2" xfId="0" applyFont="1" applyFill="1" applyBorder="1" applyAlignment="1" applyProtection="1">
      <alignment vertical="center" wrapText="1"/>
      <protection locked="0"/>
    </xf>
    <xf numFmtId="0" fontId="22" fillId="0" borderId="6" xfId="0" applyFont="1" applyBorder="1" applyAlignment="1">
      <alignment vertical="center" wrapText="1"/>
    </xf>
    <xf numFmtId="0" fontId="22" fillId="0" borderId="3" xfId="0" applyFont="1" applyBorder="1" applyAlignment="1">
      <alignment vertical="center" wrapText="1"/>
    </xf>
    <xf numFmtId="0" fontId="22" fillId="0" borderId="3" xfId="0" applyFont="1" applyBorder="1" applyAlignment="1">
      <alignment wrapText="1"/>
    </xf>
    <xf numFmtId="0" fontId="22" fillId="0" borderId="0" xfId="0" applyFont="1" applyAlignment="1">
      <alignment vertical="center" wrapText="1"/>
    </xf>
    <xf numFmtId="44" fontId="1" fillId="9" borderId="3" xfId="1" applyFont="1" applyFill="1" applyBorder="1" applyAlignment="1" applyProtection="1">
      <alignment horizontal="center" vertical="center" wrapText="1"/>
      <protection locked="0"/>
    </xf>
    <xf numFmtId="44" fontId="1" fillId="9" borderId="3" xfId="1" applyFont="1" applyFill="1" applyBorder="1" applyAlignment="1" applyProtection="1">
      <alignment vertical="center" wrapText="1"/>
      <protection locked="0"/>
    </xf>
    <xf numFmtId="44" fontId="6" fillId="3" borderId="0" xfId="0" applyNumberFormat="1" applyFont="1" applyFill="1" applyBorder="1" applyAlignment="1" applyProtection="1">
      <alignment vertical="center" wrapText="1"/>
      <protection locked="0"/>
    </xf>
    <xf numFmtId="44" fontId="1" fillId="10" borderId="3" xfId="1" applyFont="1" applyFill="1" applyBorder="1" applyAlignment="1" applyProtection="1">
      <alignment vertical="center" wrapText="1"/>
      <protection locked="0"/>
    </xf>
    <xf numFmtId="44" fontId="1" fillId="10" borderId="3" xfId="1" applyFont="1" applyFill="1" applyBorder="1" applyAlignment="1" applyProtection="1">
      <alignment horizontal="center" vertical="center" wrapText="1"/>
      <protection locked="0"/>
    </xf>
    <xf numFmtId="44" fontId="22" fillId="0" borderId="3" xfId="0" applyNumberFormat="1" applyFont="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4" fillId="0" borderId="56" xfId="0" applyFont="1" applyBorder="1" applyAlignment="1">
      <alignment horizontal="left" wrapText="1"/>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1" fillId="3" borderId="4" xfId="0" applyNumberFormat="1" applyFont="1" applyFill="1" applyBorder="1" applyAlignment="1" applyProtection="1">
      <alignment horizontal="left" vertical="top" wrapText="1"/>
      <protection locked="0"/>
    </xf>
    <xf numFmtId="0" fontId="1" fillId="3" borderId="1" xfId="0" applyNumberFormat="1" applyFont="1" applyFill="1" applyBorder="1" applyAlignment="1" applyProtection="1">
      <alignment horizontal="left" vertical="top" wrapText="1"/>
      <protection locked="0"/>
    </xf>
    <xf numFmtId="0" fontId="1" fillId="3" borderId="2" xfId="0" applyNumberFormat="1" applyFont="1" applyFill="1" applyBorder="1" applyAlignment="1" applyProtection="1">
      <alignment horizontal="left" vertical="top" wrapText="1"/>
      <protection locked="0"/>
    </xf>
    <xf numFmtId="0" fontId="1" fillId="3" borderId="40" xfId="0" applyFont="1" applyFill="1" applyBorder="1" applyAlignment="1" applyProtection="1">
      <alignment horizontal="left" vertical="top" wrapText="1"/>
      <protection locked="0"/>
    </xf>
    <xf numFmtId="0" fontId="1" fillId="3" borderId="41" xfId="0" applyFont="1" applyFill="1" applyBorder="1" applyAlignment="1" applyProtection="1">
      <alignment horizontal="left" vertical="top" wrapText="1"/>
      <protection locked="0"/>
    </xf>
    <xf numFmtId="0" fontId="1" fillId="3" borderId="4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4">
    <cellStyle name="Currency" xfId="1" builtinId="4"/>
    <cellStyle name="Normal" xfId="0" builtinId="0"/>
    <cellStyle name="Normal 2" xfId="3" xr:uid="{81FA9693-97FD-4273-992E-CF263F45021E}"/>
    <cellStyle name="Percent" xfId="2" builtinId="5"/>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353"/>
  <sheetViews>
    <sheetView showGridLines="0" showZeros="0" topLeftCell="A139" zoomScale="60" zoomScaleNormal="60" workbookViewId="0">
      <selection activeCell="H19" sqref="H19"/>
    </sheetView>
  </sheetViews>
  <sheetFormatPr defaultColWidth="9.140625" defaultRowHeight="15" x14ac:dyDescent="0.25"/>
  <cols>
    <col min="1" max="1" width="9.140625" style="40"/>
    <col min="2" max="2" width="30.85546875" style="40" customWidth="1"/>
    <col min="3" max="3" width="32.42578125" style="40" customWidth="1"/>
    <col min="4" max="7" width="23.140625" style="40" customWidth="1"/>
    <col min="8" max="8" width="22.42578125" style="40" customWidth="1"/>
    <col min="9" max="9" width="22.42578125" style="173" customWidth="1"/>
    <col min="10" max="10" width="30.140625" style="40" customWidth="1"/>
    <col min="11" max="11" width="18.85546875" style="40" customWidth="1"/>
    <col min="12" max="12" width="19.140625" style="40" customWidth="1"/>
    <col min="13" max="13" width="17.85546875" style="40" customWidth="1"/>
    <col min="14" max="14" width="26.42578125" style="40" customWidth="1"/>
    <col min="15" max="15" width="22.42578125" style="40" customWidth="1"/>
    <col min="16" max="16" width="23.42578125" style="40" customWidth="1"/>
    <col min="17" max="17" width="18.42578125" style="40" customWidth="1"/>
    <col min="18" max="18" width="17.42578125" style="40" customWidth="1"/>
    <col min="19" max="19" width="25.140625" style="40" customWidth="1"/>
    <col min="20" max="16384" width="9.140625" style="40"/>
  </cols>
  <sheetData>
    <row r="2" spans="2:14" ht="47.25" customHeight="1" x14ac:dyDescent="0.7">
      <c r="B2" s="270" t="s">
        <v>546</v>
      </c>
      <c r="C2" s="270"/>
      <c r="D2" s="270"/>
      <c r="E2" s="270"/>
      <c r="F2" s="38"/>
      <c r="G2" s="38"/>
      <c r="H2" s="39"/>
      <c r="I2" s="172"/>
      <c r="J2" s="39"/>
      <c r="K2" s="42"/>
      <c r="L2" s="42"/>
      <c r="M2" s="42"/>
      <c r="N2" s="42"/>
    </row>
    <row r="3" spans="2:14" ht="15.75" x14ac:dyDescent="0.25">
      <c r="B3" s="43"/>
      <c r="K3" s="42"/>
      <c r="L3" s="42"/>
      <c r="M3" s="42"/>
      <c r="N3" s="42"/>
    </row>
    <row r="4" spans="2:14" ht="16.5" thickBot="1" x14ac:dyDescent="0.3">
      <c r="B4" s="43"/>
      <c r="K4" s="42"/>
      <c r="L4" s="42"/>
      <c r="M4" s="42"/>
      <c r="N4" s="42"/>
    </row>
    <row r="5" spans="2:14" ht="36.75" customHeight="1" x14ac:dyDescent="0.55000000000000004">
      <c r="B5" s="122" t="s">
        <v>15</v>
      </c>
      <c r="C5" s="123"/>
      <c r="D5" s="123"/>
      <c r="E5" s="123"/>
      <c r="F5" s="123"/>
      <c r="G5" s="123"/>
      <c r="H5" s="124"/>
      <c r="I5" s="174"/>
      <c r="J5" s="125"/>
      <c r="K5" s="42"/>
      <c r="L5" s="42"/>
      <c r="M5" s="42"/>
      <c r="N5" s="42"/>
    </row>
    <row r="6" spans="2:14" ht="175.5" customHeight="1" thickBot="1" x14ac:dyDescent="0.4">
      <c r="B6" s="278" t="s">
        <v>568</v>
      </c>
      <c r="C6" s="279"/>
      <c r="D6" s="279"/>
      <c r="E6" s="279"/>
      <c r="F6" s="279"/>
      <c r="G6" s="279"/>
      <c r="H6" s="279"/>
      <c r="I6" s="280"/>
      <c r="J6" s="281"/>
      <c r="K6" s="42"/>
      <c r="L6" s="42"/>
      <c r="M6" s="42"/>
      <c r="N6" s="42"/>
    </row>
    <row r="7" spans="2:14" x14ac:dyDescent="0.25">
      <c r="B7" s="44"/>
      <c r="K7" s="42"/>
      <c r="L7" s="42"/>
      <c r="M7" s="42"/>
      <c r="N7" s="42"/>
    </row>
    <row r="8" spans="2:14" ht="15.75" thickBot="1" x14ac:dyDescent="0.3">
      <c r="K8" s="42"/>
      <c r="L8" s="42"/>
      <c r="M8" s="42"/>
      <c r="N8" s="42"/>
    </row>
    <row r="9" spans="2:14" ht="27" customHeight="1" thickBot="1" x14ac:dyDescent="0.45">
      <c r="B9" s="271" t="s">
        <v>177</v>
      </c>
      <c r="C9" s="272"/>
      <c r="D9" s="272"/>
      <c r="E9" s="272"/>
      <c r="F9" s="272"/>
      <c r="G9" s="272"/>
      <c r="H9" s="273"/>
      <c r="I9" s="184"/>
      <c r="K9" s="42"/>
      <c r="L9" s="42"/>
      <c r="M9" s="42"/>
      <c r="N9" s="42"/>
    </row>
    <row r="10" spans="2:14" x14ac:dyDescent="0.25">
      <c r="K10" s="42"/>
      <c r="L10" s="42"/>
      <c r="M10" s="42"/>
      <c r="N10" s="42"/>
    </row>
    <row r="11" spans="2:14" ht="25.5" customHeight="1" x14ac:dyDescent="0.25">
      <c r="B11" s="275" t="s">
        <v>676</v>
      </c>
      <c r="C11" s="275"/>
      <c r="D11" s="275"/>
      <c r="E11" s="275"/>
      <c r="F11" s="275"/>
      <c r="G11" s="275"/>
      <c r="H11" s="42"/>
      <c r="I11" s="175"/>
      <c r="J11" s="41"/>
      <c r="K11" s="42"/>
      <c r="L11" s="42"/>
      <c r="M11" s="42"/>
      <c r="N11" s="42"/>
    </row>
    <row r="12" spans="2:14" s="211" customFormat="1" ht="99.75" customHeight="1" x14ac:dyDescent="0.25">
      <c r="B12" s="185" t="s">
        <v>563</v>
      </c>
      <c r="C12" s="185" t="s">
        <v>564</v>
      </c>
      <c r="D12" s="185" t="s">
        <v>663</v>
      </c>
      <c r="E12" s="185" t="s">
        <v>565</v>
      </c>
      <c r="F12" s="185" t="s">
        <v>566</v>
      </c>
      <c r="G12" s="108" t="s">
        <v>65</v>
      </c>
      <c r="H12" s="185" t="s">
        <v>567</v>
      </c>
      <c r="I12" s="185" t="s">
        <v>572</v>
      </c>
      <c r="J12" s="185" t="s">
        <v>20</v>
      </c>
      <c r="K12" s="49"/>
      <c r="L12" s="49"/>
      <c r="M12" s="210"/>
      <c r="N12" s="210"/>
    </row>
    <row r="13" spans="2:14" s="211" customFormat="1" ht="18.75" customHeight="1" x14ac:dyDescent="0.25">
      <c r="B13" s="185"/>
      <c r="C13" s="185"/>
      <c r="D13" s="78" t="s">
        <v>677</v>
      </c>
      <c r="E13" s="78" t="s">
        <v>678</v>
      </c>
      <c r="F13" s="78" t="s">
        <v>580</v>
      </c>
      <c r="G13" s="108"/>
      <c r="H13" s="185"/>
      <c r="I13" s="212"/>
      <c r="J13" s="185"/>
      <c r="K13" s="49"/>
      <c r="L13" s="210"/>
      <c r="M13" s="210"/>
      <c r="N13" s="210"/>
    </row>
    <row r="14" spans="2:14" s="211" customFormat="1" ht="51" customHeight="1" x14ac:dyDescent="0.25">
      <c r="B14" s="105" t="s">
        <v>0</v>
      </c>
      <c r="C14" s="276" t="s">
        <v>578</v>
      </c>
      <c r="D14" s="276"/>
      <c r="E14" s="276"/>
      <c r="F14" s="276"/>
      <c r="G14" s="276"/>
      <c r="H14" s="276"/>
      <c r="I14" s="277"/>
      <c r="J14" s="276"/>
      <c r="K14" s="17"/>
      <c r="L14" s="210"/>
      <c r="M14" s="210"/>
      <c r="N14" s="210"/>
    </row>
    <row r="15" spans="2:14" s="211" customFormat="1" ht="51" customHeight="1" thickBot="1" x14ac:dyDescent="0.3">
      <c r="B15" s="105" t="s">
        <v>1</v>
      </c>
      <c r="C15" s="274" t="s">
        <v>661</v>
      </c>
      <c r="D15" s="274"/>
      <c r="E15" s="274"/>
      <c r="F15" s="274"/>
      <c r="G15" s="274"/>
      <c r="H15" s="274"/>
      <c r="I15" s="249"/>
      <c r="J15" s="274"/>
      <c r="K15" s="51"/>
      <c r="L15" s="210"/>
      <c r="M15" s="210"/>
      <c r="N15" s="210"/>
    </row>
    <row r="16" spans="2:14" s="211" customFormat="1" ht="63.75" thickBot="1" x14ac:dyDescent="0.3">
      <c r="B16" s="194" t="s">
        <v>2</v>
      </c>
      <c r="C16" s="238" t="s">
        <v>662</v>
      </c>
      <c r="D16" s="213">
        <v>8950</v>
      </c>
      <c r="E16" s="213"/>
      <c r="F16" s="213"/>
      <c r="G16" s="214">
        <f>SUM(D16:F16)</f>
        <v>8950</v>
      </c>
      <c r="H16" s="215">
        <v>0.5</v>
      </c>
      <c r="I16" s="190">
        <v>11137</v>
      </c>
      <c r="J16" s="191"/>
      <c r="K16" s="193"/>
      <c r="L16" s="210"/>
      <c r="M16" s="210"/>
      <c r="N16" s="210"/>
    </row>
    <row r="17" spans="1:14" s="211" customFormat="1" ht="15.75" x14ac:dyDescent="0.25">
      <c r="B17" s="194" t="s">
        <v>3</v>
      </c>
      <c r="C17" s="192"/>
      <c r="D17" s="213"/>
      <c r="E17" s="213"/>
      <c r="F17" s="213"/>
      <c r="G17" s="214">
        <f t="shared" ref="G17:G23" si="0">SUM(D17:F17)</f>
        <v>0</v>
      </c>
      <c r="H17" s="215"/>
      <c r="I17" s="190"/>
      <c r="J17" s="191"/>
      <c r="K17" s="193"/>
      <c r="L17" s="210"/>
      <c r="M17" s="210"/>
      <c r="N17" s="210"/>
    </row>
    <row r="18" spans="1:14" s="211" customFormat="1" ht="15.75" x14ac:dyDescent="0.25">
      <c r="B18" s="194" t="s">
        <v>4</v>
      </c>
      <c r="C18" s="192"/>
      <c r="D18" s="213"/>
      <c r="E18" s="213"/>
      <c r="F18" s="213"/>
      <c r="G18" s="214">
        <f t="shared" si="0"/>
        <v>0</v>
      </c>
      <c r="H18" s="215"/>
      <c r="I18" s="190"/>
      <c r="J18" s="191"/>
      <c r="K18" s="193"/>
      <c r="L18" s="210"/>
      <c r="M18" s="210"/>
      <c r="N18" s="210"/>
    </row>
    <row r="19" spans="1:14" s="211" customFormat="1" ht="15.75" x14ac:dyDescent="0.25">
      <c r="B19" s="194" t="s">
        <v>34</v>
      </c>
      <c r="C19" s="192"/>
      <c r="D19" s="213"/>
      <c r="E19" s="213"/>
      <c r="F19" s="213"/>
      <c r="G19" s="214">
        <f t="shared" si="0"/>
        <v>0</v>
      </c>
      <c r="H19" s="215"/>
      <c r="I19" s="190"/>
      <c r="J19" s="191"/>
      <c r="K19" s="193"/>
      <c r="L19" s="210"/>
      <c r="M19" s="210"/>
      <c r="N19" s="210"/>
    </row>
    <row r="20" spans="1:14" s="211" customFormat="1" ht="15.75" x14ac:dyDescent="0.25">
      <c r="B20" s="194" t="s">
        <v>35</v>
      </c>
      <c r="C20" s="192"/>
      <c r="D20" s="213"/>
      <c r="E20" s="213"/>
      <c r="F20" s="213"/>
      <c r="G20" s="214">
        <f t="shared" si="0"/>
        <v>0</v>
      </c>
      <c r="H20" s="215"/>
      <c r="I20" s="190"/>
      <c r="J20" s="191"/>
      <c r="K20" s="193"/>
      <c r="L20" s="210"/>
      <c r="M20" s="210"/>
      <c r="N20" s="210"/>
    </row>
    <row r="21" spans="1:14" s="211" customFormat="1" ht="15.75" x14ac:dyDescent="0.25">
      <c r="B21" s="194" t="s">
        <v>36</v>
      </c>
      <c r="C21" s="192"/>
      <c r="D21" s="213"/>
      <c r="E21" s="213"/>
      <c r="F21" s="213"/>
      <c r="G21" s="214">
        <f t="shared" si="0"/>
        <v>0</v>
      </c>
      <c r="H21" s="215"/>
      <c r="I21" s="190"/>
      <c r="J21" s="191"/>
      <c r="K21" s="193"/>
      <c r="L21" s="210"/>
      <c r="M21" s="210"/>
      <c r="N21" s="210"/>
    </row>
    <row r="22" spans="1:14" s="211" customFormat="1" ht="15.75" x14ac:dyDescent="0.25">
      <c r="B22" s="194" t="s">
        <v>37</v>
      </c>
      <c r="C22" s="209"/>
      <c r="D22" s="216"/>
      <c r="E22" s="216"/>
      <c r="F22" s="216"/>
      <c r="G22" s="214">
        <f t="shared" si="0"/>
        <v>0</v>
      </c>
      <c r="H22" s="215"/>
      <c r="I22" s="218"/>
      <c r="J22" s="219"/>
      <c r="K22" s="193"/>
      <c r="L22" s="210"/>
      <c r="M22" s="210"/>
      <c r="N22" s="210"/>
    </row>
    <row r="23" spans="1:14" s="211" customFormat="1" ht="15.75" x14ac:dyDescent="0.25">
      <c r="A23" s="220"/>
      <c r="B23" s="194" t="s">
        <v>38</v>
      </c>
      <c r="C23" s="209"/>
      <c r="D23" s="216"/>
      <c r="E23" s="216"/>
      <c r="F23" s="216"/>
      <c r="G23" s="214">
        <f t="shared" si="0"/>
        <v>0</v>
      </c>
      <c r="H23" s="215"/>
      <c r="I23" s="218"/>
      <c r="J23" s="219"/>
      <c r="K23" s="210"/>
      <c r="L23" s="210"/>
      <c r="M23" s="210"/>
      <c r="N23" s="210"/>
    </row>
    <row r="24" spans="1:14" s="211" customFormat="1" ht="15.75" x14ac:dyDescent="0.25">
      <c r="A24" s="220"/>
      <c r="C24" s="105" t="s">
        <v>176</v>
      </c>
      <c r="D24" s="19">
        <f>SUM(D16:D23)</f>
        <v>8950</v>
      </c>
      <c r="E24" s="19">
        <f>SUM(E16:E23)</f>
        <v>0</v>
      </c>
      <c r="F24" s="19">
        <f>SUM(F16:F23)</f>
        <v>0</v>
      </c>
      <c r="G24" s="19">
        <f>SUM(G16:G23)</f>
        <v>8950</v>
      </c>
      <c r="H24" s="126">
        <f>I24/2</f>
        <v>5568.5</v>
      </c>
      <c r="I24" s="126">
        <f>SUM(I16:I23)</f>
        <v>11137</v>
      </c>
      <c r="J24" s="219"/>
      <c r="K24" s="52"/>
      <c r="L24" s="210"/>
      <c r="M24" s="210"/>
      <c r="N24" s="210"/>
    </row>
    <row r="25" spans="1:14" s="211" customFormat="1" ht="51" customHeight="1" thickBot="1" x14ac:dyDescent="0.3">
      <c r="A25" s="220"/>
      <c r="B25" s="105" t="s">
        <v>5</v>
      </c>
      <c r="C25" s="248" t="s">
        <v>579</v>
      </c>
      <c r="D25" s="248"/>
      <c r="E25" s="248"/>
      <c r="F25" s="248"/>
      <c r="G25" s="248"/>
      <c r="H25" s="248"/>
      <c r="I25" s="249"/>
      <c r="J25" s="248"/>
      <c r="K25" s="51"/>
      <c r="L25" s="210"/>
      <c r="M25" s="210"/>
      <c r="N25" s="210"/>
    </row>
    <row r="26" spans="1:14" s="211" customFormat="1" ht="63.75" thickBot="1" x14ac:dyDescent="0.3">
      <c r="A26" s="220"/>
      <c r="B26" s="194" t="s">
        <v>45</v>
      </c>
      <c r="C26" s="238" t="s">
        <v>664</v>
      </c>
      <c r="D26" s="213">
        <v>7740</v>
      </c>
      <c r="E26" s="213"/>
      <c r="F26" s="213"/>
      <c r="G26" s="214">
        <f>SUM(D26:F26)</f>
        <v>7740</v>
      </c>
      <c r="H26" s="215">
        <v>0.18</v>
      </c>
      <c r="I26" s="190">
        <v>6041</v>
      </c>
      <c r="J26" s="191"/>
      <c r="K26" s="193"/>
      <c r="L26" s="210"/>
      <c r="M26" s="210"/>
      <c r="N26" s="210"/>
    </row>
    <row r="27" spans="1:14" s="211" customFormat="1" ht="16.5" thickBot="1" x14ac:dyDescent="0.3">
      <c r="A27" s="220"/>
      <c r="B27" s="194" t="s">
        <v>46</v>
      </c>
      <c r="C27" s="208" t="s">
        <v>754</v>
      </c>
      <c r="D27" s="213">
        <v>24000</v>
      </c>
      <c r="E27" s="213"/>
      <c r="F27" s="213"/>
      <c r="G27" s="214">
        <f t="shared" ref="G27:G33" si="1">SUM(D27:F27)</f>
        <v>24000</v>
      </c>
      <c r="H27" s="215">
        <v>0.18</v>
      </c>
      <c r="I27" s="190">
        <v>1579</v>
      </c>
      <c r="J27" s="191"/>
      <c r="K27" s="193"/>
      <c r="L27" s="210"/>
      <c r="M27" s="210"/>
      <c r="N27" s="210"/>
    </row>
    <row r="28" spans="1:14" s="211" customFormat="1" ht="32.1" customHeight="1" x14ac:dyDescent="0.25">
      <c r="A28" s="220"/>
      <c r="B28" s="194" t="s">
        <v>39</v>
      </c>
      <c r="C28" s="192" t="s">
        <v>581</v>
      </c>
      <c r="D28" s="213"/>
      <c r="E28" s="213"/>
      <c r="F28" s="213">
        <v>24625</v>
      </c>
      <c r="G28" s="214">
        <f t="shared" si="1"/>
        <v>24625</v>
      </c>
      <c r="H28" s="215">
        <v>0.18</v>
      </c>
      <c r="I28" s="246">
        <v>24229.16</v>
      </c>
      <c r="J28" s="191"/>
      <c r="K28" s="193"/>
      <c r="L28" s="193"/>
      <c r="M28" s="210"/>
      <c r="N28" s="210"/>
    </row>
    <row r="29" spans="1:14" s="211" customFormat="1" ht="15.75" x14ac:dyDescent="0.25">
      <c r="A29" s="220"/>
      <c r="B29" s="194" t="s">
        <v>40</v>
      </c>
      <c r="C29" s="192"/>
      <c r="D29" s="213"/>
      <c r="E29" s="213"/>
      <c r="F29" s="213"/>
      <c r="G29" s="214">
        <f t="shared" si="1"/>
        <v>0</v>
      </c>
      <c r="H29" s="215"/>
      <c r="I29" s="190"/>
      <c r="J29" s="191"/>
      <c r="K29" s="193"/>
      <c r="L29" s="210"/>
      <c r="M29" s="210"/>
      <c r="N29" s="210"/>
    </row>
    <row r="30" spans="1:14" s="211" customFormat="1" ht="15.75" x14ac:dyDescent="0.25">
      <c r="A30" s="220"/>
      <c r="B30" s="194" t="s">
        <v>41</v>
      </c>
      <c r="C30" s="192"/>
      <c r="D30" s="213"/>
      <c r="E30" s="213"/>
      <c r="F30" s="213"/>
      <c r="G30" s="214">
        <f t="shared" si="1"/>
        <v>0</v>
      </c>
      <c r="H30" s="215"/>
      <c r="I30" s="190"/>
      <c r="J30" s="191"/>
      <c r="K30" s="193"/>
      <c r="L30" s="210"/>
      <c r="M30" s="210"/>
      <c r="N30" s="210"/>
    </row>
    <row r="31" spans="1:14" s="211" customFormat="1" ht="15.75" x14ac:dyDescent="0.25">
      <c r="A31" s="220"/>
      <c r="B31" s="194" t="s">
        <v>42</v>
      </c>
      <c r="C31" s="192"/>
      <c r="D31" s="213"/>
      <c r="E31" s="213"/>
      <c r="F31" s="213"/>
      <c r="G31" s="214">
        <f t="shared" si="1"/>
        <v>0</v>
      </c>
      <c r="H31" s="215"/>
      <c r="I31" s="190"/>
      <c r="J31" s="191"/>
      <c r="K31" s="193"/>
      <c r="L31" s="210"/>
      <c r="M31" s="210"/>
      <c r="N31" s="210"/>
    </row>
    <row r="32" spans="1:14" s="211" customFormat="1" ht="15.75" x14ac:dyDescent="0.25">
      <c r="A32" s="220"/>
      <c r="B32" s="194" t="s">
        <v>43</v>
      </c>
      <c r="C32" s="209"/>
      <c r="D32" s="216"/>
      <c r="E32" s="216"/>
      <c r="F32" s="216"/>
      <c r="G32" s="214">
        <f t="shared" si="1"/>
        <v>0</v>
      </c>
      <c r="H32" s="215"/>
      <c r="I32" s="218"/>
      <c r="J32" s="219"/>
      <c r="K32" s="193"/>
      <c r="L32" s="210"/>
      <c r="M32" s="210"/>
      <c r="N32" s="210"/>
    </row>
    <row r="33" spans="1:14" s="211" customFormat="1" ht="15.75" x14ac:dyDescent="0.25">
      <c r="A33" s="220"/>
      <c r="B33" s="194" t="s">
        <v>44</v>
      </c>
      <c r="C33" s="209"/>
      <c r="D33" s="216"/>
      <c r="E33" s="216"/>
      <c r="F33" s="216"/>
      <c r="G33" s="214">
        <f t="shared" si="1"/>
        <v>0</v>
      </c>
      <c r="H33" s="215"/>
      <c r="I33" s="218"/>
      <c r="J33" s="219"/>
      <c r="K33" s="193"/>
      <c r="L33" s="210"/>
      <c r="M33" s="210"/>
      <c r="N33" s="210"/>
    </row>
    <row r="34" spans="1:14" s="211" customFormat="1" ht="15.75" x14ac:dyDescent="0.25">
      <c r="A34" s="220"/>
      <c r="C34" s="105" t="s">
        <v>176</v>
      </c>
      <c r="D34" s="22">
        <f>SUM(D26:D33)</f>
        <v>31740</v>
      </c>
      <c r="E34" s="22">
        <f>SUM(E26:E33)</f>
        <v>0</v>
      </c>
      <c r="F34" s="22">
        <f>SUM(F26:F33)</f>
        <v>24625</v>
      </c>
      <c r="G34" s="22">
        <f>SUM(G26:G33)</f>
        <v>56365</v>
      </c>
      <c r="H34" s="126">
        <f>(H26*G26)+(H27*G27)+(H28*G28)+(H29*G29)+(H30*G30)+(H31*G31)+(H32*G32)+(H33*G33)</f>
        <v>10145.700000000001</v>
      </c>
      <c r="I34" s="126">
        <f>SUM(I26:I33)</f>
        <v>31849.16</v>
      </c>
      <c r="J34" s="219"/>
      <c r="K34" s="52"/>
      <c r="L34" s="210"/>
      <c r="M34" s="210"/>
      <c r="N34" s="210"/>
    </row>
    <row r="35" spans="1:14" s="211" customFormat="1" ht="51" customHeight="1" thickBot="1" x14ac:dyDescent="0.3">
      <c r="A35" s="220"/>
      <c r="B35" s="105" t="s">
        <v>6</v>
      </c>
      <c r="C35" s="248" t="s">
        <v>665</v>
      </c>
      <c r="D35" s="248"/>
      <c r="E35" s="248"/>
      <c r="F35" s="248"/>
      <c r="G35" s="248"/>
      <c r="H35" s="248"/>
      <c r="I35" s="249"/>
      <c r="J35" s="248"/>
      <c r="K35" s="51"/>
      <c r="L35" s="210"/>
      <c r="M35" s="210"/>
      <c r="N35" s="210"/>
    </row>
    <row r="36" spans="1:14" s="211" customFormat="1" ht="32.25" thickBot="1" x14ac:dyDescent="0.3">
      <c r="A36" s="220"/>
      <c r="B36" s="194" t="s">
        <v>47</v>
      </c>
      <c r="C36" s="238" t="s">
        <v>666</v>
      </c>
      <c r="D36" s="213">
        <v>20000</v>
      </c>
      <c r="E36" s="213"/>
      <c r="F36" s="213"/>
      <c r="G36" s="214">
        <f>SUM(D36:F36)</f>
        <v>20000</v>
      </c>
      <c r="H36" s="215">
        <v>0.5</v>
      </c>
      <c r="I36" s="190">
        <v>40000</v>
      </c>
      <c r="J36" s="191"/>
      <c r="K36" s="193"/>
      <c r="L36" s="210"/>
      <c r="M36" s="210"/>
      <c r="N36" s="210"/>
    </row>
    <row r="37" spans="1:14" s="211" customFormat="1" ht="15.75" x14ac:dyDescent="0.25">
      <c r="A37" s="220"/>
      <c r="B37" s="194" t="s">
        <v>48</v>
      </c>
      <c r="C37" s="192" t="s">
        <v>667</v>
      </c>
      <c r="D37" s="213">
        <v>20000</v>
      </c>
      <c r="E37" s="213"/>
      <c r="F37" s="213"/>
      <c r="G37" s="214">
        <f t="shared" ref="G37:G43" si="2">SUM(D37:F37)</f>
        <v>20000</v>
      </c>
      <c r="H37" s="215">
        <v>0.5</v>
      </c>
      <c r="I37" s="190">
        <v>0</v>
      </c>
      <c r="J37" s="191"/>
      <c r="K37" s="193"/>
      <c r="L37" s="210"/>
      <c r="M37" s="210"/>
      <c r="N37" s="210"/>
    </row>
    <row r="38" spans="1:14" s="211" customFormat="1" ht="15.75" x14ac:dyDescent="0.25">
      <c r="A38" s="220"/>
      <c r="B38" s="194" t="s">
        <v>49</v>
      </c>
      <c r="C38" s="192"/>
      <c r="D38" s="213"/>
      <c r="E38" s="213"/>
      <c r="F38" s="213"/>
      <c r="G38" s="214">
        <f t="shared" si="2"/>
        <v>0</v>
      </c>
      <c r="H38" s="215"/>
      <c r="I38" s="190"/>
      <c r="J38" s="191"/>
      <c r="K38" s="193"/>
      <c r="L38" s="210"/>
      <c r="M38" s="210"/>
      <c r="N38" s="210"/>
    </row>
    <row r="39" spans="1:14" s="211" customFormat="1" ht="15.75" x14ac:dyDescent="0.25">
      <c r="A39" s="220"/>
      <c r="B39" s="194" t="s">
        <v>50</v>
      </c>
      <c r="C39" s="192"/>
      <c r="D39" s="213"/>
      <c r="E39" s="213"/>
      <c r="F39" s="213"/>
      <c r="G39" s="214">
        <f t="shared" si="2"/>
        <v>0</v>
      </c>
      <c r="H39" s="215"/>
      <c r="I39" s="190"/>
      <c r="J39" s="191"/>
      <c r="K39" s="193"/>
      <c r="L39" s="210"/>
      <c r="M39" s="210"/>
      <c r="N39" s="210"/>
    </row>
    <row r="40" spans="1:14" s="220" customFormat="1" ht="15.75" x14ac:dyDescent="0.25">
      <c r="B40" s="194" t="s">
        <v>51</v>
      </c>
      <c r="C40" s="192"/>
      <c r="D40" s="213"/>
      <c r="E40" s="213"/>
      <c r="F40" s="213"/>
      <c r="G40" s="214">
        <f t="shared" si="2"/>
        <v>0</v>
      </c>
      <c r="H40" s="215"/>
      <c r="I40" s="190"/>
      <c r="J40" s="191"/>
      <c r="K40" s="193"/>
      <c r="L40" s="210"/>
      <c r="M40" s="210"/>
      <c r="N40" s="210"/>
    </row>
    <row r="41" spans="1:14" s="220" customFormat="1" ht="15.75" x14ac:dyDescent="0.25">
      <c r="B41" s="194" t="s">
        <v>52</v>
      </c>
      <c r="C41" s="192"/>
      <c r="D41" s="213"/>
      <c r="E41" s="213"/>
      <c r="F41" s="213"/>
      <c r="G41" s="214">
        <f t="shared" si="2"/>
        <v>0</v>
      </c>
      <c r="H41" s="215"/>
      <c r="I41" s="190"/>
      <c r="J41" s="191"/>
      <c r="K41" s="193"/>
      <c r="L41" s="210"/>
      <c r="M41" s="210"/>
      <c r="N41" s="210"/>
    </row>
    <row r="42" spans="1:14" s="220" customFormat="1" ht="15.75" x14ac:dyDescent="0.25">
      <c r="A42" s="211"/>
      <c r="B42" s="194" t="s">
        <v>53</v>
      </c>
      <c r="C42" s="209"/>
      <c r="D42" s="216"/>
      <c r="E42" s="216"/>
      <c r="F42" s="216"/>
      <c r="G42" s="214">
        <f t="shared" si="2"/>
        <v>0</v>
      </c>
      <c r="H42" s="215"/>
      <c r="I42" s="218"/>
      <c r="J42" s="219"/>
      <c r="K42" s="193"/>
      <c r="L42" s="210"/>
      <c r="M42" s="210"/>
      <c r="N42" s="210"/>
    </row>
    <row r="43" spans="1:14" s="211" customFormat="1" ht="15.75" x14ac:dyDescent="0.25">
      <c r="B43" s="194" t="s">
        <v>54</v>
      </c>
      <c r="C43" s="209"/>
      <c r="D43" s="216"/>
      <c r="E43" s="216"/>
      <c r="F43" s="216"/>
      <c r="G43" s="214">
        <f t="shared" si="2"/>
        <v>0</v>
      </c>
      <c r="H43" s="215"/>
      <c r="I43" s="218"/>
      <c r="J43" s="219"/>
      <c r="K43" s="193"/>
      <c r="L43" s="210"/>
      <c r="M43" s="210"/>
      <c r="N43" s="210"/>
    </row>
    <row r="44" spans="1:14" s="211" customFormat="1" ht="15.75" x14ac:dyDescent="0.25">
      <c r="C44" s="105" t="s">
        <v>176</v>
      </c>
      <c r="D44" s="22">
        <f>SUM(D36:D43)</f>
        <v>40000</v>
      </c>
      <c r="E44" s="22">
        <f>SUM(E36:E43)</f>
        <v>0</v>
      </c>
      <c r="F44" s="22">
        <f>SUM(F36:F43)</f>
        <v>0</v>
      </c>
      <c r="G44" s="22">
        <f>SUM(G36:G43)</f>
        <v>40000</v>
      </c>
      <c r="H44" s="126">
        <f>(H36*G36)+(H37*G37)+(H38*G38)+(H39*G39)+(H40*G40)+(H41*G41)+(H42*G42)+(H43*G43)</f>
        <v>20000</v>
      </c>
      <c r="I44" s="126">
        <f>SUM(I36:I43)</f>
        <v>40000</v>
      </c>
      <c r="J44" s="219"/>
      <c r="K44" s="52"/>
      <c r="L44" s="210"/>
      <c r="M44" s="210"/>
      <c r="N44" s="210"/>
    </row>
    <row r="45" spans="1:14" s="211" customFormat="1" ht="51" customHeight="1" x14ac:dyDescent="0.25">
      <c r="B45" s="105" t="s">
        <v>55</v>
      </c>
      <c r="C45" s="248" t="s">
        <v>582</v>
      </c>
      <c r="D45" s="248"/>
      <c r="E45" s="248"/>
      <c r="F45" s="248"/>
      <c r="G45" s="248"/>
      <c r="H45" s="248"/>
      <c r="I45" s="249"/>
      <c r="J45" s="248"/>
      <c r="K45" s="51"/>
      <c r="L45" s="210"/>
      <c r="M45" s="210"/>
      <c r="N45" s="210"/>
    </row>
    <row r="46" spans="1:14" s="211" customFormat="1" ht="49.5" customHeight="1" x14ac:dyDescent="0.25">
      <c r="B46" s="194" t="s">
        <v>56</v>
      </c>
      <c r="C46" s="199" t="s">
        <v>653</v>
      </c>
      <c r="D46" s="213"/>
      <c r="E46" s="213"/>
      <c r="F46" s="213">
        <v>42500</v>
      </c>
      <c r="G46" s="214">
        <f>SUM(D46:F46)</f>
        <v>42500</v>
      </c>
      <c r="H46" s="221">
        <v>0.18</v>
      </c>
      <c r="I46" s="246">
        <v>40435.22</v>
      </c>
      <c r="J46" s="191"/>
      <c r="K46" s="193"/>
      <c r="L46" s="193"/>
      <c r="M46" s="193"/>
      <c r="N46" s="210"/>
    </row>
    <row r="47" spans="1:14" s="211" customFormat="1" ht="15.75" x14ac:dyDescent="0.25">
      <c r="B47" s="194" t="s">
        <v>57</v>
      </c>
      <c r="C47" s="192"/>
      <c r="D47" s="213"/>
      <c r="E47" s="213"/>
      <c r="F47" s="213"/>
      <c r="G47" s="214">
        <f t="shared" ref="G47:G53" si="3">SUM(D47:F47)</f>
        <v>0</v>
      </c>
      <c r="H47" s="221"/>
      <c r="I47" s="190"/>
      <c r="J47" s="191"/>
      <c r="K47" s="193"/>
      <c r="L47" s="210"/>
      <c r="M47" s="210"/>
      <c r="N47" s="210"/>
    </row>
    <row r="48" spans="1:14" s="211" customFormat="1" ht="15.75" x14ac:dyDescent="0.25">
      <c r="B48" s="194" t="s">
        <v>58</v>
      </c>
      <c r="C48" s="192"/>
      <c r="D48" s="213"/>
      <c r="E48" s="213"/>
      <c r="F48" s="213"/>
      <c r="G48" s="214">
        <f t="shared" si="3"/>
        <v>0</v>
      </c>
      <c r="H48" s="221"/>
      <c r="I48" s="190"/>
      <c r="J48" s="191"/>
      <c r="K48" s="193"/>
      <c r="L48" s="210"/>
      <c r="M48" s="210"/>
      <c r="N48" s="210"/>
    </row>
    <row r="49" spans="1:14" s="211" customFormat="1" ht="15.75" x14ac:dyDescent="0.25">
      <c r="B49" s="194" t="s">
        <v>59</v>
      </c>
      <c r="C49" s="192"/>
      <c r="D49" s="213"/>
      <c r="E49" s="213"/>
      <c r="F49" s="213"/>
      <c r="G49" s="214">
        <f t="shared" si="3"/>
        <v>0</v>
      </c>
      <c r="H49" s="221"/>
      <c r="I49" s="190"/>
      <c r="J49" s="191"/>
      <c r="K49" s="193"/>
      <c r="L49" s="210"/>
      <c r="M49" s="210"/>
      <c r="N49" s="210"/>
    </row>
    <row r="50" spans="1:14" s="211" customFormat="1" ht="15.75" x14ac:dyDescent="0.25">
      <c r="B50" s="194" t="s">
        <v>60</v>
      </c>
      <c r="C50" s="192"/>
      <c r="D50" s="213"/>
      <c r="E50" s="213"/>
      <c r="F50" s="213"/>
      <c r="G50" s="214">
        <f t="shared" si="3"/>
        <v>0</v>
      </c>
      <c r="H50" s="221"/>
      <c r="I50" s="190"/>
      <c r="J50" s="191"/>
      <c r="K50" s="193"/>
      <c r="L50" s="210"/>
      <c r="M50" s="210"/>
      <c r="N50" s="210"/>
    </row>
    <row r="51" spans="1:14" s="211" customFormat="1" ht="15.75" x14ac:dyDescent="0.25">
      <c r="A51" s="220"/>
      <c r="B51" s="194" t="s">
        <v>61</v>
      </c>
      <c r="C51" s="192"/>
      <c r="D51" s="213"/>
      <c r="E51" s="213"/>
      <c r="F51" s="213"/>
      <c r="G51" s="214">
        <f t="shared" si="3"/>
        <v>0</v>
      </c>
      <c r="H51" s="221"/>
      <c r="I51" s="190"/>
      <c r="J51" s="191"/>
      <c r="K51" s="193"/>
      <c r="L51" s="210"/>
      <c r="M51" s="210"/>
      <c r="N51" s="210"/>
    </row>
    <row r="52" spans="1:14" s="220" customFormat="1" ht="15.75" x14ac:dyDescent="0.25">
      <c r="A52" s="211"/>
      <c r="B52" s="194" t="s">
        <v>62</v>
      </c>
      <c r="C52" s="209"/>
      <c r="D52" s="216"/>
      <c r="E52" s="216"/>
      <c r="F52" s="216"/>
      <c r="G52" s="214">
        <f t="shared" si="3"/>
        <v>0</v>
      </c>
      <c r="H52" s="221"/>
      <c r="I52" s="218"/>
      <c r="J52" s="219"/>
      <c r="K52" s="193"/>
      <c r="L52" s="210"/>
      <c r="M52" s="210"/>
      <c r="N52" s="210"/>
    </row>
    <row r="53" spans="1:14" s="211" customFormat="1" ht="15.75" x14ac:dyDescent="0.25">
      <c r="B53" s="194" t="s">
        <v>63</v>
      </c>
      <c r="C53" s="209"/>
      <c r="D53" s="216"/>
      <c r="E53" s="216"/>
      <c r="F53" s="216"/>
      <c r="G53" s="214">
        <f t="shared" si="3"/>
        <v>0</v>
      </c>
      <c r="H53" s="221"/>
      <c r="I53" s="218"/>
      <c r="J53" s="219"/>
      <c r="K53" s="193"/>
      <c r="L53" s="210"/>
      <c r="M53" s="210"/>
      <c r="N53" s="210"/>
    </row>
    <row r="54" spans="1:14" s="211" customFormat="1" ht="15.75" x14ac:dyDescent="0.25">
      <c r="C54" s="105" t="s">
        <v>176</v>
      </c>
      <c r="D54" s="19">
        <f>SUM(D46:D53)</f>
        <v>0</v>
      </c>
      <c r="E54" s="19">
        <f>SUM(E46:E53)</f>
        <v>0</v>
      </c>
      <c r="F54" s="19">
        <f>SUM(F46:F53)</f>
        <v>42500</v>
      </c>
      <c r="G54" s="19">
        <f>SUM(G46:G53)</f>
        <v>42500</v>
      </c>
      <c r="H54" s="126">
        <f>(H46*G46)+(H47*G47)+(H48*G48)+(H49*G49)+(H50*G50)+(H51*G51)+(H52*G52)+(H53*G53)</f>
        <v>7650</v>
      </c>
      <c r="I54" s="126">
        <f>SUM(I46:I53)</f>
        <v>40435.22</v>
      </c>
      <c r="J54" s="219"/>
      <c r="K54" s="52"/>
      <c r="L54" s="210"/>
      <c r="M54" s="210"/>
      <c r="N54" s="210"/>
    </row>
    <row r="55" spans="1:14" s="211" customFormat="1" ht="47.1" customHeight="1" x14ac:dyDescent="0.25">
      <c r="B55" s="105" t="s">
        <v>583</v>
      </c>
      <c r="C55" s="248" t="s">
        <v>610</v>
      </c>
      <c r="D55" s="248"/>
      <c r="E55" s="248"/>
      <c r="F55" s="248"/>
      <c r="G55" s="248"/>
      <c r="H55" s="248"/>
      <c r="I55" s="249"/>
      <c r="J55" s="248"/>
      <c r="K55" s="222"/>
      <c r="L55" s="210"/>
      <c r="M55" s="210"/>
      <c r="N55" s="210"/>
    </row>
    <row r="56" spans="1:14" s="211" customFormat="1" ht="84.6" customHeight="1" x14ac:dyDescent="0.25">
      <c r="B56" s="194" t="s">
        <v>584</v>
      </c>
      <c r="C56" s="192" t="s">
        <v>654</v>
      </c>
      <c r="D56" s="213"/>
      <c r="E56" s="213"/>
      <c r="F56" s="213">
        <v>30000</v>
      </c>
      <c r="G56" s="214">
        <f>SUM(D56:F56)</f>
        <v>30000</v>
      </c>
      <c r="H56" s="221">
        <v>0.1</v>
      </c>
      <c r="I56" s="246">
        <v>29040.1</v>
      </c>
      <c r="J56" s="191"/>
      <c r="K56" s="195"/>
      <c r="L56" s="195"/>
      <c r="M56" s="210"/>
      <c r="N56" s="210"/>
    </row>
    <row r="57" spans="1:14" s="211" customFormat="1" ht="51" customHeight="1" x14ac:dyDescent="0.25">
      <c r="B57" s="194" t="s">
        <v>585</v>
      </c>
      <c r="C57" s="192"/>
      <c r="D57" s="213"/>
      <c r="E57" s="213"/>
      <c r="F57" s="213"/>
      <c r="G57" s="214">
        <f t="shared" ref="G57:G63" si="4">SUM(D57:F57)</f>
        <v>0</v>
      </c>
      <c r="H57" s="215"/>
      <c r="I57" s="190"/>
      <c r="J57" s="191"/>
      <c r="K57" s="51"/>
      <c r="L57" s="210"/>
      <c r="M57" s="210"/>
      <c r="N57" s="210"/>
    </row>
    <row r="58" spans="1:14" s="211" customFormat="1" ht="15.75" x14ac:dyDescent="0.25">
      <c r="B58" s="194" t="s">
        <v>586</v>
      </c>
      <c r="C58" s="192"/>
      <c r="D58" s="213"/>
      <c r="E58" s="213"/>
      <c r="F58" s="213"/>
      <c r="G58" s="214">
        <f t="shared" si="4"/>
        <v>0</v>
      </c>
      <c r="H58" s="215"/>
      <c r="I58" s="190"/>
      <c r="J58" s="191"/>
      <c r="K58" s="193"/>
      <c r="L58" s="210"/>
      <c r="M58" s="210"/>
      <c r="N58" s="210"/>
    </row>
    <row r="59" spans="1:14" s="211" customFormat="1" ht="15.75" x14ac:dyDescent="0.25">
      <c r="B59" s="194" t="s">
        <v>587</v>
      </c>
      <c r="C59" s="192"/>
      <c r="D59" s="213"/>
      <c r="E59" s="213"/>
      <c r="F59" s="213"/>
      <c r="G59" s="214">
        <f t="shared" si="4"/>
        <v>0</v>
      </c>
      <c r="H59" s="215"/>
      <c r="I59" s="190"/>
      <c r="J59" s="191"/>
      <c r="K59" s="193"/>
      <c r="L59" s="210"/>
      <c r="M59" s="210"/>
      <c r="N59" s="210"/>
    </row>
    <row r="60" spans="1:14" s="211" customFormat="1" ht="15.75" x14ac:dyDescent="0.25">
      <c r="B60" s="194" t="s">
        <v>588</v>
      </c>
      <c r="C60" s="192"/>
      <c r="D60" s="213"/>
      <c r="E60" s="213"/>
      <c r="F60" s="213"/>
      <c r="G60" s="214">
        <f t="shared" si="4"/>
        <v>0</v>
      </c>
      <c r="H60" s="215"/>
      <c r="I60" s="190"/>
      <c r="J60" s="191"/>
      <c r="K60" s="193"/>
      <c r="L60" s="210"/>
      <c r="M60" s="210"/>
      <c r="N60" s="210"/>
    </row>
    <row r="61" spans="1:14" s="211" customFormat="1" ht="15.75" x14ac:dyDescent="0.25">
      <c r="A61" s="220"/>
      <c r="B61" s="194" t="s">
        <v>589</v>
      </c>
      <c r="C61" s="192"/>
      <c r="D61" s="213"/>
      <c r="E61" s="213"/>
      <c r="F61" s="213"/>
      <c r="G61" s="214">
        <f t="shared" si="4"/>
        <v>0</v>
      </c>
      <c r="H61" s="215"/>
      <c r="I61" s="190"/>
      <c r="J61" s="191"/>
      <c r="K61" s="193"/>
      <c r="L61" s="210"/>
      <c r="M61" s="210"/>
      <c r="N61" s="210"/>
    </row>
    <row r="62" spans="1:14" s="211" customFormat="1" ht="15.75" x14ac:dyDescent="0.25">
      <c r="B62" s="194" t="s">
        <v>590</v>
      </c>
      <c r="C62" s="209"/>
      <c r="D62" s="216"/>
      <c r="E62" s="216"/>
      <c r="F62" s="216"/>
      <c r="G62" s="214">
        <f t="shared" si="4"/>
        <v>0</v>
      </c>
      <c r="H62" s="217"/>
      <c r="I62" s="218"/>
      <c r="J62" s="219"/>
      <c r="K62" s="193"/>
      <c r="L62" s="210"/>
      <c r="M62" s="210"/>
      <c r="N62" s="210"/>
    </row>
    <row r="63" spans="1:14" s="211" customFormat="1" ht="15.75" x14ac:dyDescent="0.25">
      <c r="B63" s="194" t="s">
        <v>591</v>
      </c>
      <c r="C63" s="209"/>
      <c r="D63" s="216"/>
      <c r="E63" s="216"/>
      <c r="F63" s="216"/>
      <c r="G63" s="214">
        <f t="shared" si="4"/>
        <v>0</v>
      </c>
      <c r="H63" s="217"/>
      <c r="I63" s="218"/>
      <c r="J63" s="219"/>
      <c r="K63" s="193"/>
      <c r="L63" s="210"/>
      <c r="M63" s="210"/>
      <c r="N63" s="210"/>
    </row>
    <row r="64" spans="1:14" s="211" customFormat="1" ht="15.75" x14ac:dyDescent="0.25">
      <c r="C64" s="105" t="s">
        <v>176</v>
      </c>
      <c r="D64" s="19">
        <f>SUM(D56:D63)</f>
        <v>0</v>
      </c>
      <c r="E64" s="19">
        <f>SUM(E56:E63)</f>
        <v>0</v>
      </c>
      <c r="F64" s="19">
        <f>SUM(F56:F63)</f>
        <v>30000</v>
      </c>
      <c r="G64" s="19">
        <f>SUM(G56:G63)</f>
        <v>30000</v>
      </c>
      <c r="H64" s="126">
        <f>(H56*G56)+(H57*G57)+(H58*G58)+(H59*G59)+(H60*G60)+(H61*G61)+(H62*G62)+(H63*G63)</f>
        <v>3000</v>
      </c>
      <c r="I64" s="126">
        <f>SUM(I56:I63)</f>
        <v>29040.1</v>
      </c>
      <c r="J64" s="219"/>
      <c r="K64" s="193"/>
      <c r="L64" s="210"/>
      <c r="M64" s="210"/>
      <c r="N64" s="210"/>
    </row>
    <row r="65" spans="1:14" s="220" customFormat="1" ht="41.45" customHeight="1" x14ac:dyDescent="0.25">
      <c r="A65" s="211"/>
      <c r="B65" s="105" t="s">
        <v>592</v>
      </c>
      <c r="C65" s="248" t="s">
        <v>611</v>
      </c>
      <c r="D65" s="248"/>
      <c r="E65" s="248"/>
      <c r="F65" s="248"/>
      <c r="G65" s="248"/>
      <c r="H65" s="248"/>
      <c r="I65" s="249"/>
      <c r="J65" s="248"/>
      <c r="K65" s="193"/>
      <c r="L65" s="210"/>
      <c r="M65" s="210"/>
      <c r="N65" s="210"/>
    </row>
    <row r="66" spans="1:14" s="220" customFormat="1" ht="90.6" customHeight="1" x14ac:dyDescent="0.25">
      <c r="A66" s="211"/>
      <c r="B66" s="194" t="s">
        <v>593</v>
      </c>
      <c r="C66" s="192" t="s">
        <v>655</v>
      </c>
      <c r="D66" s="213"/>
      <c r="E66" s="213"/>
      <c r="F66" s="223">
        <v>30000</v>
      </c>
      <c r="G66" s="214">
        <f>SUM(D66:F66)</f>
        <v>30000</v>
      </c>
      <c r="H66" s="221"/>
      <c r="I66" s="246">
        <v>29736.01</v>
      </c>
      <c r="J66" s="191"/>
      <c r="K66" s="52"/>
      <c r="L66" s="52"/>
      <c r="M66" s="52"/>
      <c r="N66" s="210"/>
    </row>
    <row r="67" spans="1:14" s="211" customFormat="1" ht="15.95" customHeight="1" x14ac:dyDescent="0.25">
      <c r="B67" s="194" t="s">
        <v>594</v>
      </c>
      <c r="C67" s="192"/>
      <c r="D67" s="213"/>
      <c r="E67" s="213"/>
      <c r="F67" s="213"/>
      <c r="G67" s="214">
        <f t="shared" ref="G67:G73" si="5">SUM(D67:F67)</f>
        <v>0</v>
      </c>
      <c r="H67" s="215"/>
      <c r="I67" s="190"/>
      <c r="J67" s="191"/>
      <c r="K67" s="51"/>
      <c r="L67" s="210"/>
      <c r="M67" s="210"/>
      <c r="N67" s="210"/>
    </row>
    <row r="68" spans="1:14" s="211" customFormat="1" ht="15.75" x14ac:dyDescent="0.25">
      <c r="B68" s="194" t="s">
        <v>595</v>
      </c>
      <c r="C68" s="192"/>
      <c r="D68" s="213"/>
      <c r="E68" s="213"/>
      <c r="F68" s="213"/>
      <c r="G68" s="214">
        <f t="shared" si="5"/>
        <v>0</v>
      </c>
      <c r="H68" s="215"/>
      <c r="I68" s="190"/>
      <c r="J68" s="191"/>
      <c r="K68" s="193"/>
      <c r="L68" s="210"/>
      <c r="M68" s="210"/>
      <c r="N68" s="210"/>
    </row>
    <row r="69" spans="1:14" s="211" customFormat="1" ht="15.75" x14ac:dyDescent="0.25">
      <c r="B69" s="194" t="s">
        <v>596</v>
      </c>
      <c r="C69" s="192"/>
      <c r="D69" s="213"/>
      <c r="E69" s="213"/>
      <c r="F69" s="213"/>
      <c r="G69" s="214">
        <f t="shared" si="5"/>
        <v>0</v>
      </c>
      <c r="H69" s="215"/>
      <c r="I69" s="190"/>
      <c r="J69" s="191"/>
      <c r="K69" s="193"/>
      <c r="L69" s="210"/>
      <c r="M69" s="210"/>
      <c r="N69" s="210"/>
    </row>
    <row r="70" spans="1:14" s="211" customFormat="1" ht="15.75" x14ac:dyDescent="0.25">
      <c r="B70" s="194" t="s">
        <v>597</v>
      </c>
      <c r="C70" s="192"/>
      <c r="D70" s="213"/>
      <c r="E70" s="213"/>
      <c r="F70" s="213"/>
      <c r="G70" s="214">
        <f t="shared" si="5"/>
        <v>0</v>
      </c>
      <c r="H70" s="215"/>
      <c r="I70" s="190"/>
      <c r="J70" s="191"/>
      <c r="K70" s="193"/>
      <c r="L70" s="210"/>
      <c r="M70" s="210"/>
      <c r="N70" s="210"/>
    </row>
    <row r="71" spans="1:14" s="211" customFormat="1" ht="15.75" x14ac:dyDescent="0.25">
      <c r="A71" s="220"/>
      <c r="B71" s="194" t="s">
        <v>598</v>
      </c>
      <c r="C71" s="192"/>
      <c r="D71" s="213"/>
      <c r="E71" s="213"/>
      <c r="F71" s="213"/>
      <c r="G71" s="214">
        <f t="shared" si="5"/>
        <v>0</v>
      </c>
      <c r="H71" s="215"/>
      <c r="I71" s="190"/>
      <c r="J71" s="191"/>
      <c r="K71" s="193"/>
      <c r="L71" s="210"/>
      <c r="M71" s="210"/>
      <c r="N71" s="210"/>
    </row>
    <row r="72" spans="1:14" s="211" customFormat="1" ht="15.75" x14ac:dyDescent="0.25">
      <c r="B72" s="194" t="s">
        <v>599</v>
      </c>
      <c r="C72" s="209"/>
      <c r="D72" s="216"/>
      <c r="E72" s="216"/>
      <c r="F72" s="216"/>
      <c r="G72" s="214">
        <f t="shared" si="5"/>
        <v>0</v>
      </c>
      <c r="H72" s="217"/>
      <c r="I72" s="218"/>
      <c r="J72" s="219"/>
      <c r="K72" s="193"/>
      <c r="L72" s="210"/>
      <c r="M72" s="210"/>
      <c r="N72" s="210"/>
    </row>
    <row r="73" spans="1:14" s="211" customFormat="1" ht="15.75" x14ac:dyDescent="0.25">
      <c r="B73" s="194" t="s">
        <v>600</v>
      </c>
      <c r="C73" s="209"/>
      <c r="D73" s="216"/>
      <c r="E73" s="216"/>
      <c r="F73" s="216"/>
      <c r="G73" s="214">
        <f t="shared" si="5"/>
        <v>0</v>
      </c>
      <c r="H73" s="217"/>
      <c r="I73" s="218"/>
      <c r="J73" s="219"/>
      <c r="K73" s="193"/>
      <c r="L73" s="210"/>
      <c r="M73" s="210"/>
      <c r="N73" s="210"/>
    </row>
    <row r="74" spans="1:14" s="211" customFormat="1" ht="15.75" x14ac:dyDescent="0.25">
      <c r="C74" s="105" t="s">
        <v>176</v>
      </c>
      <c r="D74" s="19">
        <f>SUM(D66:D73)</f>
        <v>0</v>
      </c>
      <c r="E74" s="19">
        <f>SUM(E66:E73)</f>
        <v>0</v>
      </c>
      <c r="F74" s="19">
        <f>SUM(F66:F73)</f>
        <v>30000</v>
      </c>
      <c r="G74" s="19">
        <f>SUM(G66:G73)</f>
        <v>30000</v>
      </c>
      <c r="H74" s="126">
        <f>(H66*G66)+(H67*G67)+(H68*G68)+(H69*G69)+(H70*G70)+(H71*G71)+(H72*G72)+(H73*G73)</f>
        <v>0</v>
      </c>
      <c r="I74" s="126">
        <f>SUM(I66:I73)</f>
        <v>29736.01</v>
      </c>
      <c r="J74" s="219"/>
      <c r="K74" s="193"/>
      <c r="L74" s="210"/>
      <c r="M74" s="210"/>
      <c r="N74" s="210"/>
    </row>
    <row r="75" spans="1:14" s="211" customFormat="1" ht="33.950000000000003" customHeight="1" x14ac:dyDescent="0.25">
      <c r="B75" s="105" t="s">
        <v>601</v>
      </c>
      <c r="C75" s="248" t="s">
        <v>612</v>
      </c>
      <c r="D75" s="248"/>
      <c r="E75" s="248"/>
      <c r="F75" s="248"/>
      <c r="G75" s="248"/>
      <c r="H75" s="248"/>
      <c r="I75" s="249"/>
      <c r="J75" s="248"/>
      <c r="K75" s="193"/>
      <c r="L75" s="210"/>
      <c r="M75" s="210"/>
      <c r="N75" s="210"/>
    </row>
    <row r="76" spans="1:14" s="211" customFormat="1" ht="47.25" x14ac:dyDescent="0.25">
      <c r="B76" s="194" t="s">
        <v>602</v>
      </c>
      <c r="C76" s="192" t="s">
        <v>613</v>
      </c>
      <c r="D76" s="213"/>
      <c r="E76" s="213"/>
      <c r="F76" s="213">
        <v>21250</v>
      </c>
      <c r="G76" s="214">
        <f>SUM(D76:F76)</f>
        <v>21250</v>
      </c>
      <c r="H76" s="221"/>
      <c r="I76" s="246">
        <v>20835.98</v>
      </c>
      <c r="J76" s="191"/>
      <c r="K76" s="52"/>
      <c r="L76" s="52"/>
      <c r="M76" s="210"/>
      <c r="N76" s="210"/>
    </row>
    <row r="77" spans="1:14" s="211" customFormat="1" ht="18.600000000000001" customHeight="1" x14ac:dyDescent="0.25">
      <c r="B77" s="194" t="s">
        <v>603</v>
      </c>
      <c r="C77" s="192"/>
      <c r="D77" s="213"/>
      <c r="E77" s="213"/>
      <c r="F77" s="213"/>
      <c r="G77" s="214">
        <f t="shared" ref="G77:G83" si="6">SUM(D77:F77)</f>
        <v>0</v>
      </c>
      <c r="H77" s="215"/>
      <c r="I77" s="190"/>
      <c r="J77" s="191"/>
      <c r="K77" s="51"/>
      <c r="L77" s="210"/>
      <c r="M77" s="210"/>
      <c r="N77" s="210"/>
    </row>
    <row r="78" spans="1:14" s="211" customFormat="1" ht="15.75" x14ac:dyDescent="0.25">
      <c r="B78" s="194" t="s">
        <v>604</v>
      </c>
      <c r="C78" s="192"/>
      <c r="D78" s="213"/>
      <c r="E78" s="213"/>
      <c r="F78" s="213"/>
      <c r="G78" s="214">
        <f t="shared" si="6"/>
        <v>0</v>
      </c>
      <c r="H78" s="215"/>
      <c r="I78" s="190"/>
      <c r="J78" s="191"/>
      <c r="K78" s="193"/>
      <c r="L78" s="210"/>
      <c r="M78" s="210"/>
      <c r="N78" s="210"/>
    </row>
    <row r="79" spans="1:14" s="211" customFormat="1" ht="15.75" x14ac:dyDescent="0.25">
      <c r="B79" s="194" t="s">
        <v>605</v>
      </c>
      <c r="C79" s="192"/>
      <c r="D79" s="213"/>
      <c r="E79" s="213"/>
      <c r="F79" s="213"/>
      <c r="G79" s="214">
        <f t="shared" si="6"/>
        <v>0</v>
      </c>
      <c r="H79" s="215"/>
      <c r="I79" s="190"/>
      <c r="J79" s="191"/>
      <c r="K79" s="193"/>
      <c r="L79" s="210"/>
      <c r="M79" s="210"/>
      <c r="N79" s="210"/>
    </row>
    <row r="80" spans="1:14" s="211" customFormat="1" ht="15.75" x14ac:dyDescent="0.25">
      <c r="B80" s="194" t="s">
        <v>606</v>
      </c>
      <c r="C80" s="192"/>
      <c r="D80" s="213"/>
      <c r="E80" s="213"/>
      <c r="F80" s="213"/>
      <c r="G80" s="214">
        <f t="shared" si="6"/>
        <v>0</v>
      </c>
      <c r="H80" s="215"/>
      <c r="I80" s="190"/>
      <c r="J80" s="191"/>
      <c r="K80" s="193"/>
      <c r="L80" s="210"/>
      <c r="M80" s="210"/>
      <c r="N80" s="210"/>
    </row>
    <row r="81" spans="1:14" s="211" customFormat="1" ht="15.75" x14ac:dyDescent="0.25">
      <c r="A81" s="220"/>
      <c r="B81" s="194" t="s">
        <v>607</v>
      </c>
      <c r="C81" s="192"/>
      <c r="D81" s="213"/>
      <c r="E81" s="213"/>
      <c r="F81" s="213"/>
      <c r="G81" s="214">
        <f t="shared" si="6"/>
        <v>0</v>
      </c>
      <c r="H81" s="215"/>
      <c r="I81" s="190"/>
      <c r="J81" s="191"/>
      <c r="K81" s="193"/>
      <c r="L81" s="210"/>
      <c r="M81" s="210"/>
      <c r="N81" s="210"/>
    </row>
    <row r="82" spans="1:14" s="220" customFormat="1" ht="15.75" x14ac:dyDescent="0.25">
      <c r="A82" s="211"/>
      <c r="B82" s="194" t="s">
        <v>608</v>
      </c>
      <c r="C82" s="209"/>
      <c r="D82" s="216"/>
      <c r="E82" s="216"/>
      <c r="F82" s="216"/>
      <c r="G82" s="214">
        <f t="shared" si="6"/>
        <v>0</v>
      </c>
      <c r="H82" s="217"/>
      <c r="I82" s="218"/>
      <c r="J82" s="219"/>
      <c r="K82" s="193"/>
      <c r="L82" s="210"/>
      <c r="M82" s="210"/>
      <c r="N82" s="210"/>
    </row>
    <row r="83" spans="1:14" s="211" customFormat="1" ht="15.75" x14ac:dyDescent="0.25">
      <c r="B83" s="194" t="s">
        <v>609</v>
      </c>
      <c r="C83" s="209"/>
      <c r="D83" s="216"/>
      <c r="E83" s="216"/>
      <c r="F83" s="216"/>
      <c r="G83" s="214">
        <f t="shared" si="6"/>
        <v>0</v>
      </c>
      <c r="H83" s="217"/>
      <c r="I83" s="218"/>
      <c r="J83" s="219"/>
      <c r="K83" s="193"/>
      <c r="L83" s="210"/>
      <c r="M83" s="210"/>
      <c r="N83" s="210"/>
    </row>
    <row r="84" spans="1:14" s="211" customFormat="1" ht="15.75" x14ac:dyDescent="0.25">
      <c r="C84" s="105" t="s">
        <v>176</v>
      </c>
      <c r="D84" s="19">
        <f>SUM(D76:D83)</f>
        <v>0</v>
      </c>
      <c r="E84" s="19">
        <f>SUM(E76:E83)</f>
        <v>0</v>
      </c>
      <c r="F84" s="19">
        <f>SUM(F76:F83)</f>
        <v>21250</v>
      </c>
      <c r="G84" s="19">
        <f>SUM(G76:G83)</f>
        <v>21250</v>
      </c>
      <c r="H84" s="126">
        <f>(H76*G76)+(H77*G77)+(H78*G78)+(H79*G79)+(H80*G80)+(H81*G81)+(H82*G82)+(H83*G83)</f>
        <v>0</v>
      </c>
      <c r="I84" s="126">
        <f>SUM(I76:I83)</f>
        <v>20835.98</v>
      </c>
      <c r="J84" s="219"/>
      <c r="K84" s="193"/>
      <c r="L84" s="210"/>
      <c r="M84" s="210"/>
      <c r="N84" s="210"/>
    </row>
    <row r="85" spans="1:14" s="211" customFormat="1" ht="33.950000000000003" customHeight="1" x14ac:dyDescent="0.25">
      <c r="B85" s="105" t="s">
        <v>679</v>
      </c>
      <c r="C85" s="248" t="s">
        <v>706</v>
      </c>
      <c r="D85" s="248"/>
      <c r="E85" s="248"/>
      <c r="F85" s="248"/>
      <c r="G85" s="248"/>
      <c r="H85" s="248"/>
      <c r="I85" s="249"/>
      <c r="J85" s="248"/>
      <c r="K85" s="193"/>
      <c r="L85" s="210"/>
      <c r="M85" s="210"/>
      <c r="N85" s="210"/>
    </row>
    <row r="86" spans="1:14" s="211" customFormat="1" ht="31.5" x14ac:dyDescent="0.25">
      <c r="B86" s="194" t="s">
        <v>680</v>
      </c>
      <c r="C86" s="239" t="s">
        <v>707</v>
      </c>
      <c r="D86" s="213"/>
      <c r="E86" s="213">
        <v>20000</v>
      </c>
      <c r="F86" s="213"/>
      <c r="G86" s="214">
        <f>SUM(D86:F86)</f>
        <v>20000</v>
      </c>
      <c r="H86" s="221">
        <v>0.6</v>
      </c>
      <c r="I86" s="242">
        <v>88360.61</v>
      </c>
      <c r="J86" s="191"/>
      <c r="K86" s="52"/>
      <c r="L86" s="52"/>
      <c r="M86" s="210"/>
      <c r="N86" s="210"/>
    </row>
    <row r="87" spans="1:14" s="211" customFormat="1" ht="18.600000000000001" customHeight="1" x14ac:dyDescent="0.25">
      <c r="B87" s="194" t="s">
        <v>681</v>
      </c>
      <c r="C87" s="192"/>
      <c r="D87" s="213"/>
      <c r="E87" s="213"/>
      <c r="F87" s="213"/>
      <c r="G87" s="214">
        <f t="shared" ref="G87:G93" si="7">SUM(D87:F87)</f>
        <v>0</v>
      </c>
      <c r="H87" s="215"/>
      <c r="I87" s="190"/>
      <c r="J87" s="191"/>
      <c r="K87" s="51"/>
      <c r="L87" s="210"/>
      <c r="M87" s="210"/>
      <c r="N87" s="210"/>
    </row>
    <row r="88" spans="1:14" s="211" customFormat="1" ht="15.75" x14ac:dyDescent="0.25">
      <c r="B88" s="194" t="s">
        <v>682</v>
      </c>
      <c r="C88" s="192"/>
      <c r="D88" s="213"/>
      <c r="E88" s="213"/>
      <c r="F88" s="213"/>
      <c r="G88" s="214">
        <f t="shared" si="7"/>
        <v>0</v>
      </c>
      <c r="H88" s="215"/>
      <c r="I88" s="190"/>
      <c r="J88" s="191"/>
      <c r="K88" s="193"/>
      <c r="L88" s="210"/>
      <c r="M88" s="210"/>
      <c r="N88" s="210"/>
    </row>
    <row r="89" spans="1:14" s="211" customFormat="1" ht="15.75" x14ac:dyDescent="0.25">
      <c r="B89" s="194" t="s">
        <v>683</v>
      </c>
      <c r="C89" s="192"/>
      <c r="D89" s="213"/>
      <c r="E89" s="213"/>
      <c r="F89" s="213"/>
      <c r="G89" s="214">
        <f t="shared" si="7"/>
        <v>0</v>
      </c>
      <c r="H89" s="215"/>
      <c r="I89" s="190"/>
      <c r="J89" s="191"/>
      <c r="K89" s="193"/>
      <c r="L89" s="210"/>
      <c r="M89" s="210"/>
      <c r="N89" s="210"/>
    </row>
    <row r="90" spans="1:14" s="211" customFormat="1" ht="15.75" x14ac:dyDescent="0.25">
      <c r="B90" s="194" t="s">
        <v>684</v>
      </c>
      <c r="C90" s="192"/>
      <c r="D90" s="213"/>
      <c r="E90" s="213"/>
      <c r="F90" s="213"/>
      <c r="G90" s="214">
        <f t="shared" si="7"/>
        <v>0</v>
      </c>
      <c r="H90" s="215"/>
      <c r="I90" s="190"/>
      <c r="J90" s="191"/>
      <c r="K90" s="193"/>
      <c r="L90" s="210"/>
      <c r="M90" s="210"/>
      <c r="N90" s="210"/>
    </row>
    <row r="91" spans="1:14" s="211" customFormat="1" ht="15.75" x14ac:dyDescent="0.25">
      <c r="A91" s="220"/>
      <c r="B91" s="194" t="s">
        <v>685</v>
      </c>
      <c r="C91" s="192"/>
      <c r="D91" s="213"/>
      <c r="E91" s="213"/>
      <c r="F91" s="213"/>
      <c r="G91" s="214">
        <f t="shared" si="7"/>
        <v>0</v>
      </c>
      <c r="H91" s="215"/>
      <c r="I91" s="190"/>
      <c r="J91" s="191"/>
      <c r="K91" s="193"/>
      <c r="L91" s="210"/>
      <c r="M91" s="210"/>
      <c r="N91" s="210"/>
    </row>
    <row r="92" spans="1:14" s="220" customFormat="1" ht="15.75" x14ac:dyDescent="0.25">
      <c r="A92" s="211"/>
      <c r="B92" s="194" t="s">
        <v>686</v>
      </c>
      <c r="C92" s="209"/>
      <c r="D92" s="216"/>
      <c r="E92" s="216"/>
      <c r="F92" s="216"/>
      <c r="G92" s="214">
        <f t="shared" si="7"/>
        <v>0</v>
      </c>
      <c r="H92" s="217"/>
      <c r="I92" s="218"/>
      <c r="J92" s="219"/>
      <c r="K92" s="193"/>
      <c r="L92" s="210"/>
      <c r="M92" s="210"/>
      <c r="N92" s="210"/>
    </row>
    <row r="93" spans="1:14" s="211" customFormat="1" ht="15.75" x14ac:dyDescent="0.25">
      <c r="B93" s="194" t="s">
        <v>687</v>
      </c>
      <c r="C93" s="209"/>
      <c r="D93" s="216"/>
      <c r="E93" s="216"/>
      <c r="F93" s="216"/>
      <c r="G93" s="214">
        <f t="shared" si="7"/>
        <v>0</v>
      </c>
      <c r="H93" s="217"/>
      <c r="I93" s="218"/>
      <c r="J93" s="219"/>
      <c r="K93" s="193"/>
      <c r="L93" s="210"/>
      <c r="M93" s="210"/>
      <c r="N93" s="210"/>
    </row>
    <row r="94" spans="1:14" s="211" customFormat="1" ht="15.75" x14ac:dyDescent="0.25">
      <c r="C94" s="105" t="s">
        <v>176</v>
      </c>
      <c r="D94" s="19">
        <f>SUM(D86:D93)</f>
        <v>0</v>
      </c>
      <c r="E94" s="19">
        <f>SUM(E86:E93)</f>
        <v>20000</v>
      </c>
      <c r="F94" s="19">
        <f>SUM(F86:F93)</f>
        <v>0</v>
      </c>
      <c r="G94" s="19">
        <f>SUM(G86:G93)</f>
        <v>20000</v>
      </c>
      <c r="H94" s="126">
        <f>(H86*G86)+(H87*G87)+(H88*G88)+(H89*G89)+(H90*G90)+(H91*G91)+(H92*G92)+(H93*G93)</f>
        <v>12000</v>
      </c>
      <c r="I94" s="126">
        <f>SUM(I86:I93)</f>
        <v>88360.61</v>
      </c>
      <c r="J94" s="219"/>
      <c r="K94" s="193"/>
      <c r="L94" s="210"/>
      <c r="M94" s="210"/>
      <c r="N94" s="210"/>
    </row>
    <row r="95" spans="1:14" s="211" customFormat="1" ht="33.950000000000003" customHeight="1" x14ac:dyDescent="0.25">
      <c r="B95" s="105" t="s">
        <v>688</v>
      </c>
      <c r="C95" s="248" t="s">
        <v>708</v>
      </c>
      <c r="D95" s="248"/>
      <c r="E95" s="248"/>
      <c r="F95" s="248"/>
      <c r="G95" s="248"/>
      <c r="H95" s="248"/>
      <c r="I95" s="249"/>
      <c r="J95" s="248"/>
      <c r="K95" s="193"/>
      <c r="L95" s="210"/>
      <c r="M95" s="210"/>
      <c r="N95" s="210"/>
    </row>
    <row r="96" spans="1:14" s="211" customFormat="1" ht="33.6" customHeight="1" x14ac:dyDescent="0.25">
      <c r="B96" s="194" t="s">
        <v>689</v>
      </c>
      <c r="C96" s="239" t="s">
        <v>709</v>
      </c>
      <c r="D96" s="213"/>
      <c r="E96" s="213">
        <v>63000</v>
      </c>
      <c r="F96" s="213"/>
      <c r="G96" s="214">
        <f>SUM(D96:F96)</f>
        <v>63000</v>
      </c>
      <c r="H96" s="221">
        <v>0.45</v>
      </c>
      <c r="I96" s="242">
        <v>35874.870000000003</v>
      </c>
      <c r="J96" s="191"/>
      <c r="K96" s="52"/>
      <c r="L96" s="52"/>
      <c r="M96" s="210"/>
      <c r="N96" s="210"/>
    </row>
    <row r="97" spans="1:14" s="211" customFormat="1" ht="18.600000000000001" customHeight="1" x14ac:dyDescent="0.25">
      <c r="B97" s="194" t="s">
        <v>690</v>
      </c>
      <c r="C97" s="239" t="s">
        <v>710</v>
      </c>
      <c r="D97" s="213"/>
      <c r="E97" s="213">
        <v>14000</v>
      </c>
      <c r="F97" s="213"/>
      <c r="G97" s="214">
        <f t="shared" ref="G97:G103" si="8">SUM(D97:F97)</f>
        <v>14000</v>
      </c>
      <c r="H97" s="221">
        <v>0.45</v>
      </c>
      <c r="I97" s="242"/>
      <c r="J97" s="191"/>
      <c r="K97" s="51"/>
      <c r="L97" s="210"/>
      <c r="M97" s="210"/>
      <c r="N97" s="210"/>
    </row>
    <row r="98" spans="1:14" s="211" customFormat="1" ht="31.5" x14ac:dyDescent="0.25">
      <c r="B98" s="194" t="s">
        <v>691</v>
      </c>
      <c r="C98" s="239" t="s">
        <v>711</v>
      </c>
      <c r="D98" s="213"/>
      <c r="E98" s="213">
        <v>23000</v>
      </c>
      <c r="F98" s="213"/>
      <c r="G98" s="214">
        <f t="shared" si="8"/>
        <v>23000</v>
      </c>
      <c r="H98" s="221">
        <v>0.45</v>
      </c>
      <c r="I98" s="242">
        <v>1131.8699999999999</v>
      </c>
      <c r="J98" s="191"/>
      <c r="K98" s="193"/>
      <c r="L98" s="210"/>
      <c r="M98" s="210"/>
      <c r="N98" s="210"/>
    </row>
    <row r="99" spans="1:14" s="211" customFormat="1" ht="15.75" x14ac:dyDescent="0.25">
      <c r="B99" s="194" t="s">
        <v>692</v>
      </c>
      <c r="C99" s="192"/>
      <c r="D99" s="213"/>
      <c r="E99" s="213"/>
      <c r="F99" s="213"/>
      <c r="G99" s="214">
        <f t="shared" si="8"/>
        <v>0</v>
      </c>
      <c r="H99" s="215"/>
      <c r="I99" s="190"/>
      <c r="J99" s="191"/>
      <c r="K99" s="193"/>
      <c r="L99" s="210"/>
      <c r="M99" s="210"/>
      <c r="N99" s="210"/>
    </row>
    <row r="100" spans="1:14" s="211" customFormat="1" ht="15.75" x14ac:dyDescent="0.25">
      <c r="B100" s="194" t="s">
        <v>693</v>
      </c>
      <c r="C100" s="192"/>
      <c r="D100" s="213"/>
      <c r="E100" s="213"/>
      <c r="F100" s="213"/>
      <c r="G100" s="214">
        <f t="shared" si="8"/>
        <v>0</v>
      </c>
      <c r="H100" s="215"/>
      <c r="I100" s="190"/>
      <c r="J100" s="191"/>
      <c r="K100" s="193"/>
      <c r="L100" s="210"/>
      <c r="M100" s="210"/>
      <c r="N100" s="210"/>
    </row>
    <row r="101" spans="1:14" s="211" customFormat="1" ht="15.75" x14ac:dyDescent="0.25">
      <c r="A101" s="220"/>
      <c r="B101" s="194" t="s">
        <v>694</v>
      </c>
      <c r="C101" s="192"/>
      <c r="D101" s="213"/>
      <c r="E101" s="213"/>
      <c r="F101" s="213"/>
      <c r="G101" s="214">
        <f t="shared" si="8"/>
        <v>0</v>
      </c>
      <c r="H101" s="215"/>
      <c r="I101" s="190"/>
      <c r="J101" s="191"/>
      <c r="K101" s="193"/>
      <c r="L101" s="210"/>
      <c r="M101" s="210"/>
      <c r="N101" s="210"/>
    </row>
    <row r="102" spans="1:14" s="220" customFormat="1" ht="15.75" x14ac:dyDescent="0.25">
      <c r="A102" s="211"/>
      <c r="B102" s="194" t="s">
        <v>695</v>
      </c>
      <c r="C102" s="209"/>
      <c r="D102" s="216"/>
      <c r="E102" s="216"/>
      <c r="F102" s="216"/>
      <c r="G102" s="214">
        <f t="shared" si="8"/>
        <v>0</v>
      </c>
      <c r="H102" s="217"/>
      <c r="I102" s="218"/>
      <c r="J102" s="219"/>
      <c r="K102" s="193"/>
      <c r="L102" s="210"/>
      <c r="M102" s="236">
        <f>I104+I94+I114</f>
        <v>141207.02000000002</v>
      </c>
      <c r="N102" s="210"/>
    </row>
    <row r="103" spans="1:14" s="211" customFormat="1" ht="15.75" x14ac:dyDescent="0.25">
      <c r="B103" s="194" t="s">
        <v>696</v>
      </c>
      <c r="C103" s="209"/>
      <c r="D103" s="216"/>
      <c r="E103" s="216"/>
      <c r="F103" s="216"/>
      <c r="G103" s="214">
        <f t="shared" si="8"/>
        <v>0</v>
      </c>
      <c r="H103" s="217"/>
      <c r="I103" s="218"/>
      <c r="J103" s="219"/>
      <c r="K103" s="193"/>
      <c r="L103" s="210"/>
      <c r="M103" s="210"/>
      <c r="N103" s="210"/>
    </row>
    <row r="104" spans="1:14" s="211" customFormat="1" ht="15.75" x14ac:dyDescent="0.25">
      <c r="C104" s="105" t="s">
        <v>176</v>
      </c>
      <c r="D104" s="19">
        <f>SUM(D96:D103)</f>
        <v>0</v>
      </c>
      <c r="E104" s="19">
        <f>SUM(E96:E103)</f>
        <v>100000</v>
      </c>
      <c r="F104" s="19">
        <f>SUM(F96:F103)</f>
        <v>0</v>
      </c>
      <c r="G104" s="19">
        <f>SUM(G96:G103)</f>
        <v>100000</v>
      </c>
      <c r="H104" s="126">
        <f>(H96*G96)+(H97*G97)+(H98*G98)+(H99*G99)+(H100*G100)+(H101*G101)+(H102*G102)+(H103*G103)</f>
        <v>45000</v>
      </c>
      <c r="I104" s="126">
        <f>SUM(I96:I103)</f>
        <v>37006.740000000005</v>
      </c>
      <c r="J104" s="219"/>
      <c r="K104" s="193"/>
      <c r="L104" s="210"/>
      <c r="M104" s="210"/>
      <c r="N104" s="210"/>
    </row>
    <row r="105" spans="1:14" s="211" customFormat="1" ht="33.950000000000003" customHeight="1" x14ac:dyDescent="0.25">
      <c r="B105" s="105" t="s">
        <v>697</v>
      </c>
      <c r="C105" s="248" t="s">
        <v>712</v>
      </c>
      <c r="D105" s="248"/>
      <c r="E105" s="248"/>
      <c r="F105" s="248"/>
      <c r="G105" s="248"/>
      <c r="H105" s="248"/>
      <c r="I105" s="249"/>
      <c r="J105" s="248"/>
      <c r="K105" s="193"/>
      <c r="L105" s="210"/>
      <c r="M105" s="210"/>
      <c r="N105" s="210"/>
    </row>
    <row r="106" spans="1:14" s="211" customFormat="1" ht="29.1" customHeight="1" x14ac:dyDescent="0.25">
      <c r="B106" s="194" t="s">
        <v>698</v>
      </c>
      <c r="C106" s="240" t="s">
        <v>713</v>
      </c>
      <c r="D106" s="213"/>
      <c r="E106" s="213">
        <v>20000</v>
      </c>
      <c r="F106" s="213"/>
      <c r="G106" s="214">
        <f>SUM(D106:F106)</f>
        <v>20000</v>
      </c>
      <c r="H106" s="221">
        <v>0.55000000000000004</v>
      </c>
      <c r="I106" s="242">
        <v>603.66999999999996</v>
      </c>
      <c r="J106" s="191"/>
      <c r="K106" s="52"/>
      <c r="L106" s="52"/>
      <c r="M106" s="236">
        <f>I205+I215+I225</f>
        <v>77190.83</v>
      </c>
      <c r="N106" s="210"/>
    </row>
    <row r="107" spans="1:14" s="211" customFormat="1" ht="40.5" customHeight="1" x14ac:dyDescent="0.25">
      <c r="B107" s="194" t="s">
        <v>699</v>
      </c>
      <c r="C107" s="239" t="s">
        <v>714</v>
      </c>
      <c r="D107" s="213"/>
      <c r="E107" s="213">
        <v>12000</v>
      </c>
      <c r="F107" s="213"/>
      <c r="G107" s="214">
        <f t="shared" ref="G107:G113" si="9">SUM(D107:F107)</f>
        <v>12000</v>
      </c>
      <c r="H107" s="221">
        <v>0.55000000000000004</v>
      </c>
      <c r="I107" s="242">
        <v>15236</v>
      </c>
      <c r="J107" s="191"/>
      <c r="K107" s="51"/>
      <c r="L107" s="210"/>
      <c r="M107" s="210"/>
      <c r="N107" s="210"/>
    </row>
    <row r="108" spans="1:14" s="211" customFormat="1" ht="31.5" x14ac:dyDescent="0.25">
      <c r="B108" s="194" t="s">
        <v>700</v>
      </c>
      <c r="C108" s="239" t="s">
        <v>715</v>
      </c>
      <c r="D108" s="213"/>
      <c r="E108" s="213">
        <v>18000</v>
      </c>
      <c r="F108" s="213"/>
      <c r="G108" s="214">
        <f t="shared" si="9"/>
        <v>18000</v>
      </c>
      <c r="H108" s="221">
        <v>0.55000000000000004</v>
      </c>
      <c r="I108" s="190"/>
      <c r="J108" s="191"/>
      <c r="K108" s="193"/>
      <c r="L108" s="210"/>
      <c r="M108" s="210"/>
      <c r="N108" s="210"/>
    </row>
    <row r="109" spans="1:14" s="211" customFormat="1" ht="15.75" x14ac:dyDescent="0.25">
      <c r="B109" s="194" t="s">
        <v>701</v>
      </c>
      <c r="C109" s="192"/>
      <c r="D109" s="213"/>
      <c r="E109" s="213"/>
      <c r="F109" s="213"/>
      <c r="G109" s="214">
        <f t="shared" si="9"/>
        <v>0</v>
      </c>
      <c r="H109" s="215"/>
      <c r="I109" s="190"/>
      <c r="J109" s="191"/>
      <c r="K109" s="193"/>
      <c r="L109" s="210"/>
      <c r="M109" s="236">
        <f>M102+M106</f>
        <v>218397.85000000003</v>
      </c>
      <c r="N109" s="210"/>
    </row>
    <row r="110" spans="1:14" s="211" customFormat="1" ht="15.75" x14ac:dyDescent="0.25">
      <c r="B110" s="194" t="s">
        <v>702</v>
      </c>
      <c r="C110" s="192"/>
      <c r="D110" s="213"/>
      <c r="E110" s="213"/>
      <c r="F110" s="213"/>
      <c r="G110" s="214">
        <f t="shared" si="9"/>
        <v>0</v>
      </c>
      <c r="H110" s="215"/>
      <c r="I110" s="190"/>
      <c r="J110" s="191"/>
      <c r="K110" s="193"/>
      <c r="L110" s="210"/>
      <c r="M110" s="210"/>
      <c r="N110" s="210"/>
    </row>
    <row r="111" spans="1:14" s="211" customFormat="1" ht="15.75" x14ac:dyDescent="0.25">
      <c r="A111" s="220"/>
      <c r="B111" s="194" t="s">
        <v>703</v>
      </c>
      <c r="C111" s="192"/>
      <c r="D111" s="213"/>
      <c r="E111" s="213"/>
      <c r="F111" s="213"/>
      <c r="G111" s="214">
        <f t="shared" si="9"/>
        <v>0</v>
      </c>
      <c r="H111" s="215"/>
      <c r="I111" s="190"/>
      <c r="J111" s="191"/>
      <c r="K111" s="193"/>
      <c r="L111" s="210"/>
      <c r="M111" s="210"/>
      <c r="N111" s="210"/>
    </row>
    <row r="112" spans="1:14" s="220" customFormat="1" ht="15.75" x14ac:dyDescent="0.25">
      <c r="A112" s="211"/>
      <c r="B112" s="194" t="s">
        <v>704</v>
      </c>
      <c r="C112" s="209"/>
      <c r="D112" s="216"/>
      <c r="E112" s="216"/>
      <c r="F112" s="216"/>
      <c r="G112" s="214">
        <f t="shared" si="9"/>
        <v>0</v>
      </c>
      <c r="H112" s="217"/>
      <c r="I112" s="218"/>
      <c r="J112" s="219"/>
      <c r="K112" s="193"/>
      <c r="L112" s="210"/>
      <c r="M112" s="210"/>
      <c r="N112" s="210"/>
    </row>
    <row r="113" spans="1:14" s="211" customFormat="1" ht="15.75" x14ac:dyDescent="0.25">
      <c r="B113" s="194" t="s">
        <v>705</v>
      </c>
      <c r="C113" s="209"/>
      <c r="D113" s="216"/>
      <c r="E113" s="216"/>
      <c r="F113" s="216"/>
      <c r="G113" s="214">
        <f t="shared" si="9"/>
        <v>0</v>
      </c>
      <c r="H113" s="217"/>
      <c r="I113" s="218"/>
      <c r="J113" s="219"/>
      <c r="K113" s="193"/>
      <c r="L113" s="210"/>
      <c r="M113" s="210"/>
      <c r="N113" s="210"/>
    </row>
    <row r="114" spans="1:14" s="211" customFormat="1" ht="15.75" x14ac:dyDescent="0.25">
      <c r="C114" s="105" t="s">
        <v>176</v>
      </c>
      <c r="D114" s="19">
        <f>SUM(D106:D113)</f>
        <v>0</v>
      </c>
      <c r="E114" s="19">
        <f>SUM(E106:E113)</f>
        <v>50000</v>
      </c>
      <c r="F114" s="19">
        <f>SUM(F106:F113)</f>
        <v>0</v>
      </c>
      <c r="G114" s="19">
        <f>SUM(G106:G113)</f>
        <v>50000</v>
      </c>
      <c r="H114" s="126">
        <f>(H106*G106)+(H107*G107)+(H108*G108)+(H109*G109)+(H110*G110)+(H111*G111)+(H112*G112)+(H113*G113)</f>
        <v>27500</v>
      </c>
      <c r="I114" s="126">
        <f>SUM(I106:I113)</f>
        <v>15839.67</v>
      </c>
      <c r="J114" s="219"/>
      <c r="K114" s="193"/>
      <c r="L114" s="210"/>
      <c r="M114" s="210"/>
      <c r="N114" s="210"/>
    </row>
    <row r="115" spans="1:14" s="211" customFormat="1" ht="30" customHeight="1" x14ac:dyDescent="0.25">
      <c r="B115" s="105" t="s">
        <v>7</v>
      </c>
      <c r="C115" s="282" t="s">
        <v>652</v>
      </c>
      <c r="D115" s="283"/>
      <c r="E115" s="283"/>
      <c r="F115" s="283"/>
      <c r="G115" s="283"/>
      <c r="H115" s="283"/>
      <c r="I115" s="283"/>
      <c r="J115" s="284"/>
      <c r="K115" s="52"/>
      <c r="L115" s="210"/>
      <c r="M115" s="210"/>
      <c r="N115" s="210"/>
    </row>
    <row r="116" spans="1:14" s="211" customFormat="1" ht="15.95" customHeight="1" thickBot="1" x14ac:dyDescent="0.3">
      <c r="B116" s="105" t="s">
        <v>67</v>
      </c>
      <c r="C116" s="285" t="s">
        <v>668</v>
      </c>
      <c r="D116" s="286"/>
      <c r="E116" s="286"/>
      <c r="F116" s="286"/>
      <c r="G116" s="286"/>
      <c r="H116" s="286"/>
      <c r="I116" s="286"/>
      <c r="J116" s="287"/>
      <c r="K116" s="51"/>
      <c r="L116" s="210"/>
      <c r="M116" s="210"/>
      <c r="N116" s="210"/>
    </row>
    <row r="117" spans="1:14" s="211" customFormat="1" ht="32.25" thickBot="1" x14ac:dyDescent="0.3">
      <c r="B117" s="194" t="s">
        <v>69</v>
      </c>
      <c r="C117" s="238" t="s">
        <v>669</v>
      </c>
      <c r="D117" s="213">
        <v>5400</v>
      </c>
      <c r="E117" s="213"/>
      <c r="F117" s="213"/>
      <c r="G117" s="214">
        <f>SUM(D117:F117)</f>
        <v>5400</v>
      </c>
      <c r="H117" s="215">
        <v>0.5</v>
      </c>
      <c r="I117" s="190">
        <v>22581</v>
      </c>
      <c r="J117" s="191"/>
      <c r="K117" s="193"/>
      <c r="L117" s="210"/>
      <c r="M117" s="210"/>
      <c r="N117" s="210"/>
    </row>
    <row r="118" spans="1:14" s="211" customFormat="1" ht="15.75" x14ac:dyDescent="0.25">
      <c r="B118" s="194" t="s">
        <v>68</v>
      </c>
      <c r="C118" s="192"/>
      <c r="D118" s="213"/>
      <c r="E118" s="213"/>
      <c r="F118" s="213"/>
      <c r="G118" s="214">
        <f t="shared" ref="G118:G124" si="10">SUM(D118:F118)</f>
        <v>0</v>
      </c>
      <c r="H118" s="215"/>
      <c r="I118" s="190"/>
      <c r="J118" s="191"/>
      <c r="K118" s="193"/>
      <c r="L118" s="210"/>
      <c r="M118" s="210"/>
      <c r="N118" s="210"/>
    </row>
    <row r="119" spans="1:14" s="211" customFormat="1" ht="15.75" x14ac:dyDescent="0.25">
      <c r="B119" s="194" t="s">
        <v>70</v>
      </c>
      <c r="C119" s="192"/>
      <c r="D119" s="213"/>
      <c r="E119" s="213"/>
      <c r="F119" s="213"/>
      <c r="G119" s="214">
        <f t="shared" si="10"/>
        <v>0</v>
      </c>
      <c r="H119" s="215"/>
      <c r="I119" s="190"/>
      <c r="J119" s="191"/>
      <c r="K119" s="193"/>
      <c r="L119" s="210"/>
      <c r="M119" s="210"/>
      <c r="N119" s="210"/>
    </row>
    <row r="120" spans="1:14" s="211" customFormat="1" ht="15.75" x14ac:dyDescent="0.25">
      <c r="B120" s="194" t="s">
        <v>71</v>
      </c>
      <c r="C120" s="192"/>
      <c r="D120" s="213"/>
      <c r="E120" s="213"/>
      <c r="F120" s="213"/>
      <c r="G120" s="214">
        <f t="shared" si="10"/>
        <v>0</v>
      </c>
      <c r="H120" s="215"/>
      <c r="I120" s="190"/>
      <c r="J120" s="191"/>
      <c r="K120" s="193"/>
      <c r="L120" s="210"/>
      <c r="M120" s="210"/>
      <c r="N120" s="210"/>
    </row>
    <row r="121" spans="1:14" s="211" customFormat="1" ht="15.75" x14ac:dyDescent="0.25">
      <c r="B121" s="194" t="s">
        <v>72</v>
      </c>
      <c r="C121" s="192"/>
      <c r="D121" s="213"/>
      <c r="E121" s="213"/>
      <c r="F121" s="213"/>
      <c r="G121" s="214">
        <f t="shared" si="10"/>
        <v>0</v>
      </c>
      <c r="H121" s="215"/>
      <c r="I121" s="190"/>
      <c r="J121" s="191"/>
      <c r="K121" s="193"/>
      <c r="L121" s="210"/>
      <c r="M121" s="210"/>
      <c r="N121" s="210"/>
    </row>
    <row r="122" spans="1:14" s="211" customFormat="1" ht="15.75" x14ac:dyDescent="0.25">
      <c r="B122" s="194" t="s">
        <v>73</v>
      </c>
      <c r="C122" s="192"/>
      <c r="D122" s="213"/>
      <c r="E122" s="213"/>
      <c r="F122" s="213"/>
      <c r="G122" s="214">
        <f t="shared" si="10"/>
        <v>0</v>
      </c>
      <c r="H122" s="215"/>
      <c r="I122" s="190"/>
      <c r="J122" s="191"/>
      <c r="K122" s="193"/>
      <c r="L122" s="210"/>
      <c r="M122" s="210"/>
      <c r="N122" s="210"/>
    </row>
    <row r="123" spans="1:14" s="211" customFormat="1" ht="15.75" x14ac:dyDescent="0.25">
      <c r="B123" s="194" t="s">
        <v>74</v>
      </c>
      <c r="C123" s="209"/>
      <c r="D123" s="216"/>
      <c r="E123" s="216"/>
      <c r="F123" s="216"/>
      <c r="G123" s="214">
        <f t="shared" si="10"/>
        <v>0</v>
      </c>
      <c r="H123" s="217"/>
      <c r="I123" s="218"/>
      <c r="J123" s="219"/>
      <c r="K123" s="193"/>
      <c r="L123" s="210"/>
      <c r="M123" s="210"/>
      <c r="N123" s="210"/>
    </row>
    <row r="124" spans="1:14" s="211" customFormat="1" ht="15.75" x14ac:dyDescent="0.25">
      <c r="A124" s="220"/>
      <c r="B124" s="194" t="s">
        <v>75</v>
      </c>
      <c r="C124" s="209"/>
      <c r="D124" s="216"/>
      <c r="E124" s="216"/>
      <c r="F124" s="216"/>
      <c r="G124" s="214">
        <f t="shared" si="10"/>
        <v>0</v>
      </c>
      <c r="H124" s="217"/>
      <c r="I124" s="218"/>
      <c r="J124" s="219"/>
      <c r="K124" s="193"/>
      <c r="L124" s="210"/>
      <c r="M124" s="210"/>
      <c r="N124" s="210"/>
    </row>
    <row r="125" spans="1:14" s="211" customFormat="1" ht="15.75" x14ac:dyDescent="0.25">
      <c r="A125" s="220"/>
      <c r="C125" s="105" t="s">
        <v>176</v>
      </c>
      <c r="D125" s="19">
        <f>SUM(D117:D124)</f>
        <v>5400</v>
      </c>
      <c r="E125" s="19">
        <f>SUM(E117:E124)</f>
        <v>0</v>
      </c>
      <c r="F125" s="19">
        <f>SUM(F117:F124)</f>
        <v>0</v>
      </c>
      <c r="G125" s="22">
        <f>SUM(G117:G124)</f>
        <v>5400</v>
      </c>
      <c r="H125" s="126">
        <f>(H117*G117)+(H118*G118)+(H119*G119)+(H120*G120)+(H121*G121)+(H122*G122)+(H123*G123)+(H124*G124)</f>
        <v>2700</v>
      </c>
      <c r="I125" s="126">
        <f>SUM(I117:I124)</f>
        <v>22581</v>
      </c>
      <c r="J125" s="219"/>
      <c r="K125" s="52"/>
      <c r="L125" s="210"/>
      <c r="M125" s="210"/>
      <c r="N125" s="210"/>
    </row>
    <row r="126" spans="1:14" s="211" customFormat="1" ht="15.75" customHeight="1" thickBot="1" x14ac:dyDescent="0.3">
      <c r="B126" s="105" t="s">
        <v>76</v>
      </c>
      <c r="C126" s="248" t="s">
        <v>670</v>
      </c>
      <c r="D126" s="248"/>
      <c r="E126" s="248"/>
      <c r="F126" s="248"/>
      <c r="G126" s="248"/>
      <c r="H126" s="248"/>
      <c r="I126" s="249"/>
      <c r="J126" s="248"/>
      <c r="K126" s="4"/>
      <c r="L126" s="210"/>
      <c r="M126" s="210"/>
      <c r="N126" s="210"/>
    </row>
    <row r="127" spans="1:14" s="211" customFormat="1" ht="29.45" customHeight="1" thickBot="1" x14ac:dyDescent="0.3">
      <c r="B127" s="194" t="s">
        <v>77</v>
      </c>
      <c r="C127" s="238" t="s">
        <v>671</v>
      </c>
      <c r="D127" s="213">
        <v>18050</v>
      </c>
      <c r="E127" s="213"/>
      <c r="F127" s="213"/>
      <c r="G127" s="214">
        <f>SUM(D127:F127)</f>
        <v>18050</v>
      </c>
      <c r="H127" s="215">
        <v>0.5</v>
      </c>
      <c r="I127" s="190">
        <v>25702</v>
      </c>
      <c r="J127" s="191"/>
      <c r="K127" s="17"/>
      <c r="L127" s="210"/>
      <c r="M127" s="210"/>
      <c r="N127" s="210"/>
    </row>
    <row r="128" spans="1:14" s="211" customFormat="1" ht="15" customHeight="1" x14ac:dyDescent="0.25">
      <c r="B128" s="194" t="s">
        <v>78</v>
      </c>
      <c r="C128" s="192"/>
      <c r="D128" s="213"/>
      <c r="E128" s="213"/>
      <c r="F128" s="213"/>
      <c r="G128" s="214">
        <f t="shared" ref="G128:G134" si="11">SUM(D128:F128)</f>
        <v>0</v>
      </c>
      <c r="H128" s="215"/>
      <c r="I128" s="190"/>
      <c r="J128" s="191"/>
      <c r="K128" s="51"/>
      <c r="L128" s="210"/>
      <c r="M128" s="210"/>
      <c r="N128" s="210"/>
    </row>
    <row r="129" spans="1:14" s="211" customFormat="1" ht="15.75" x14ac:dyDescent="0.25">
      <c r="B129" s="194" t="s">
        <v>79</v>
      </c>
      <c r="C129" s="192"/>
      <c r="D129" s="213"/>
      <c r="E129" s="213"/>
      <c r="F129" s="213"/>
      <c r="G129" s="214">
        <f t="shared" si="11"/>
        <v>0</v>
      </c>
      <c r="H129" s="215"/>
      <c r="I129" s="190"/>
      <c r="J129" s="191"/>
      <c r="K129" s="193"/>
      <c r="L129" s="210"/>
      <c r="M129" s="210"/>
      <c r="N129" s="210"/>
    </row>
    <row r="130" spans="1:14" s="211" customFormat="1" ht="15.75" x14ac:dyDescent="0.25">
      <c r="B130" s="194" t="s">
        <v>80</v>
      </c>
      <c r="C130" s="192"/>
      <c r="D130" s="213"/>
      <c r="E130" s="213"/>
      <c r="F130" s="213"/>
      <c r="G130" s="214">
        <f t="shared" si="11"/>
        <v>0</v>
      </c>
      <c r="H130" s="215"/>
      <c r="I130" s="190"/>
      <c r="J130" s="191"/>
      <c r="K130" s="193"/>
      <c r="L130" s="210"/>
      <c r="M130" s="210"/>
      <c r="N130" s="210"/>
    </row>
    <row r="131" spans="1:14" s="211" customFormat="1" ht="15.75" x14ac:dyDescent="0.25">
      <c r="B131" s="194" t="s">
        <v>81</v>
      </c>
      <c r="C131" s="192"/>
      <c r="D131" s="213"/>
      <c r="E131" s="213"/>
      <c r="F131" s="213"/>
      <c r="G131" s="214">
        <f t="shared" si="11"/>
        <v>0</v>
      </c>
      <c r="H131" s="215"/>
      <c r="I131" s="190"/>
      <c r="J131" s="191"/>
      <c r="K131" s="193"/>
      <c r="L131" s="210"/>
      <c r="M131" s="210"/>
      <c r="N131" s="210"/>
    </row>
    <row r="132" spans="1:14" s="211" customFormat="1" ht="15.75" x14ac:dyDescent="0.25">
      <c r="B132" s="194" t="s">
        <v>82</v>
      </c>
      <c r="C132" s="192"/>
      <c r="D132" s="213"/>
      <c r="E132" s="213"/>
      <c r="F132" s="213"/>
      <c r="G132" s="214">
        <f t="shared" si="11"/>
        <v>0</v>
      </c>
      <c r="H132" s="215"/>
      <c r="I132" s="190"/>
      <c r="J132" s="191"/>
      <c r="K132" s="193"/>
      <c r="L132" s="210"/>
      <c r="M132" s="210"/>
      <c r="N132" s="210"/>
    </row>
    <row r="133" spans="1:14" s="211" customFormat="1" ht="15.75" x14ac:dyDescent="0.25">
      <c r="B133" s="194" t="s">
        <v>83</v>
      </c>
      <c r="C133" s="209"/>
      <c r="D133" s="216"/>
      <c r="E133" s="216"/>
      <c r="F133" s="216"/>
      <c r="G133" s="214">
        <f t="shared" si="11"/>
        <v>0</v>
      </c>
      <c r="H133" s="217"/>
      <c r="I133" s="218"/>
      <c r="J133" s="219"/>
      <c r="K133" s="193"/>
      <c r="L133" s="210"/>
      <c r="M133" s="210"/>
      <c r="N133" s="210"/>
    </row>
    <row r="134" spans="1:14" s="211" customFormat="1" ht="15.75" x14ac:dyDescent="0.25">
      <c r="B134" s="194" t="s">
        <v>84</v>
      </c>
      <c r="C134" s="209"/>
      <c r="D134" s="216"/>
      <c r="E134" s="216"/>
      <c r="F134" s="216"/>
      <c r="G134" s="214">
        <f t="shared" si="11"/>
        <v>0</v>
      </c>
      <c r="H134" s="217"/>
      <c r="I134" s="218"/>
      <c r="J134" s="219"/>
      <c r="K134" s="193"/>
      <c r="L134" s="210"/>
      <c r="M134" s="210"/>
      <c r="N134" s="210"/>
    </row>
    <row r="135" spans="1:14" s="211" customFormat="1" ht="15.75" x14ac:dyDescent="0.25">
      <c r="C135" s="105" t="s">
        <v>176</v>
      </c>
      <c r="D135" s="22">
        <f>SUM(D127:D134)</f>
        <v>18050</v>
      </c>
      <c r="E135" s="22">
        <f>SUM(E127:E134)</f>
        <v>0</v>
      </c>
      <c r="F135" s="22">
        <f>SUM(F127:F134)</f>
        <v>0</v>
      </c>
      <c r="G135" s="22">
        <f>SUM(G127:G134)</f>
        <v>18050</v>
      </c>
      <c r="H135" s="126">
        <f>(H127*G127)+(H128*G128)+(H129*G129)+(H130*G130)+(H131*G131)+(H132*G132)+(H133*G133)+(H134*G134)</f>
        <v>9025</v>
      </c>
      <c r="I135" s="181">
        <f>SUM(I127:I134)</f>
        <v>25702</v>
      </c>
      <c r="J135" s="219"/>
      <c r="K135" s="193"/>
      <c r="L135" s="210"/>
      <c r="M135" s="210"/>
      <c r="N135" s="210"/>
    </row>
    <row r="136" spans="1:14" s="211" customFormat="1" ht="15.75" x14ac:dyDescent="0.25">
      <c r="B136" s="105" t="s">
        <v>85</v>
      </c>
      <c r="C136" s="248" t="s">
        <v>716</v>
      </c>
      <c r="D136" s="248"/>
      <c r="E136" s="248"/>
      <c r="F136" s="248"/>
      <c r="G136" s="248"/>
      <c r="H136" s="248"/>
      <c r="I136" s="249"/>
      <c r="J136" s="248"/>
      <c r="K136" s="193"/>
      <c r="L136" s="210"/>
      <c r="M136" s="210"/>
      <c r="N136" s="210"/>
    </row>
    <row r="137" spans="1:14" s="211" customFormat="1" ht="30" customHeight="1" x14ac:dyDescent="0.25">
      <c r="B137" s="194" t="s">
        <v>86</v>
      </c>
      <c r="C137" s="239" t="s">
        <v>755</v>
      </c>
      <c r="D137" s="213">
        <v>4020</v>
      </c>
      <c r="E137" s="213"/>
      <c r="F137" s="213"/>
      <c r="G137" s="214">
        <f>SUM(D137:F137)</f>
        <v>4020</v>
      </c>
      <c r="H137" s="215">
        <v>0.5</v>
      </c>
      <c r="I137" s="190"/>
      <c r="J137" s="191"/>
      <c r="K137" s="52"/>
      <c r="L137" s="210"/>
      <c r="M137" s="210"/>
      <c r="N137" s="210"/>
    </row>
    <row r="138" spans="1:14" s="211" customFormat="1" ht="15" customHeight="1" x14ac:dyDescent="0.25">
      <c r="B138" s="194" t="s">
        <v>87</v>
      </c>
      <c r="C138" s="192"/>
      <c r="D138" s="213"/>
      <c r="E138" s="213"/>
      <c r="F138" s="213"/>
      <c r="G138" s="214">
        <f t="shared" ref="G138:G144" si="12">SUM(D138:F138)</f>
        <v>0</v>
      </c>
      <c r="H138" s="215"/>
      <c r="I138" s="190"/>
      <c r="J138" s="191"/>
      <c r="K138" s="51"/>
      <c r="L138" s="210"/>
      <c r="M138" s="210"/>
      <c r="N138" s="210"/>
    </row>
    <row r="139" spans="1:14" s="211" customFormat="1" ht="15.75" x14ac:dyDescent="0.25">
      <c r="B139" s="194" t="s">
        <v>88</v>
      </c>
      <c r="C139" s="192"/>
      <c r="D139" s="213"/>
      <c r="E139" s="213"/>
      <c r="F139" s="213"/>
      <c r="G139" s="214">
        <f t="shared" si="12"/>
        <v>0</v>
      </c>
      <c r="H139" s="215"/>
      <c r="I139" s="190"/>
      <c r="J139" s="191"/>
      <c r="K139" s="193"/>
      <c r="L139" s="210"/>
      <c r="M139" s="210"/>
      <c r="N139" s="210"/>
    </row>
    <row r="140" spans="1:14" s="211" customFormat="1" ht="15.75" x14ac:dyDescent="0.25">
      <c r="B140" s="194" t="s">
        <v>89</v>
      </c>
      <c r="C140" s="192"/>
      <c r="D140" s="213"/>
      <c r="E140" s="213"/>
      <c r="F140" s="213"/>
      <c r="G140" s="214">
        <f t="shared" si="12"/>
        <v>0</v>
      </c>
      <c r="H140" s="215"/>
      <c r="I140" s="190"/>
      <c r="J140" s="191"/>
      <c r="K140" s="193"/>
      <c r="L140" s="210"/>
      <c r="M140" s="210"/>
      <c r="N140" s="210"/>
    </row>
    <row r="141" spans="1:14" s="211" customFormat="1" ht="15.75" x14ac:dyDescent="0.25">
      <c r="A141" s="220"/>
      <c r="B141" s="194" t="s">
        <v>90</v>
      </c>
      <c r="C141" s="192"/>
      <c r="D141" s="213"/>
      <c r="E141" s="213"/>
      <c r="F141" s="213"/>
      <c r="G141" s="214">
        <f t="shared" si="12"/>
        <v>0</v>
      </c>
      <c r="H141" s="215"/>
      <c r="I141" s="190"/>
      <c r="J141" s="191"/>
      <c r="K141" s="193"/>
      <c r="L141" s="210"/>
      <c r="M141" s="210"/>
      <c r="N141" s="210"/>
    </row>
    <row r="142" spans="1:14" s="211" customFormat="1" ht="15.75" x14ac:dyDescent="0.25">
      <c r="B142" s="194" t="s">
        <v>91</v>
      </c>
      <c r="C142" s="192"/>
      <c r="D142" s="213"/>
      <c r="E142" s="213"/>
      <c r="F142" s="213"/>
      <c r="G142" s="214">
        <f t="shared" si="12"/>
        <v>0</v>
      </c>
      <c r="H142" s="215"/>
      <c r="I142" s="190"/>
      <c r="J142" s="191"/>
      <c r="K142" s="193"/>
      <c r="L142" s="210"/>
      <c r="M142" s="210"/>
      <c r="N142" s="210"/>
    </row>
    <row r="143" spans="1:14" s="211" customFormat="1" ht="15.75" x14ac:dyDescent="0.25">
      <c r="B143" s="194" t="s">
        <v>92</v>
      </c>
      <c r="C143" s="209"/>
      <c r="D143" s="216"/>
      <c r="E143" s="216"/>
      <c r="F143" s="216"/>
      <c r="G143" s="214">
        <f t="shared" si="12"/>
        <v>0</v>
      </c>
      <c r="H143" s="217"/>
      <c r="I143" s="218"/>
      <c r="J143" s="219"/>
      <c r="K143" s="193"/>
      <c r="L143" s="210"/>
      <c r="M143" s="210"/>
      <c r="N143" s="210"/>
    </row>
    <row r="144" spans="1:14" s="211" customFormat="1" ht="15.75" x14ac:dyDescent="0.25">
      <c r="B144" s="194" t="s">
        <v>93</v>
      </c>
      <c r="C144" s="209"/>
      <c r="D144" s="216"/>
      <c r="E144" s="216"/>
      <c r="F144" s="216"/>
      <c r="G144" s="214">
        <f t="shared" si="12"/>
        <v>0</v>
      </c>
      <c r="H144" s="217"/>
      <c r="I144" s="218"/>
      <c r="J144" s="219"/>
      <c r="K144" s="193"/>
      <c r="L144" s="210"/>
      <c r="M144" s="210"/>
      <c r="N144" s="210"/>
    </row>
    <row r="145" spans="2:14" s="211" customFormat="1" ht="15.75" x14ac:dyDescent="0.25">
      <c r="C145" s="105" t="s">
        <v>176</v>
      </c>
      <c r="D145" s="22">
        <f>SUM(D137:D144)</f>
        <v>4020</v>
      </c>
      <c r="E145" s="22">
        <f>SUM(E137:E144)</f>
        <v>0</v>
      </c>
      <c r="F145" s="22">
        <f>SUM(F137:F144)</f>
        <v>0</v>
      </c>
      <c r="G145" s="22">
        <f>SUM(G137:G144)</f>
        <v>4020</v>
      </c>
      <c r="H145" s="126">
        <f>(H137*G137)+(H138*G138)+(H139*G139)+(H140*G140)+(H141*G141)+(H142*G142)+(H143*G143)+(H144*G144)</f>
        <v>2010</v>
      </c>
      <c r="I145" s="181">
        <f>SUM(I137:I144)</f>
        <v>0</v>
      </c>
      <c r="J145" s="219"/>
      <c r="K145" s="193"/>
      <c r="L145" s="210"/>
      <c r="M145" s="210"/>
      <c r="N145" s="210"/>
    </row>
    <row r="146" spans="2:14" s="211" customFormat="1" ht="16.5" thickBot="1" x14ac:dyDescent="0.3">
      <c r="B146" s="105" t="s">
        <v>102</v>
      </c>
      <c r="C146" s="248" t="s">
        <v>672</v>
      </c>
      <c r="D146" s="248"/>
      <c r="E146" s="248"/>
      <c r="F146" s="248"/>
      <c r="G146" s="248"/>
      <c r="H146" s="248"/>
      <c r="I146" s="249"/>
      <c r="J146" s="248"/>
      <c r="K146" s="193"/>
      <c r="L146" s="210"/>
      <c r="M146" s="210"/>
      <c r="N146" s="210"/>
    </row>
    <row r="147" spans="2:14" s="211" customFormat="1" ht="32.25" thickBot="1" x14ac:dyDescent="0.3">
      <c r="B147" s="194" t="s">
        <v>94</v>
      </c>
      <c r="C147" s="238" t="s">
        <v>673</v>
      </c>
      <c r="D147" s="213">
        <v>332664</v>
      </c>
      <c r="E147" s="213"/>
      <c r="F147" s="213"/>
      <c r="G147" s="214">
        <f>SUM(D147:F147)</f>
        <v>332664</v>
      </c>
      <c r="H147" s="215">
        <v>0.5</v>
      </c>
      <c r="I147" s="190">
        <v>311637</v>
      </c>
      <c r="J147" s="191"/>
      <c r="K147" s="52"/>
      <c r="L147" s="210"/>
      <c r="M147" s="210"/>
      <c r="N147" s="210"/>
    </row>
    <row r="148" spans="2:14" s="211" customFormat="1" ht="14.45" customHeight="1" x14ac:dyDescent="0.25">
      <c r="B148" s="194" t="s">
        <v>95</v>
      </c>
      <c r="C148" s="192"/>
      <c r="D148" s="213"/>
      <c r="E148" s="213"/>
      <c r="F148" s="213"/>
      <c r="G148" s="214">
        <f t="shared" ref="G148:G154" si="13">SUM(D148:F148)</f>
        <v>0</v>
      </c>
      <c r="H148" s="215"/>
      <c r="I148" s="190"/>
      <c r="J148" s="191"/>
      <c r="K148" s="51"/>
      <c r="L148" s="210"/>
      <c r="M148" s="210"/>
      <c r="N148" s="210"/>
    </row>
    <row r="149" spans="2:14" s="211" customFormat="1" ht="15.75" x14ac:dyDescent="0.25">
      <c r="B149" s="194" t="s">
        <v>96</v>
      </c>
      <c r="C149" s="192"/>
      <c r="D149" s="213"/>
      <c r="E149" s="213"/>
      <c r="F149" s="213"/>
      <c r="G149" s="214">
        <f t="shared" si="13"/>
        <v>0</v>
      </c>
      <c r="H149" s="215"/>
      <c r="I149" s="190"/>
      <c r="J149" s="191"/>
      <c r="K149" s="193"/>
      <c r="L149" s="210"/>
      <c r="M149" s="210"/>
      <c r="N149" s="210"/>
    </row>
    <row r="150" spans="2:14" s="211" customFormat="1" ht="15.75" x14ac:dyDescent="0.25">
      <c r="B150" s="194" t="s">
        <v>97</v>
      </c>
      <c r="C150" s="192"/>
      <c r="D150" s="213"/>
      <c r="E150" s="213"/>
      <c r="F150" s="213"/>
      <c r="G150" s="214">
        <f t="shared" si="13"/>
        <v>0</v>
      </c>
      <c r="H150" s="215"/>
      <c r="I150" s="190"/>
      <c r="J150" s="191"/>
      <c r="K150" s="193"/>
      <c r="L150" s="210"/>
      <c r="M150" s="210"/>
      <c r="N150" s="210"/>
    </row>
    <row r="151" spans="2:14" s="211" customFormat="1" ht="15.75" x14ac:dyDescent="0.25">
      <c r="B151" s="194" t="s">
        <v>98</v>
      </c>
      <c r="C151" s="192"/>
      <c r="D151" s="213"/>
      <c r="E151" s="213"/>
      <c r="F151" s="213"/>
      <c r="G151" s="214">
        <f t="shared" si="13"/>
        <v>0</v>
      </c>
      <c r="H151" s="215"/>
      <c r="I151" s="190"/>
      <c r="J151" s="191"/>
      <c r="K151" s="193"/>
      <c r="L151" s="210"/>
      <c r="M151" s="210"/>
      <c r="N151" s="210"/>
    </row>
    <row r="152" spans="2:14" s="211" customFormat="1" ht="15.75" x14ac:dyDescent="0.25">
      <c r="B152" s="194" t="s">
        <v>99</v>
      </c>
      <c r="C152" s="192"/>
      <c r="D152" s="213"/>
      <c r="E152" s="213"/>
      <c r="F152" s="213"/>
      <c r="G152" s="214">
        <f t="shared" si="13"/>
        <v>0</v>
      </c>
      <c r="H152" s="215"/>
      <c r="I152" s="190"/>
      <c r="J152" s="191"/>
      <c r="K152" s="193"/>
      <c r="L152" s="210"/>
      <c r="M152" s="210"/>
      <c r="N152" s="210"/>
    </row>
    <row r="153" spans="2:14" s="211" customFormat="1" ht="15.75" x14ac:dyDescent="0.25">
      <c r="B153" s="194" t="s">
        <v>100</v>
      </c>
      <c r="C153" s="209"/>
      <c r="D153" s="216"/>
      <c r="E153" s="216"/>
      <c r="F153" s="216"/>
      <c r="G153" s="214">
        <f t="shared" si="13"/>
        <v>0</v>
      </c>
      <c r="H153" s="217"/>
      <c r="I153" s="218"/>
      <c r="J153" s="219"/>
      <c r="K153" s="193"/>
      <c r="L153" s="210"/>
      <c r="M153" s="210"/>
      <c r="N153" s="210"/>
    </row>
    <row r="154" spans="2:14" s="211" customFormat="1" ht="15.75" x14ac:dyDescent="0.25">
      <c r="B154" s="194" t="s">
        <v>101</v>
      </c>
      <c r="C154" s="209"/>
      <c r="D154" s="216"/>
      <c r="E154" s="216"/>
      <c r="F154" s="216"/>
      <c r="G154" s="214">
        <f t="shared" si="13"/>
        <v>0</v>
      </c>
      <c r="H154" s="217"/>
      <c r="I154" s="218"/>
      <c r="J154" s="219"/>
      <c r="K154" s="193"/>
      <c r="L154" s="210"/>
      <c r="M154" s="210"/>
      <c r="N154" s="210"/>
    </row>
    <row r="155" spans="2:14" s="211" customFormat="1" ht="15.75" x14ac:dyDescent="0.25">
      <c r="C155" s="105" t="s">
        <v>176</v>
      </c>
      <c r="D155" s="19">
        <f>SUM(D147:D154)</f>
        <v>332664</v>
      </c>
      <c r="E155" s="19">
        <f>SUM(E147:E154)</f>
        <v>0</v>
      </c>
      <c r="F155" s="19">
        <f>SUM(F147:F154)</f>
        <v>0</v>
      </c>
      <c r="G155" s="19">
        <f>SUM(G147:G154)</f>
        <v>332664</v>
      </c>
      <c r="H155" s="126">
        <f>(H147*G147)+(H148*G148)+(H149*G149)+(H150*G150)+(H151*G151)+(H152*G152)+(H153*G153)+(H154*G154)</f>
        <v>166332</v>
      </c>
      <c r="I155" s="181">
        <f>SUM(I147:I154)</f>
        <v>311637</v>
      </c>
      <c r="J155" s="219"/>
      <c r="K155" s="193"/>
      <c r="L155" s="210"/>
      <c r="M155" s="210"/>
      <c r="N155" s="210"/>
    </row>
    <row r="156" spans="2:14" s="211" customFormat="1" ht="16.5" thickBot="1" x14ac:dyDescent="0.3">
      <c r="B156" s="105" t="s">
        <v>614</v>
      </c>
      <c r="C156" s="248" t="s">
        <v>674</v>
      </c>
      <c r="D156" s="248"/>
      <c r="E156" s="248"/>
      <c r="F156" s="248"/>
      <c r="G156" s="248"/>
      <c r="H156" s="248"/>
      <c r="I156" s="249"/>
      <c r="J156" s="248"/>
      <c r="K156" s="193"/>
      <c r="L156" s="210"/>
      <c r="M156" s="210"/>
      <c r="N156" s="210"/>
    </row>
    <row r="157" spans="2:14" s="211" customFormat="1" ht="48" thickBot="1" x14ac:dyDescent="0.3">
      <c r="B157" s="194" t="s">
        <v>615</v>
      </c>
      <c r="C157" s="238" t="s">
        <v>675</v>
      </c>
      <c r="D157" s="213">
        <v>60000</v>
      </c>
      <c r="E157" s="213"/>
      <c r="F157" s="213"/>
      <c r="G157" s="214">
        <f>SUM(D157:F157)</f>
        <v>60000</v>
      </c>
      <c r="H157" s="215">
        <v>0.5</v>
      </c>
      <c r="I157" s="190">
        <v>39558</v>
      </c>
      <c r="J157" s="191"/>
      <c r="K157" s="52"/>
      <c r="L157" s="210"/>
      <c r="M157" s="210"/>
      <c r="N157" s="210"/>
    </row>
    <row r="158" spans="2:14" s="211" customFormat="1" ht="14.45" customHeight="1" x14ac:dyDescent="0.25">
      <c r="B158" s="194" t="s">
        <v>616</v>
      </c>
      <c r="C158" s="192"/>
      <c r="D158" s="213"/>
      <c r="E158" s="213"/>
      <c r="F158" s="213"/>
      <c r="G158" s="214">
        <f t="shared" ref="G158:G164" si="14">SUM(D158:F158)</f>
        <v>0</v>
      </c>
      <c r="H158" s="215"/>
      <c r="I158" s="190">
        <v>0</v>
      </c>
      <c r="J158" s="191"/>
      <c r="K158" s="51"/>
      <c r="L158" s="210"/>
      <c r="M158" s="210"/>
      <c r="N158" s="210"/>
    </row>
    <row r="159" spans="2:14" s="211" customFormat="1" ht="15.75" x14ac:dyDescent="0.25">
      <c r="B159" s="194" t="s">
        <v>617</v>
      </c>
      <c r="C159" s="192"/>
      <c r="D159" s="213"/>
      <c r="E159" s="213"/>
      <c r="F159" s="213"/>
      <c r="G159" s="214">
        <f t="shared" si="14"/>
        <v>0</v>
      </c>
      <c r="H159" s="215"/>
      <c r="I159" s="190"/>
      <c r="J159" s="191"/>
      <c r="K159" s="193"/>
      <c r="L159" s="210"/>
      <c r="M159" s="210"/>
      <c r="N159" s="210"/>
    </row>
    <row r="160" spans="2:14" s="211" customFormat="1" ht="15.75" x14ac:dyDescent="0.25">
      <c r="B160" s="194" t="s">
        <v>618</v>
      </c>
      <c r="C160" s="192"/>
      <c r="D160" s="213"/>
      <c r="E160" s="213"/>
      <c r="F160" s="213"/>
      <c r="G160" s="214">
        <f t="shared" si="14"/>
        <v>0</v>
      </c>
      <c r="H160" s="215"/>
      <c r="I160" s="190"/>
      <c r="J160" s="191"/>
      <c r="K160" s="193"/>
      <c r="L160" s="210"/>
      <c r="M160" s="210"/>
      <c r="N160" s="210"/>
    </row>
    <row r="161" spans="2:14" s="211" customFormat="1" ht="15.75" x14ac:dyDescent="0.25">
      <c r="B161" s="194" t="s">
        <v>619</v>
      </c>
      <c r="C161" s="192"/>
      <c r="D161" s="213"/>
      <c r="E161" s="213"/>
      <c r="F161" s="213"/>
      <c r="G161" s="214">
        <f t="shared" si="14"/>
        <v>0</v>
      </c>
      <c r="H161" s="215"/>
      <c r="I161" s="190"/>
      <c r="J161" s="191"/>
      <c r="K161" s="193"/>
      <c r="L161" s="210"/>
      <c r="M161" s="210"/>
      <c r="N161" s="210"/>
    </row>
    <row r="162" spans="2:14" s="211" customFormat="1" ht="15.75" x14ac:dyDescent="0.25">
      <c r="B162" s="194" t="s">
        <v>620</v>
      </c>
      <c r="C162" s="192"/>
      <c r="D162" s="213"/>
      <c r="E162" s="213"/>
      <c r="F162" s="213"/>
      <c r="G162" s="214">
        <f t="shared" si="14"/>
        <v>0</v>
      </c>
      <c r="H162" s="215"/>
      <c r="I162" s="190"/>
      <c r="J162" s="191"/>
      <c r="K162" s="193"/>
      <c r="L162" s="210"/>
      <c r="M162" s="210"/>
      <c r="N162" s="210"/>
    </row>
    <row r="163" spans="2:14" s="211" customFormat="1" ht="15.75" x14ac:dyDescent="0.25">
      <c r="B163" s="194" t="s">
        <v>621</v>
      </c>
      <c r="C163" s="209"/>
      <c r="D163" s="216"/>
      <c r="E163" s="216"/>
      <c r="F163" s="216"/>
      <c r="G163" s="214">
        <f t="shared" si="14"/>
        <v>0</v>
      </c>
      <c r="H163" s="217"/>
      <c r="I163" s="218"/>
      <c r="J163" s="219"/>
      <c r="K163" s="193"/>
      <c r="L163" s="210"/>
      <c r="M163" s="210"/>
      <c r="N163" s="210"/>
    </row>
    <row r="164" spans="2:14" s="211" customFormat="1" ht="15.75" x14ac:dyDescent="0.25">
      <c r="B164" s="194" t="s">
        <v>622</v>
      </c>
      <c r="C164" s="209"/>
      <c r="D164" s="216"/>
      <c r="E164" s="216"/>
      <c r="F164" s="216"/>
      <c r="G164" s="214">
        <f t="shared" si="14"/>
        <v>0</v>
      </c>
      <c r="H164" s="217"/>
      <c r="I164" s="218"/>
      <c r="J164" s="219"/>
      <c r="K164" s="193"/>
      <c r="L164" s="210"/>
      <c r="M164" s="210"/>
      <c r="N164" s="210"/>
    </row>
    <row r="165" spans="2:14" s="211" customFormat="1" ht="15.75" x14ac:dyDescent="0.25">
      <c r="C165" s="105" t="s">
        <v>176</v>
      </c>
      <c r="D165" s="19">
        <f>SUM(D157:D164)</f>
        <v>60000</v>
      </c>
      <c r="E165" s="19">
        <f>SUM(E157:E164)</f>
        <v>0</v>
      </c>
      <c r="F165" s="19">
        <f>SUM(F157:F164)</f>
        <v>0</v>
      </c>
      <c r="G165" s="19">
        <f>SUM(G157:G164)</f>
        <v>60000</v>
      </c>
      <c r="H165" s="126">
        <f>(H157*G157)+(H158*G158)+(H159*G159)+(H160*G160)+(H161*G161)+(H162*G162)+(H163*G163)+(H164*G164)</f>
        <v>30000</v>
      </c>
      <c r="I165" s="181">
        <f>SUM(I157:I164)</f>
        <v>39558</v>
      </c>
      <c r="J165" s="219"/>
      <c r="K165" s="193"/>
      <c r="L165" s="210"/>
      <c r="M165" s="210"/>
      <c r="N165" s="210"/>
    </row>
    <row r="166" spans="2:14" s="211" customFormat="1" ht="26.45" customHeight="1" x14ac:dyDescent="0.25">
      <c r="B166" s="105" t="s">
        <v>623</v>
      </c>
      <c r="C166" s="248" t="s">
        <v>650</v>
      </c>
      <c r="D166" s="248"/>
      <c r="E166" s="248"/>
      <c r="F166" s="248"/>
      <c r="G166" s="248"/>
      <c r="H166" s="248"/>
      <c r="I166" s="249"/>
      <c r="J166" s="248"/>
      <c r="K166" s="193"/>
      <c r="L166" s="210"/>
      <c r="M166" s="210"/>
      <c r="N166" s="210"/>
    </row>
    <row r="167" spans="2:14" s="211" customFormat="1" ht="49.5" customHeight="1" x14ac:dyDescent="0.25">
      <c r="B167" s="194" t="s">
        <v>624</v>
      </c>
      <c r="C167" s="199" t="s">
        <v>656</v>
      </c>
      <c r="D167" s="213"/>
      <c r="E167" s="213"/>
      <c r="F167" s="223">
        <v>130000</v>
      </c>
      <c r="G167" s="214">
        <f>SUM(D167:F167)</f>
        <v>130000</v>
      </c>
      <c r="H167" s="221">
        <v>0.36</v>
      </c>
      <c r="I167" s="246">
        <v>120803.61</v>
      </c>
      <c r="J167" s="191"/>
      <c r="K167" s="52"/>
      <c r="L167" s="195"/>
      <c r="M167" s="210"/>
      <c r="N167" s="210"/>
    </row>
    <row r="168" spans="2:14" s="211" customFormat="1" ht="15.75" customHeight="1" x14ac:dyDescent="0.25">
      <c r="B168" s="194" t="s">
        <v>625</v>
      </c>
      <c r="C168" s="192"/>
      <c r="D168" s="213"/>
      <c r="E168" s="213"/>
      <c r="F168" s="213"/>
      <c r="G168" s="214">
        <f t="shared" ref="G168:G174" si="15">SUM(D168:F168)</f>
        <v>0</v>
      </c>
      <c r="H168" s="215"/>
      <c r="I168" s="190"/>
      <c r="J168" s="191"/>
      <c r="K168" s="4"/>
      <c r="L168" s="210"/>
      <c r="M168" s="210"/>
      <c r="N168" s="210"/>
    </row>
    <row r="169" spans="2:14" s="211" customFormat="1" ht="15.95" customHeight="1" x14ac:dyDescent="0.25">
      <c r="B169" s="194" t="s">
        <v>626</v>
      </c>
      <c r="C169" s="192"/>
      <c r="D169" s="213"/>
      <c r="E169" s="213"/>
      <c r="F169" s="213"/>
      <c r="G169" s="214">
        <f t="shared" si="15"/>
        <v>0</v>
      </c>
      <c r="H169" s="215"/>
      <c r="I169" s="190"/>
      <c r="J169" s="191"/>
      <c r="K169" s="17"/>
      <c r="L169" s="210"/>
      <c r="M169" s="210"/>
      <c r="N169" s="210"/>
    </row>
    <row r="170" spans="2:14" s="211" customFormat="1" ht="17.100000000000001" customHeight="1" x14ac:dyDescent="0.25">
      <c r="B170" s="194" t="s">
        <v>627</v>
      </c>
      <c r="C170" s="192"/>
      <c r="D170" s="213"/>
      <c r="E170" s="213"/>
      <c r="F170" s="213"/>
      <c r="G170" s="214">
        <f t="shared" si="15"/>
        <v>0</v>
      </c>
      <c r="H170" s="215"/>
      <c r="I170" s="190"/>
      <c r="J170" s="191"/>
      <c r="K170" s="51"/>
      <c r="L170" s="210"/>
      <c r="M170" s="210"/>
      <c r="N170" s="210"/>
    </row>
    <row r="171" spans="2:14" s="211" customFormat="1" ht="15.75" x14ac:dyDescent="0.25">
      <c r="B171" s="194" t="s">
        <v>628</v>
      </c>
      <c r="C171" s="192"/>
      <c r="D171" s="213"/>
      <c r="E171" s="213"/>
      <c r="F171" s="213"/>
      <c r="G171" s="214">
        <f t="shared" si="15"/>
        <v>0</v>
      </c>
      <c r="H171" s="215"/>
      <c r="I171" s="190"/>
      <c r="J171" s="191"/>
      <c r="K171" s="193"/>
      <c r="L171" s="210"/>
      <c r="M171" s="210"/>
      <c r="N171" s="210"/>
    </row>
    <row r="172" spans="2:14" s="211" customFormat="1" ht="15.75" x14ac:dyDescent="0.25">
      <c r="B172" s="194" t="s">
        <v>629</v>
      </c>
      <c r="C172" s="192"/>
      <c r="D172" s="213"/>
      <c r="E172" s="213"/>
      <c r="F172" s="213"/>
      <c r="G172" s="214">
        <f t="shared" si="15"/>
        <v>0</v>
      </c>
      <c r="H172" s="215"/>
      <c r="I172" s="190"/>
      <c r="J172" s="191"/>
      <c r="K172" s="193"/>
      <c r="L172" s="210"/>
      <c r="M172" s="210"/>
      <c r="N172" s="210"/>
    </row>
    <row r="173" spans="2:14" s="211" customFormat="1" ht="15.75" x14ac:dyDescent="0.25">
      <c r="B173" s="194" t="s">
        <v>630</v>
      </c>
      <c r="C173" s="209"/>
      <c r="D173" s="216"/>
      <c r="E173" s="216"/>
      <c r="F173" s="216"/>
      <c r="G173" s="214">
        <f t="shared" si="15"/>
        <v>0</v>
      </c>
      <c r="H173" s="217"/>
      <c r="I173" s="218"/>
      <c r="J173" s="219"/>
      <c r="K173" s="193"/>
      <c r="L173" s="210"/>
      <c r="M173" s="210"/>
      <c r="N173" s="210"/>
    </row>
    <row r="174" spans="2:14" s="211" customFormat="1" ht="15.75" x14ac:dyDescent="0.25">
      <c r="B174" s="194" t="s">
        <v>631</v>
      </c>
      <c r="C174" s="209"/>
      <c r="D174" s="216"/>
      <c r="E174" s="216"/>
      <c r="F174" s="216"/>
      <c r="G174" s="214">
        <f t="shared" si="15"/>
        <v>0</v>
      </c>
      <c r="H174" s="217"/>
      <c r="I174" s="218"/>
      <c r="J174" s="219"/>
      <c r="K174" s="193"/>
      <c r="L174" s="210"/>
      <c r="M174" s="210"/>
      <c r="N174" s="210"/>
    </row>
    <row r="175" spans="2:14" s="211" customFormat="1" ht="15.75" x14ac:dyDescent="0.25">
      <c r="C175" s="105" t="s">
        <v>176</v>
      </c>
      <c r="D175" s="19">
        <f>SUM(D167:D174)</f>
        <v>0</v>
      </c>
      <c r="E175" s="19">
        <f>SUM(E167:E174)</f>
        <v>0</v>
      </c>
      <c r="F175" s="19">
        <f>SUM(F167:F174)</f>
        <v>130000</v>
      </c>
      <c r="G175" s="19">
        <f>SUM(G167:G174)</f>
        <v>130000</v>
      </c>
      <c r="H175" s="126">
        <f>(H167*G167)+(H168*G168)+(H169*G169)+(H170*G170)+(H171*G171)+(H172*G172)+(H173*G173)+(H174*G174)</f>
        <v>46800</v>
      </c>
      <c r="I175" s="181">
        <f>SUM(I167:I174)</f>
        <v>120803.61</v>
      </c>
      <c r="J175" s="219"/>
      <c r="K175" s="193"/>
      <c r="L175" s="210"/>
      <c r="M175" s="210"/>
      <c r="N175" s="210"/>
    </row>
    <row r="176" spans="2:14" s="211" customFormat="1" ht="15.75" x14ac:dyDescent="0.25">
      <c r="B176" s="105" t="s">
        <v>632</v>
      </c>
      <c r="C176" s="248"/>
      <c r="D176" s="248"/>
      <c r="E176" s="248"/>
      <c r="F176" s="248"/>
      <c r="G176" s="248"/>
      <c r="H176" s="248"/>
      <c r="I176" s="249"/>
      <c r="J176" s="248"/>
      <c r="K176" s="193"/>
      <c r="L176" s="210"/>
      <c r="M176" s="210"/>
      <c r="N176" s="210"/>
    </row>
    <row r="177" spans="2:14" s="211" customFormat="1" ht="15.75" x14ac:dyDescent="0.25">
      <c r="B177" s="194" t="s">
        <v>633</v>
      </c>
      <c r="C177" s="192"/>
      <c r="D177" s="213"/>
      <c r="E177" s="213"/>
      <c r="F177" s="213"/>
      <c r="G177" s="214">
        <f>SUM(D177:F177)</f>
        <v>0</v>
      </c>
      <c r="H177" s="215"/>
      <c r="I177" s="190"/>
      <c r="J177" s="191"/>
      <c r="K177" s="193"/>
      <c r="L177" s="210"/>
      <c r="M177" s="210"/>
      <c r="N177" s="210"/>
    </row>
    <row r="178" spans="2:14" s="211" customFormat="1" ht="15.75" x14ac:dyDescent="0.25">
      <c r="B178" s="194" t="s">
        <v>634</v>
      </c>
      <c r="C178" s="192"/>
      <c r="D178" s="213"/>
      <c r="E178" s="213"/>
      <c r="F178" s="213"/>
      <c r="G178" s="214">
        <f t="shared" ref="G178:G184" si="16">SUM(D178:F178)</f>
        <v>0</v>
      </c>
      <c r="H178" s="215"/>
      <c r="I178" s="190"/>
      <c r="J178" s="191"/>
      <c r="K178" s="193"/>
      <c r="L178" s="210"/>
      <c r="M178" s="210"/>
      <c r="N178" s="210"/>
    </row>
    <row r="179" spans="2:14" s="211" customFormat="1" ht="15.75" x14ac:dyDescent="0.25">
      <c r="B179" s="194" t="s">
        <v>635</v>
      </c>
      <c r="C179" s="192"/>
      <c r="D179" s="213"/>
      <c r="E179" s="213"/>
      <c r="F179" s="213"/>
      <c r="G179" s="214">
        <f t="shared" si="16"/>
        <v>0</v>
      </c>
      <c r="H179" s="215"/>
      <c r="I179" s="190"/>
      <c r="J179" s="191"/>
      <c r="K179" s="52"/>
      <c r="L179" s="210"/>
      <c r="M179" s="210"/>
      <c r="N179" s="210"/>
    </row>
    <row r="180" spans="2:14" s="211" customFormat="1" ht="17.45" customHeight="1" x14ac:dyDescent="0.25">
      <c r="B180" s="194" t="s">
        <v>636</v>
      </c>
      <c r="C180" s="192"/>
      <c r="D180" s="213"/>
      <c r="E180" s="213"/>
      <c r="F180" s="213"/>
      <c r="G180" s="214">
        <f t="shared" si="16"/>
        <v>0</v>
      </c>
      <c r="H180" s="215"/>
      <c r="I180" s="190"/>
      <c r="J180" s="191"/>
      <c r="K180" s="51"/>
      <c r="L180" s="210"/>
      <c r="M180" s="210"/>
      <c r="N180" s="210"/>
    </row>
    <row r="181" spans="2:14" s="211" customFormat="1" ht="15.75" x14ac:dyDescent="0.25">
      <c r="B181" s="194" t="s">
        <v>637</v>
      </c>
      <c r="C181" s="192"/>
      <c r="D181" s="213"/>
      <c r="E181" s="213"/>
      <c r="F181" s="213"/>
      <c r="G181" s="214">
        <f t="shared" si="16"/>
        <v>0</v>
      </c>
      <c r="H181" s="215"/>
      <c r="I181" s="190"/>
      <c r="J181" s="191"/>
      <c r="K181" s="193"/>
      <c r="L181" s="210"/>
      <c r="M181" s="210"/>
      <c r="N181" s="210"/>
    </row>
    <row r="182" spans="2:14" s="211" customFormat="1" ht="15.75" x14ac:dyDescent="0.25">
      <c r="B182" s="194" t="s">
        <v>638</v>
      </c>
      <c r="C182" s="192"/>
      <c r="D182" s="213"/>
      <c r="E182" s="213"/>
      <c r="F182" s="213"/>
      <c r="G182" s="214">
        <f t="shared" si="16"/>
        <v>0</v>
      </c>
      <c r="H182" s="215"/>
      <c r="I182" s="190"/>
      <c r="J182" s="191"/>
      <c r="K182" s="193"/>
      <c r="L182" s="210"/>
      <c r="M182" s="210"/>
      <c r="N182" s="210"/>
    </row>
    <row r="183" spans="2:14" s="211" customFormat="1" ht="15.75" x14ac:dyDescent="0.25">
      <c r="B183" s="194" t="s">
        <v>639</v>
      </c>
      <c r="C183" s="209"/>
      <c r="D183" s="216"/>
      <c r="E183" s="216"/>
      <c r="F183" s="216"/>
      <c r="G183" s="214">
        <f t="shared" si="16"/>
        <v>0</v>
      </c>
      <c r="H183" s="217"/>
      <c r="I183" s="218"/>
      <c r="J183" s="219"/>
      <c r="K183" s="193"/>
      <c r="L183" s="210"/>
      <c r="M183" s="210"/>
      <c r="N183" s="210"/>
    </row>
    <row r="184" spans="2:14" s="211" customFormat="1" ht="15.75" x14ac:dyDescent="0.25">
      <c r="B184" s="194" t="s">
        <v>640</v>
      </c>
      <c r="C184" s="209"/>
      <c r="D184" s="216"/>
      <c r="E184" s="216"/>
      <c r="F184" s="216"/>
      <c r="G184" s="214">
        <f t="shared" si="16"/>
        <v>0</v>
      </c>
      <c r="H184" s="217"/>
      <c r="I184" s="218"/>
      <c r="J184" s="219"/>
      <c r="K184" s="193"/>
      <c r="L184" s="210"/>
      <c r="M184" s="210"/>
      <c r="N184" s="210"/>
    </row>
    <row r="185" spans="2:14" s="211" customFormat="1" ht="15.75" x14ac:dyDescent="0.25">
      <c r="C185" s="105" t="s">
        <v>176</v>
      </c>
      <c r="D185" s="19">
        <f>SUM(D177:D184)</f>
        <v>0</v>
      </c>
      <c r="E185" s="19">
        <f>SUM(E177:E184)</f>
        <v>0</v>
      </c>
      <c r="F185" s="19">
        <f>SUM(F177:F184)</f>
        <v>0</v>
      </c>
      <c r="G185" s="19">
        <f>SUM(G177:G184)</f>
        <v>0</v>
      </c>
      <c r="H185" s="126">
        <f>(H177*G177)+(H178*G178)+(H179*G179)+(H180*G180)+(H181*G181)+(H182*G182)+(H183*G183)+(H184*G184)</f>
        <v>0</v>
      </c>
      <c r="I185" s="181">
        <f>SUM(I177:I184)</f>
        <v>0</v>
      </c>
      <c r="J185" s="219"/>
      <c r="K185" s="193"/>
      <c r="L185" s="210"/>
      <c r="M185" s="210"/>
      <c r="N185" s="210"/>
    </row>
    <row r="186" spans="2:14" s="211" customFormat="1" ht="33" customHeight="1" x14ac:dyDescent="0.25">
      <c r="B186" s="105" t="s">
        <v>641</v>
      </c>
      <c r="C186" s="248" t="s">
        <v>651</v>
      </c>
      <c r="D186" s="248"/>
      <c r="E186" s="248"/>
      <c r="F186" s="248"/>
      <c r="G186" s="248"/>
      <c r="H186" s="248"/>
      <c r="I186" s="249"/>
      <c r="J186" s="248"/>
      <c r="K186" s="193"/>
      <c r="L186" s="210"/>
      <c r="M186" s="210"/>
      <c r="N186" s="210"/>
    </row>
    <row r="187" spans="2:14" s="211" customFormat="1" ht="63" x14ac:dyDescent="0.25">
      <c r="B187" s="194" t="s">
        <v>642</v>
      </c>
      <c r="C187" s="192" t="s">
        <v>657</v>
      </c>
      <c r="D187" s="213"/>
      <c r="E187" s="213"/>
      <c r="F187" s="223">
        <f>112166+2800</f>
        <v>114966</v>
      </c>
      <c r="G187" s="214">
        <f>SUM(D187:F187)</f>
        <v>114966</v>
      </c>
      <c r="H187" s="224">
        <v>0.1</v>
      </c>
      <c r="I187" s="246">
        <v>101059.41</v>
      </c>
      <c r="J187" s="191"/>
      <c r="K187" s="193"/>
      <c r="L187" s="52"/>
      <c r="M187" s="225"/>
      <c r="N187" s="210"/>
    </row>
    <row r="188" spans="2:14" s="211" customFormat="1" ht="15.75" x14ac:dyDescent="0.25">
      <c r="B188" s="194" t="s">
        <v>643</v>
      </c>
      <c r="C188" s="192"/>
      <c r="D188" s="213"/>
      <c r="E188" s="213"/>
      <c r="F188" s="213"/>
      <c r="G188" s="214">
        <f t="shared" ref="G188:G194" si="17">SUM(D188:F188)</f>
        <v>0</v>
      </c>
      <c r="H188" s="215"/>
      <c r="I188" s="190"/>
      <c r="J188" s="191"/>
      <c r="K188" s="193"/>
      <c r="L188" s="210"/>
      <c r="M188" s="210"/>
      <c r="N188" s="210"/>
    </row>
    <row r="189" spans="2:14" s="211" customFormat="1" ht="15.75" x14ac:dyDescent="0.25">
      <c r="B189" s="194" t="s">
        <v>644</v>
      </c>
      <c r="C189" s="192"/>
      <c r="D189" s="213"/>
      <c r="E189" s="213"/>
      <c r="F189" s="213"/>
      <c r="G189" s="214">
        <f t="shared" si="17"/>
        <v>0</v>
      </c>
      <c r="H189" s="215"/>
      <c r="I189" s="190"/>
      <c r="J189" s="191"/>
      <c r="K189" s="52"/>
      <c r="L189" s="210"/>
      <c r="M189" s="210"/>
      <c r="N189" s="210"/>
    </row>
    <row r="190" spans="2:14" s="211" customFormat="1" ht="15.95" customHeight="1" x14ac:dyDescent="0.25">
      <c r="B190" s="194" t="s">
        <v>645</v>
      </c>
      <c r="C190" s="192"/>
      <c r="D190" s="213"/>
      <c r="E190" s="213"/>
      <c r="F190" s="213"/>
      <c r="G190" s="214">
        <f t="shared" si="17"/>
        <v>0</v>
      </c>
      <c r="H190" s="215"/>
      <c r="I190" s="190"/>
      <c r="J190" s="191"/>
      <c r="K190" s="51"/>
      <c r="L190" s="210"/>
      <c r="M190" s="210"/>
      <c r="N190" s="210"/>
    </row>
    <row r="191" spans="2:14" s="211" customFormat="1" ht="15.75" x14ac:dyDescent="0.25">
      <c r="B191" s="194" t="s">
        <v>646</v>
      </c>
      <c r="C191" s="192"/>
      <c r="D191" s="213"/>
      <c r="E191" s="213"/>
      <c r="F191" s="213"/>
      <c r="G191" s="214">
        <f t="shared" si="17"/>
        <v>0</v>
      </c>
      <c r="H191" s="215"/>
      <c r="I191" s="190"/>
      <c r="J191" s="191"/>
      <c r="K191" s="193"/>
      <c r="L191" s="210"/>
      <c r="M191" s="210"/>
      <c r="N191" s="210"/>
    </row>
    <row r="192" spans="2:14" s="211" customFormat="1" ht="15.75" x14ac:dyDescent="0.25">
      <c r="B192" s="194" t="s">
        <v>647</v>
      </c>
      <c r="C192" s="192"/>
      <c r="D192" s="213"/>
      <c r="E192" s="213"/>
      <c r="F192" s="213"/>
      <c r="G192" s="214">
        <f t="shared" si="17"/>
        <v>0</v>
      </c>
      <c r="H192" s="215"/>
      <c r="I192" s="190"/>
      <c r="J192" s="191"/>
      <c r="K192" s="193"/>
      <c r="L192" s="210"/>
      <c r="M192" s="210"/>
      <c r="N192" s="210"/>
    </row>
    <row r="193" spans="2:14" s="211" customFormat="1" ht="15.75" x14ac:dyDescent="0.25">
      <c r="B193" s="194" t="s">
        <v>648</v>
      </c>
      <c r="C193" s="209"/>
      <c r="D193" s="216"/>
      <c r="E193" s="216"/>
      <c r="F193" s="216"/>
      <c r="G193" s="214">
        <f t="shared" si="17"/>
        <v>0</v>
      </c>
      <c r="H193" s="217"/>
      <c r="I193" s="218"/>
      <c r="J193" s="219"/>
      <c r="K193" s="193"/>
      <c r="L193" s="210"/>
      <c r="M193" s="210"/>
      <c r="N193" s="210"/>
    </row>
    <row r="194" spans="2:14" s="211" customFormat="1" ht="15.75" x14ac:dyDescent="0.25">
      <c r="B194" s="194" t="s">
        <v>649</v>
      </c>
      <c r="C194" s="209"/>
      <c r="D194" s="216"/>
      <c r="E194" s="216"/>
      <c r="F194" s="216"/>
      <c r="G194" s="214">
        <f t="shared" si="17"/>
        <v>0</v>
      </c>
      <c r="H194" s="217"/>
      <c r="I194" s="218"/>
      <c r="J194" s="219"/>
      <c r="K194" s="193"/>
      <c r="L194" s="210"/>
      <c r="M194" s="210"/>
      <c r="N194" s="210"/>
    </row>
    <row r="195" spans="2:14" s="211" customFormat="1" ht="15.75" x14ac:dyDescent="0.25">
      <c r="C195" s="105" t="s">
        <v>176</v>
      </c>
      <c r="D195" s="19">
        <f>SUM(D187:D194)</f>
        <v>0</v>
      </c>
      <c r="E195" s="19">
        <f>SUM(E187:E194)</f>
        <v>0</v>
      </c>
      <c r="F195" s="19">
        <f>SUM(F187:F194)</f>
        <v>114966</v>
      </c>
      <c r="G195" s="19">
        <f>SUM(G187:G194)</f>
        <v>114966</v>
      </c>
      <c r="H195" s="126">
        <f>(H187*G187)+(H188*G188)+(H189*G189)+(H190*G190)+(H191*G191)+(H192*G192)+(H193*G193)+(H194*G194)</f>
        <v>11496.6</v>
      </c>
      <c r="I195" s="181">
        <f>SUM(I187:I194)</f>
        <v>101059.41</v>
      </c>
      <c r="J195" s="219"/>
      <c r="K195" s="193"/>
      <c r="L195" s="210"/>
      <c r="M195" s="210"/>
      <c r="N195" s="210"/>
    </row>
    <row r="196" spans="2:14" s="211" customFormat="1" ht="33" customHeight="1" x14ac:dyDescent="0.25">
      <c r="B196" s="105" t="s">
        <v>717</v>
      </c>
      <c r="C196" s="248" t="s">
        <v>744</v>
      </c>
      <c r="D196" s="248"/>
      <c r="E196" s="248"/>
      <c r="F196" s="248"/>
      <c r="G196" s="248"/>
      <c r="H196" s="248"/>
      <c r="I196" s="249"/>
      <c r="J196" s="248"/>
      <c r="K196" s="193"/>
      <c r="L196" s="210"/>
      <c r="M196" s="210"/>
      <c r="N196" s="210"/>
    </row>
    <row r="197" spans="2:14" s="211" customFormat="1" ht="31.5" x14ac:dyDescent="0.25">
      <c r="B197" s="194" t="s">
        <v>718</v>
      </c>
      <c r="C197" s="239" t="s">
        <v>745</v>
      </c>
      <c r="D197" s="213"/>
      <c r="E197" s="213">
        <v>25000</v>
      </c>
      <c r="F197" s="223"/>
      <c r="G197" s="214">
        <f>SUM(D197:F197)</f>
        <v>25000</v>
      </c>
      <c r="H197" s="224">
        <v>0.5</v>
      </c>
      <c r="I197" s="242">
        <v>13503.869999999999</v>
      </c>
      <c r="J197" s="191"/>
      <c r="K197" s="193"/>
      <c r="L197" s="52"/>
      <c r="M197" s="225"/>
      <c r="N197" s="210"/>
    </row>
    <row r="198" spans="2:14" s="211" customFormat="1" ht="15.75" x14ac:dyDescent="0.25">
      <c r="B198" s="194" t="s">
        <v>719</v>
      </c>
      <c r="C198" s="192"/>
      <c r="D198" s="213"/>
      <c r="E198" s="213"/>
      <c r="F198" s="213"/>
      <c r="G198" s="214">
        <f t="shared" ref="G198:G204" si="18">SUM(D198:F198)</f>
        <v>0</v>
      </c>
      <c r="H198" s="215"/>
      <c r="I198" s="190"/>
      <c r="J198" s="191"/>
      <c r="K198" s="193"/>
      <c r="L198" s="210"/>
      <c r="M198" s="210"/>
      <c r="N198" s="210"/>
    </row>
    <row r="199" spans="2:14" s="211" customFormat="1" ht="15.75" x14ac:dyDescent="0.25">
      <c r="B199" s="194" t="s">
        <v>720</v>
      </c>
      <c r="C199" s="192"/>
      <c r="D199" s="213"/>
      <c r="E199" s="213"/>
      <c r="F199" s="213"/>
      <c r="G199" s="214">
        <f t="shared" si="18"/>
        <v>0</v>
      </c>
      <c r="H199" s="215"/>
      <c r="I199" s="190"/>
      <c r="J199" s="191"/>
      <c r="K199" s="52"/>
      <c r="L199" s="210"/>
      <c r="M199" s="210"/>
      <c r="N199" s="210"/>
    </row>
    <row r="200" spans="2:14" s="211" customFormat="1" ht="15.95" customHeight="1" x14ac:dyDescent="0.25">
      <c r="B200" s="194" t="s">
        <v>721</v>
      </c>
      <c r="C200" s="192"/>
      <c r="D200" s="213"/>
      <c r="E200" s="213"/>
      <c r="F200" s="213"/>
      <c r="G200" s="214">
        <f t="shared" si="18"/>
        <v>0</v>
      </c>
      <c r="H200" s="215"/>
      <c r="I200" s="190"/>
      <c r="J200" s="191"/>
      <c r="K200" s="51"/>
      <c r="L200" s="210"/>
      <c r="M200" s="210"/>
      <c r="N200" s="210"/>
    </row>
    <row r="201" spans="2:14" s="211" customFormat="1" ht="15.75" x14ac:dyDescent="0.25">
      <c r="B201" s="194" t="s">
        <v>722</v>
      </c>
      <c r="C201" s="192"/>
      <c r="D201" s="213"/>
      <c r="E201" s="213"/>
      <c r="F201" s="213"/>
      <c r="G201" s="214">
        <f t="shared" si="18"/>
        <v>0</v>
      </c>
      <c r="H201" s="215"/>
      <c r="I201" s="190"/>
      <c r="J201" s="191"/>
      <c r="K201" s="193"/>
      <c r="L201" s="210"/>
      <c r="M201" s="210"/>
      <c r="N201" s="210"/>
    </row>
    <row r="202" spans="2:14" s="211" customFormat="1" ht="15.75" x14ac:dyDescent="0.25">
      <c r="B202" s="194" t="s">
        <v>723</v>
      </c>
      <c r="C202" s="192"/>
      <c r="D202" s="213"/>
      <c r="E202" s="213"/>
      <c r="F202" s="213"/>
      <c r="G202" s="214">
        <f t="shared" si="18"/>
        <v>0</v>
      </c>
      <c r="H202" s="215"/>
      <c r="I202" s="190"/>
      <c r="J202" s="191"/>
      <c r="K202" s="193"/>
      <c r="L202" s="210"/>
      <c r="M202" s="210"/>
      <c r="N202" s="210"/>
    </row>
    <row r="203" spans="2:14" s="211" customFormat="1" ht="15.75" x14ac:dyDescent="0.25">
      <c r="B203" s="194" t="s">
        <v>724</v>
      </c>
      <c r="C203" s="209"/>
      <c r="D203" s="216"/>
      <c r="E203" s="216"/>
      <c r="F203" s="216"/>
      <c r="G203" s="214">
        <f t="shared" si="18"/>
        <v>0</v>
      </c>
      <c r="H203" s="217"/>
      <c r="I203" s="218"/>
      <c r="J203" s="219"/>
      <c r="K203" s="193"/>
      <c r="L203" s="210"/>
      <c r="M203" s="210"/>
      <c r="N203" s="210"/>
    </row>
    <row r="204" spans="2:14" s="211" customFormat="1" ht="15.75" x14ac:dyDescent="0.25">
      <c r="B204" s="194" t="s">
        <v>725</v>
      </c>
      <c r="C204" s="209"/>
      <c r="D204" s="216"/>
      <c r="E204" s="216"/>
      <c r="F204" s="216"/>
      <c r="G204" s="214">
        <f t="shared" si="18"/>
        <v>0</v>
      </c>
      <c r="H204" s="217"/>
      <c r="I204" s="218"/>
      <c r="J204" s="219"/>
      <c r="K204" s="193"/>
      <c r="L204" s="210"/>
      <c r="M204" s="210"/>
      <c r="N204" s="210"/>
    </row>
    <row r="205" spans="2:14" s="211" customFormat="1" ht="15.75" x14ac:dyDescent="0.25">
      <c r="C205" s="105" t="s">
        <v>176</v>
      </c>
      <c r="D205" s="19">
        <f>SUM(D197:D204)</f>
        <v>0</v>
      </c>
      <c r="E205" s="19">
        <f>SUM(E197:E204)</f>
        <v>25000</v>
      </c>
      <c r="F205" s="19">
        <f>SUM(F197:F204)</f>
        <v>0</v>
      </c>
      <c r="G205" s="19">
        <f>SUM(G197:G204)</f>
        <v>25000</v>
      </c>
      <c r="H205" s="126">
        <f>(H197*G197)+(H198*G198)+(H199*G199)+(H200*G200)+(H201*G201)+(H202*G202)+(H203*G203)+(H204*G204)</f>
        <v>12500</v>
      </c>
      <c r="I205" s="181">
        <f>SUM(I197:I204)</f>
        <v>13503.869999999999</v>
      </c>
      <c r="J205" s="219"/>
      <c r="K205" s="193"/>
      <c r="L205" s="210"/>
      <c r="M205" s="210"/>
      <c r="N205" s="210"/>
    </row>
    <row r="206" spans="2:14" s="211" customFormat="1" ht="33" customHeight="1" x14ac:dyDescent="0.25">
      <c r="B206" s="105" t="s">
        <v>726</v>
      </c>
      <c r="C206" s="248" t="s">
        <v>746</v>
      </c>
      <c r="D206" s="248"/>
      <c r="E206" s="248"/>
      <c r="F206" s="248"/>
      <c r="G206" s="248"/>
      <c r="H206" s="248"/>
      <c r="I206" s="249"/>
      <c r="J206" s="248"/>
      <c r="K206" s="193"/>
      <c r="L206" s="210"/>
      <c r="M206" s="210"/>
      <c r="N206" s="210"/>
    </row>
    <row r="207" spans="2:14" s="211" customFormat="1" ht="72.599999999999994" customHeight="1" x14ac:dyDescent="0.25">
      <c r="B207" s="194" t="s">
        <v>727</v>
      </c>
      <c r="C207" s="239" t="s">
        <v>746</v>
      </c>
      <c r="D207" s="213"/>
      <c r="E207" s="213">
        <v>45560</v>
      </c>
      <c r="F207" s="223"/>
      <c r="G207" s="214">
        <f>SUM(D207:F207)</f>
        <v>45560</v>
      </c>
      <c r="H207" s="224">
        <v>0.55000000000000004</v>
      </c>
      <c r="I207" s="242">
        <v>4519</v>
      </c>
      <c r="J207" s="191"/>
      <c r="K207" s="193"/>
      <c r="L207" s="52"/>
      <c r="M207" s="225"/>
      <c r="N207" s="210"/>
    </row>
    <row r="208" spans="2:14" s="211" customFormat="1" ht="32.1" customHeight="1" x14ac:dyDescent="0.25">
      <c r="B208" s="194" t="s">
        <v>728</v>
      </c>
      <c r="C208" s="239" t="s">
        <v>747</v>
      </c>
      <c r="D208" s="213"/>
      <c r="E208" s="213">
        <v>20000</v>
      </c>
      <c r="F208" s="213"/>
      <c r="G208" s="214">
        <f t="shared" ref="G208:G214" si="19">SUM(D208:F208)</f>
        <v>20000</v>
      </c>
      <c r="H208" s="224">
        <v>0.55000000000000004</v>
      </c>
      <c r="I208" s="190"/>
      <c r="J208" s="191"/>
      <c r="K208" s="193"/>
      <c r="L208" s="210"/>
      <c r="M208" s="210"/>
      <c r="N208" s="210"/>
    </row>
    <row r="209" spans="2:14" s="211" customFormat="1" ht="30.6" customHeight="1" x14ac:dyDescent="0.25">
      <c r="B209" s="194" t="s">
        <v>729</v>
      </c>
      <c r="C209" s="241" t="s">
        <v>748</v>
      </c>
      <c r="D209" s="213"/>
      <c r="E209" s="213">
        <v>19000</v>
      </c>
      <c r="F209" s="213"/>
      <c r="G209" s="214">
        <f t="shared" si="19"/>
        <v>19000</v>
      </c>
      <c r="H209" s="224">
        <v>0.55000000000000004</v>
      </c>
      <c r="I209" s="190"/>
      <c r="J209" s="191"/>
      <c r="K209" s="52"/>
      <c r="L209" s="210"/>
      <c r="M209" s="210"/>
      <c r="N209" s="210"/>
    </row>
    <row r="210" spans="2:14" s="211" customFormat="1" ht="15.95" customHeight="1" x14ac:dyDescent="0.25">
      <c r="B210" s="194" t="s">
        <v>730</v>
      </c>
      <c r="C210" s="192"/>
      <c r="D210" s="213"/>
      <c r="E210" s="213"/>
      <c r="F210" s="213"/>
      <c r="G210" s="214">
        <f t="shared" si="19"/>
        <v>0</v>
      </c>
      <c r="H210" s="215"/>
      <c r="I210" s="190"/>
      <c r="J210" s="191"/>
      <c r="K210" s="51"/>
      <c r="L210" s="210"/>
      <c r="M210" s="210"/>
      <c r="N210" s="210"/>
    </row>
    <row r="211" spans="2:14" s="211" customFormat="1" ht="15.75" x14ac:dyDescent="0.25">
      <c r="B211" s="194" t="s">
        <v>731</v>
      </c>
      <c r="C211" s="192"/>
      <c r="D211" s="213"/>
      <c r="E211" s="213"/>
      <c r="F211" s="213"/>
      <c r="G211" s="214">
        <f t="shared" si="19"/>
        <v>0</v>
      </c>
      <c r="H211" s="215"/>
      <c r="I211" s="190"/>
      <c r="J211" s="191"/>
      <c r="K211" s="193"/>
      <c r="L211" s="210"/>
      <c r="M211" s="210"/>
      <c r="N211" s="210"/>
    </row>
    <row r="212" spans="2:14" s="211" customFormat="1" ht="15.75" x14ac:dyDescent="0.25">
      <c r="B212" s="194" t="s">
        <v>732</v>
      </c>
      <c r="C212" s="192"/>
      <c r="D212" s="213"/>
      <c r="E212" s="213"/>
      <c r="F212" s="213"/>
      <c r="G212" s="214">
        <f t="shared" si="19"/>
        <v>0</v>
      </c>
      <c r="H212" s="215"/>
      <c r="I212" s="190"/>
      <c r="J212" s="191"/>
      <c r="K212" s="193"/>
      <c r="L212" s="210"/>
      <c r="M212" s="210"/>
      <c r="N212" s="210"/>
    </row>
    <row r="213" spans="2:14" s="211" customFormat="1" ht="15.75" x14ac:dyDescent="0.25">
      <c r="B213" s="194" t="s">
        <v>733</v>
      </c>
      <c r="C213" s="209"/>
      <c r="D213" s="216"/>
      <c r="E213" s="216"/>
      <c r="F213" s="216"/>
      <c r="G213" s="214">
        <f t="shared" si="19"/>
        <v>0</v>
      </c>
      <c r="H213" s="217"/>
      <c r="I213" s="218"/>
      <c r="J213" s="219"/>
      <c r="K213" s="193"/>
      <c r="L213" s="210"/>
      <c r="M213" s="210"/>
      <c r="N213" s="210"/>
    </row>
    <row r="214" spans="2:14" s="211" customFormat="1" ht="15.75" x14ac:dyDescent="0.25">
      <c r="B214" s="194" t="s">
        <v>734</v>
      </c>
      <c r="C214" s="209"/>
      <c r="D214" s="216"/>
      <c r="E214" s="216"/>
      <c r="F214" s="216"/>
      <c r="G214" s="214">
        <f t="shared" si="19"/>
        <v>0</v>
      </c>
      <c r="H214" s="217"/>
      <c r="I214" s="218"/>
      <c r="J214" s="219"/>
      <c r="K214" s="193"/>
      <c r="L214" s="210"/>
      <c r="M214" s="210"/>
      <c r="N214" s="210"/>
    </row>
    <row r="215" spans="2:14" s="211" customFormat="1" ht="15.75" x14ac:dyDescent="0.25">
      <c r="C215" s="105" t="s">
        <v>176</v>
      </c>
      <c r="D215" s="19">
        <f>SUM(D207:D214)</f>
        <v>0</v>
      </c>
      <c r="E215" s="19">
        <f>SUM(E207:E214)</f>
        <v>84560</v>
      </c>
      <c r="F215" s="19">
        <f>SUM(F207:F214)</f>
        <v>0</v>
      </c>
      <c r="G215" s="19">
        <f>SUM(G207:G214)</f>
        <v>84560</v>
      </c>
      <c r="H215" s="126">
        <f>(H207*G207)+(H208*G208)+(H209*G209)+(H210*G210)+(H211*G211)+(H212*G212)+(H213*G213)+(H214*G214)</f>
        <v>46508</v>
      </c>
      <c r="I215" s="181">
        <f>SUM(I207:I214)</f>
        <v>4519</v>
      </c>
      <c r="J215" s="219"/>
      <c r="K215" s="193"/>
      <c r="L215" s="210"/>
      <c r="M215" s="210"/>
      <c r="N215" s="210"/>
    </row>
    <row r="216" spans="2:14" s="211" customFormat="1" ht="33" customHeight="1" x14ac:dyDescent="0.25">
      <c r="B216" s="105" t="s">
        <v>735</v>
      </c>
      <c r="C216" s="248" t="s">
        <v>749</v>
      </c>
      <c r="D216" s="248"/>
      <c r="E216" s="248"/>
      <c r="F216" s="248"/>
      <c r="G216" s="248"/>
      <c r="H216" s="248"/>
      <c r="I216" s="249"/>
      <c r="J216" s="248"/>
      <c r="K216" s="193"/>
      <c r="L216" s="210"/>
      <c r="M216" s="210"/>
      <c r="N216" s="210"/>
    </row>
    <row r="217" spans="2:14" s="211" customFormat="1" ht="29.1" customHeight="1" x14ac:dyDescent="0.25">
      <c r="B217" s="194" t="s">
        <v>736</v>
      </c>
      <c r="C217" s="239" t="s">
        <v>750</v>
      </c>
      <c r="D217" s="213"/>
      <c r="E217" s="213">
        <v>94000</v>
      </c>
      <c r="F217" s="223"/>
      <c r="G217" s="214">
        <f>SUM(D217:F217)</f>
        <v>94000</v>
      </c>
      <c r="H217" s="224">
        <v>0.98</v>
      </c>
      <c r="I217" s="242">
        <v>57281.5</v>
      </c>
      <c r="J217" s="191"/>
      <c r="K217" s="193"/>
      <c r="L217" s="52"/>
      <c r="M217" s="225"/>
      <c r="N217" s="210"/>
    </row>
    <row r="218" spans="2:14" s="211" customFormat="1" ht="18" customHeight="1" x14ac:dyDescent="0.25">
      <c r="B218" s="194" t="s">
        <v>737</v>
      </c>
      <c r="C218" s="239" t="s">
        <v>751</v>
      </c>
      <c r="D218" s="213"/>
      <c r="E218" s="213">
        <v>15000</v>
      </c>
      <c r="F218" s="213"/>
      <c r="G218" s="214">
        <f t="shared" ref="G218:G224" si="20">SUM(D218:F218)</f>
        <v>15000</v>
      </c>
      <c r="H218" s="224">
        <v>0.98</v>
      </c>
      <c r="I218" s="242">
        <v>1886.46</v>
      </c>
      <c r="J218" s="191"/>
      <c r="K218" s="193"/>
      <c r="L218" s="210"/>
      <c r="M218" s="210"/>
      <c r="N218" s="210"/>
    </row>
    <row r="219" spans="2:14" s="211" customFormat="1" ht="26.45" customHeight="1" x14ac:dyDescent="0.25">
      <c r="B219" s="194" t="s">
        <v>738</v>
      </c>
      <c r="C219" s="239" t="s">
        <v>752</v>
      </c>
      <c r="D219" s="213"/>
      <c r="E219" s="213">
        <v>20000</v>
      </c>
      <c r="F219" s="213"/>
      <c r="G219" s="214">
        <f t="shared" si="20"/>
        <v>20000</v>
      </c>
      <c r="H219" s="224">
        <v>0.98</v>
      </c>
      <c r="I219" s="190"/>
      <c r="J219" s="191"/>
      <c r="K219" s="52"/>
      <c r="L219" s="210"/>
      <c r="M219" s="210"/>
      <c r="N219" s="210"/>
    </row>
    <row r="220" spans="2:14" s="211" customFormat="1" ht="15.95" customHeight="1" x14ac:dyDescent="0.25">
      <c r="B220" s="194" t="s">
        <v>739</v>
      </c>
      <c r="C220" s="239" t="s">
        <v>753</v>
      </c>
      <c r="D220" s="213"/>
      <c r="E220" s="213">
        <v>21000</v>
      </c>
      <c r="F220" s="213"/>
      <c r="G220" s="214">
        <f t="shared" si="20"/>
        <v>21000</v>
      </c>
      <c r="H220" s="224">
        <v>0.98</v>
      </c>
      <c r="I220" s="190"/>
      <c r="J220" s="191"/>
      <c r="K220" s="51"/>
      <c r="L220" s="210"/>
      <c r="M220" s="210"/>
      <c r="N220" s="210"/>
    </row>
    <row r="221" spans="2:14" s="211" customFormat="1" ht="15.75" x14ac:dyDescent="0.25">
      <c r="B221" s="194" t="s">
        <v>740</v>
      </c>
      <c r="C221" s="192"/>
      <c r="D221" s="213"/>
      <c r="E221" s="213"/>
      <c r="F221" s="213"/>
      <c r="G221" s="214">
        <f t="shared" si="20"/>
        <v>0</v>
      </c>
      <c r="H221" s="215"/>
      <c r="I221" s="190"/>
      <c r="J221" s="191"/>
      <c r="K221" s="193"/>
      <c r="L221" s="210"/>
      <c r="M221" s="210"/>
      <c r="N221" s="210"/>
    </row>
    <row r="222" spans="2:14" s="211" customFormat="1" ht="15.75" x14ac:dyDescent="0.25">
      <c r="B222" s="194" t="s">
        <v>741</v>
      </c>
      <c r="C222" s="192"/>
      <c r="D222" s="213"/>
      <c r="E222" s="213"/>
      <c r="F222" s="213"/>
      <c r="G222" s="214">
        <f t="shared" si="20"/>
        <v>0</v>
      </c>
      <c r="H222" s="215"/>
      <c r="I222" s="190"/>
      <c r="J222" s="191"/>
      <c r="K222" s="193"/>
      <c r="L222" s="210"/>
      <c r="M222" s="210"/>
      <c r="N222" s="210"/>
    </row>
    <row r="223" spans="2:14" s="211" customFormat="1" ht="15.75" x14ac:dyDescent="0.25">
      <c r="B223" s="194" t="s">
        <v>742</v>
      </c>
      <c r="C223" s="209"/>
      <c r="D223" s="216"/>
      <c r="E223" s="216"/>
      <c r="F223" s="216"/>
      <c r="G223" s="214">
        <f t="shared" si="20"/>
        <v>0</v>
      </c>
      <c r="H223" s="217"/>
      <c r="I223" s="218"/>
      <c r="J223" s="219"/>
      <c r="K223" s="193"/>
      <c r="L223" s="210"/>
      <c r="M223" s="210"/>
      <c r="N223" s="210"/>
    </row>
    <row r="224" spans="2:14" s="211" customFormat="1" ht="15.75" x14ac:dyDescent="0.25">
      <c r="B224" s="194" t="s">
        <v>743</v>
      </c>
      <c r="C224" s="209"/>
      <c r="D224" s="216"/>
      <c r="E224" s="216"/>
      <c r="F224" s="216"/>
      <c r="G224" s="214">
        <f t="shared" si="20"/>
        <v>0</v>
      </c>
      <c r="H224" s="217"/>
      <c r="I224" s="218"/>
      <c r="J224" s="219"/>
      <c r="K224" s="193"/>
      <c r="L224" s="210"/>
      <c r="M224" s="210"/>
      <c r="N224" s="210"/>
    </row>
    <row r="225" spans="2:14" s="211" customFormat="1" ht="15.75" x14ac:dyDescent="0.25">
      <c r="C225" s="105" t="s">
        <v>176</v>
      </c>
      <c r="D225" s="19">
        <f>SUM(D217:D224)</f>
        <v>0</v>
      </c>
      <c r="E225" s="19">
        <f>SUM(E217:E224)</f>
        <v>150000</v>
      </c>
      <c r="F225" s="19">
        <f>SUM(F217:F224)</f>
        <v>0</v>
      </c>
      <c r="G225" s="19">
        <f>SUM(G217:G224)</f>
        <v>150000</v>
      </c>
      <c r="H225" s="126">
        <f>(H217*G217)+(H218*G218)+(H219*G219)+(H220*G220)+(H221*G221)+(H222*G222)+(H223*G223)+(H224*G224)</f>
        <v>147000</v>
      </c>
      <c r="I225" s="181">
        <f>SUM(I217:I224)</f>
        <v>59167.96</v>
      </c>
      <c r="J225" s="219"/>
      <c r="K225" s="193"/>
      <c r="L225" s="210"/>
      <c r="M225" s="210"/>
      <c r="N225" s="210"/>
    </row>
    <row r="226" spans="2:14" s="211" customFormat="1" ht="15.75" x14ac:dyDescent="0.25">
      <c r="B226" s="7"/>
      <c r="C226" s="226"/>
      <c r="D226" s="227"/>
      <c r="E226" s="227"/>
      <c r="F226" s="227"/>
      <c r="G226" s="227"/>
      <c r="H226" s="227"/>
      <c r="I226" s="227"/>
      <c r="J226" s="226"/>
      <c r="K226" s="193"/>
      <c r="L226" s="210"/>
      <c r="M226" s="210"/>
      <c r="N226" s="210"/>
    </row>
    <row r="227" spans="2:14" s="211" customFormat="1" ht="15.75" hidden="1" x14ac:dyDescent="0.25">
      <c r="B227" s="105" t="s">
        <v>103</v>
      </c>
      <c r="C227" s="288"/>
      <c r="D227" s="289"/>
      <c r="E227" s="289"/>
      <c r="F227" s="289"/>
      <c r="G227" s="289"/>
      <c r="H227" s="289"/>
      <c r="I227" s="289"/>
      <c r="J227" s="290"/>
      <c r="K227" s="193"/>
      <c r="L227" s="210"/>
      <c r="M227" s="210"/>
      <c r="N227" s="210"/>
    </row>
    <row r="228" spans="2:14" s="211" customFormat="1" ht="15.75" hidden="1" x14ac:dyDescent="0.25">
      <c r="B228" s="105" t="s">
        <v>104</v>
      </c>
      <c r="C228" s="291"/>
      <c r="D228" s="292"/>
      <c r="E228" s="292"/>
      <c r="F228" s="292"/>
      <c r="G228" s="292"/>
      <c r="H228" s="292"/>
      <c r="I228" s="292"/>
      <c r="J228" s="293"/>
      <c r="K228" s="193"/>
      <c r="L228" s="210"/>
      <c r="M228" s="210"/>
      <c r="N228" s="210"/>
    </row>
    <row r="229" spans="2:14" s="211" customFormat="1" ht="15.75" hidden="1" x14ac:dyDescent="0.25">
      <c r="B229" s="194" t="s">
        <v>105</v>
      </c>
      <c r="C229" s="192"/>
      <c r="D229" s="213"/>
      <c r="E229" s="213"/>
      <c r="F229" s="213"/>
      <c r="G229" s="214">
        <f>SUM(D229:F229)</f>
        <v>0</v>
      </c>
      <c r="H229" s="215"/>
      <c r="I229" s="190"/>
      <c r="J229" s="191"/>
      <c r="K229" s="52"/>
      <c r="L229" s="210"/>
      <c r="M229" s="210"/>
      <c r="N229" s="210"/>
    </row>
    <row r="230" spans="2:14" s="211" customFormat="1" ht="51" hidden="1" customHeight="1" x14ac:dyDescent="0.25">
      <c r="B230" s="194" t="s">
        <v>106</v>
      </c>
      <c r="C230" s="192"/>
      <c r="D230" s="213"/>
      <c r="E230" s="213"/>
      <c r="F230" s="213"/>
      <c r="G230" s="214">
        <f t="shared" ref="G230:G236" si="21">SUM(D230:F230)</f>
        <v>0</v>
      </c>
      <c r="H230" s="215"/>
      <c r="I230" s="190"/>
      <c r="J230" s="191"/>
      <c r="K230" s="51"/>
      <c r="L230" s="210"/>
      <c r="M230" s="210"/>
      <c r="N230" s="210"/>
    </row>
    <row r="231" spans="2:14" s="211" customFormat="1" ht="15.75" hidden="1" x14ac:dyDescent="0.25">
      <c r="B231" s="194" t="s">
        <v>107</v>
      </c>
      <c r="C231" s="192"/>
      <c r="D231" s="213"/>
      <c r="E231" s="213"/>
      <c r="F231" s="213"/>
      <c r="G231" s="214">
        <f t="shared" si="21"/>
        <v>0</v>
      </c>
      <c r="H231" s="215"/>
      <c r="I231" s="190"/>
      <c r="J231" s="191"/>
      <c r="K231" s="193"/>
      <c r="L231" s="210"/>
      <c r="M231" s="210"/>
      <c r="N231" s="210"/>
    </row>
    <row r="232" spans="2:14" s="211" customFormat="1" ht="15.75" hidden="1" x14ac:dyDescent="0.25">
      <c r="B232" s="194" t="s">
        <v>108</v>
      </c>
      <c r="C232" s="192"/>
      <c r="D232" s="213"/>
      <c r="E232" s="213"/>
      <c r="F232" s="213"/>
      <c r="G232" s="214">
        <f t="shared" si="21"/>
        <v>0</v>
      </c>
      <c r="H232" s="215"/>
      <c r="I232" s="190"/>
      <c r="J232" s="191"/>
      <c r="K232" s="193"/>
      <c r="L232" s="210"/>
      <c r="M232" s="210"/>
      <c r="N232" s="210"/>
    </row>
    <row r="233" spans="2:14" s="211" customFormat="1" ht="15.75" hidden="1" x14ac:dyDescent="0.25">
      <c r="B233" s="194" t="s">
        <v>109</v>
      </c>
      <c r="C233" s="192"/>
      <c r="D233" s="213"/>
      <c r="E233" s="213"/>
      <c r="F233" s="213"/>
      <c r="G233" s="214">
        <f t="shared" si="21"/>
        <v>0</v>
      </c>
      <c r="H233" s="215"/>
      <c r="I233" s="190"/>
      <c r="J233" s="191"/>
      <c r="K233" s="193"/>
      <c r="L233" s="210"/>
      <c r="M233" s="210"/>
      <c r="N233" s="210"/>
    </row>
    <row r="234" spans="2:14" s="211" customFormat="1" ht="15.75" hidden="1" x14ac:dyDescent="0.25">
      <c r="B234" s="194" t="s">
        <v>110</v>
      </c>
      <c r="C234" s="192"/>
      <c r="D234" s="213"/>
      <c r="E234" s="213"/>
      <c r="F234" s="213"/>
      <c r="G234" s="214">
        <f t="shared" si="21"/>
        <v>0</v>
      </c>
      <c r="H234" s="215"/>
      <c r="I234" s="190"/>
      <c r="J234" s="191"/>
      <c r="K234" s="193"/>
      <c r="L234" s="210"/>
      <c r="M234" s="210"/>
      <c r="N234" s="210"/>
    </row>
    <row r="235" spans="2:14" s="211" customFormat="1" ht="15.75" hidden="1" x14ac:dyDescent="0.25">
      <c r="B235" s="194" t="s">
        <v>111</v>
      </c>
      <c r="C235" s="209"/>
      <c r="D235" s="216"/>
      <c r="E235" s="216"/>
      <c r="F235" s="216"/>
      <c r="G235" s="214">
        <f t="shared" si="21"/>
        <v>0</v>
      </c>
      <c r="H235" s="217"/>
      <c r="I235" s="218"/>
      <c r="J235" s="219"/>
      <c r="K235" s="193"/>
      <c r="L235" s="210"/>
      <c r="M235" s="210"/>
      <c r="N235" s="210"/>
    </row>
    <row r="236" spans="2:14" s="211" customFormat="1" ht="15.75" hidden="1" x14ac:dyDescent="0.25">
      <c r="B236" s="194" t="s">
        <v>112</v>
      </c>
      <c r="C236" s="209"/>
      <c r="D236" s="216"/>
      <c r="E236" s="216"/>
      <c r="F236" s="216"/>
      <c r="G236" s="214">
        <f t="shared" si="21"/>
        <v>0</v>
      </c>
      <c r="H236" s="217"/>
      <c r="I236" s="218"/>
      <c r="J236" s="219"/>
      <c r="K236" s="193"/>
      <c r="L236" s="210"/>
      <c r="M236" s="210"/>
      <c r="N236" s="210"/>
    </row>
    <row r="237" spans="2:14" s="211" customFormat="1" ht="15.75" hidden="1" x14ac:dyDescent="0.25">
      <c r="C237" s="105" t="s">
        <v>176</v>
      </c>
      <c r="D237" s="19">
        <f>SUM(D229:D236)</f>
        <v>0</v>
      </c>
      <c r="E237" s="19">
        <f>SUM(E229:E236)</f>
        <v>0</v>
      </c>
      <c r="F237" s="19">
        <f>SUM(F229:F236)</f>
        <v>0</v>
      </c>
      <c r="G237" s="22">
        <f>SUM(G229:G236)</f>
        <v>0</v>
      </c>
      <c r="H237" s="126">
        <f>(H229*G229)+(H230*G230)+(H231*G231)+(H232*G232)+(H233*G233)+(H234*G234)+(H235*G235)+(H236*G236)</f>
        <v>0</v>
      </c>
      <c r="I237" s="181">
        <f>SUM(I229:I236)</f>
        <v>0</v>
      </c>
      <c r="J237" s="219"/>
      <c r="K237" s="193"/>
      <c r="L237" s="210"/>
      <c r="M237" s="210"/>
      <c r="N237" s="210"/>
    </row>
    <row r="238" spans="2:14" s="211" customFormat="1" ht="15.75" hidden="1" x14ac:dyDescent="0.25">
      <c r="B238" s="105" t="s">
        <v>8</v>
      </c>
      <c r="C238" s="248"/>
      <c r="D238" s="248"/>
      <c r="E238" s="248"/>
      <c r="F238" s="248"/>
      <c r="G238" s="248"/>
      <c r="H238" s="248"/>
      <c r="I238" s="249"/>
      <c r="J238" s="248"/>
      <c r="K238" s="193"/>
      <c r="L238" s="210"/>
      <c r="M238" s="210"/>
      <c r="N238" s="210"/>
    </row>
    <row r="239" spans="2:14" s="211" customFormat="1" ht="15.75" hidden="1" x14ac:dyDescent="0.25">
      <c r="B239" s="194" t="s">
        <v>113</v>
      </c>
      <c r="C239" s="192"/>
      <c r="D239" s="213"/>
      <c r="E239" s="213"/>
      <c r="F239" s="213"/>
      <c r="G239" s="214">
        <f>SUM(D239:F239)</f>
        <v>0</v>
      </c>
      <c r="H239" s="215"/>
      <c r="I239" s="190"/>
      <c r="J239" s="191"/>
      <c r="K239" s="52"/>
      <c r="L239" s="210"/>
      <c r="M239" s="210"/>
      <c r="N239" s="210"/>
    </row>
    <row r="240" spans="2:14" s="211" customFormat="1" ht="51" hidden="1" customHeight="1" x14ac:dyDescent="0.25">
      <c r="B240" s="194" t="s">
        <v>114</v>
      </c>
      <c r="C240" s="192"/>
      <c r="D240" s="213"/>
      <c r="E240" s="213"/>
      <c r="F240" s="213"/>
      <c r="G240" s="214">
        <f t="shared" ref="G240:G246" si="22">SUM(D240:F240)</f>
        <v>0</v>
      </c>
      <c r="H240" s="215"/>
      <c r="I240" s="190"/>
      <c r="J240" s="191"/>
      <c r="K240" s="51"/>
      <c r="L240" s="210"/>
      <c r="M240" s="210"/>
      <c r="N240" s="210"/>
    </row>
    <row r="241" spans="2:14" s="211" customFormat="1" ht="15.75" hidden="1" x14ac:dyDescent="0.25">
      <c r="B241" s="194" t="s">
        <v>115</v>
      </c>
      <c r="C241" s="192"/>
      <c r="D241" s="213"/>
      <c r="E241" s="213"/>
      <c r="F241" s="213"/>
      <c r="G241" s="214">
        <f t="shared" si="22"/>
        <v>0</v>
      </c>
      <c r="H241" s="215"/>
      <c r="I241" s="190"/>
      <c r="J241" s="191"/>
      <c r="K241" s="193"/>
      <c r="L241" s="210"/>
      <c r="M241" s="210"/>
      <c r="N241" s="210"/>
    </row>
    <row r="242" spans="2:14" s="211" customFormat="1" ht="15.75" hidden="1" x14ac:dyDescent="0.25">
      <c r="B242" s="194" t="s">
        <v>116</v>
      </c>
      <c r="C242" s="192"/>
      <c r="D242" s="213"/>
      <c r="E242" s="213"/>
      <c r="F242" s="213"/>
      <c r="G242" s="214">
        <f t="shared" si="22"/>
        <v>0</v>
      </c>
      <c r="H242" s="215"/>
      <c r="I242" s="190"/>
      <c r="J242" s="191"/>
      <c r="K242" s="193"/>
      <c r="L242" s="210"/>
      <c r="M242" s="210"/>
      <c r="N242" s="210"/>
    </row>
    <row r="243" spans="2:14" s="211" customFormat="1" ht="15.75" hidden="1" x14ac:dyDescent="0.25">
      <c r="B243" s="194" t="s">
        <v>117</v>
      </c>
      <c r="C243" s="192"/>
      <c r="D243" s="213"/>
      <c r="E243" s="213"/>
      <c r="F243" s="213"/>
      <c r="G243" s="214">
        <f t="shared" si="22"/>
        <v>0</v>
      </c>
      <c r="H243" s="215"/>
      <c r="I243" s="190"/>
      <c r="J243" s="191"/>
      <c r="K243" s="193"/>
      <c r="L243" s="210"/>
      <c r="M243" s="210"/>
      <c r="N243" s="210"/>
    </row>
    <row r="244" spans="2:14" s="211" customFormat="1" ht="15.75" hidden="1" x14ac:dyDescent="0.25">
      <c r="B244" s="194" t="s">
        <v>118</v>
      </c>
      <c r="C244" s="192"/>
      <c r="D244" s="213"/>
      <c r="E244" s="213"/>
      <c r="F244" s="213"/>
      <c r="G244" s="214">
        <f t="shared" si="22"/>
        <v>0</v>
      </c>
      <c r="H244" s="215"/>
      <c r="I244" s="190"/>
      <c r="J244" s="191"/>
      <c r="K244" s="193"/>
      <c r="L244" s="210"/>
      <c r="M244" s="210"/>
      <c r="N244" s="210"/>
    </row>
    <row r="245" spans="2:14" s="211" customFormat="1" ht="15.75" hidden="1" x14ac:dyDescent="0.25">
      <c r="B245" s="194" t="s">
        <v>119</v>
      </c>
      <c r="C245" s="209"/>
      <c r="D245" s="216"/>
      <c r="E245" s="216"/>
      <c r="F245" s="216"/>
      <c r="G245" s="214">
        <f t="shared" si="22"/>
        <v>0</v>
      </c>
      <c r="H245" s="217"/>
      <c r="I245" s="218"/>
      <c r="J245" s="219"/>
      <c r="K245" s="193"/>
      <c r="L245" s="210"/>
      <c r="M245" s="210"/>
      <c r="N245" s="210"/>
    </row>
    <row r="246" spans="2:14" s="211" customFormat="1" ht="15.75" hidden="1" x14ac:dyDescent="0.25">
      <c r="B246" s="194" t="s">
        <v>120</v>
      </c>
      <c r="C246" s="209"/>
      <c r="D246" s="216"/>
      <c r="E246" s="216"/>
      <c r="F246" s="216"/>
      <c r="G246" s="214">
        <f t="shared" si="22"/>
        <v>0</v>
      </c>
      <c r="H246" s="217"/>
      <c r="I246" s="218"/>
      <c r="J246" s="219"/>
      <c r="K246" s="193"/>
      <c r="L246" s="210"/>
      <c r="M246" s="210"/>
      <c r="N246" s="210"/>
    </row>
    <row r="247" spans="2:14" s="211" customFormat="1" ht="15.75" hidden="1" x14ac:dyDescent="0.25">
      <c r="C247" s="105" t="s">
        <v>176</v>
      </c>
      <c r="D247" s="22">
        <f>SUM(D239:D246)</f>
        <v>0</v>
      </c>
      <c r="E247" s="22">
        <f>SUM(E239:E246)</f>
        <v>0</v>
      </c>
      <c r="F247" s="22">
        <f>SUM(F239:F246)</f>
        <v>0</v>
      </c>
      <c r="G247" s="22">
        <f>SUM(G239:G246)</f>
        <v>0</v>
      </c>
      <c r="H247" s="126">
        <f>(H239*G239)+(H240*G240)+(H241*G241)+(H242*G242)+(H243*G243)+(H244*G244)+(H245*G245)+(H246*G246)</f>
        <v>0</v>
      </c>
      <c r="I247" s="181">
        <f>SUM(I239:I246)</f>
        <v>0</v>
      </c>
      <c r="J247" s="219"/>
      <c r="K247" s="193"/>
      <c r="L247" s="210"/>
      <c r="M247" s="210"/>
      <c r="N247" s="210"/>
    </row>
    <row r="248" spans="2:14" s="211" customFormat="1" ht="15.75" hidden="1" x14ac:dyDescent="0.25">
      <c r="B248" s="105" t="s">
        <v>121</v>
      </c>
      <c r="C248" s="248"/>
      <c r="D248" s="248"/>
      <c r="E248" s="248"/>
      <c r="F248" s="248"/>
      <c r="G248" s="248"/>
      <c r="H248" s="248"/>
      <c r="I248" s="249"/>
      <c r="J248" s="248"/>
      <c r="K248" s="193"/>
      <c r="L248" s="210"/>
      <c r="M248" s="210"/>
      <c r="N248" s="210"/>
    </row>
    <row r="249" spans="2:14" s="211" customFormat="1" ht="15.75" hidden="1" x14ac:dyDescent="0.25">
      <c r="B249" s="194" t="s">
        <v>122</v>
      </c>
      <c r="C249" s="192"/>
      <c r="D249" s="213"/>
      <c r="E249" s="213"/>
      <c r="F249" s="213"/>
      <c r="G249" s="214">
        <f>SUM(D249:F249)</f>
        <v>0</v>
      </c>
      <c r="H249" s="215"/>
      <c r="I249" s="190"/>
      <c r="J249" s="191"/>
      <c r="K249" s="52"/>
      <c r="L249" s="210"/>
      <c r="M249" s="210"/>
      <c r="N249" s="210"/>
    </row>
    <row r="250" spans="2:14" s="211" customFormat="1" ht="15.75" hidden="1" customHeight="1" x14ac:dyDescent="0.25">
      <c r="B250" s="194" t="s">
        <v>123</v>
      </c>
      <c r="C250" s="192"/>
      <c r="D250" s="213"/>
      <c r="E250" s="213"/>
      <c r="F250" s="213"/>
      <c r="G250" s="214">
        <f t="shared" ref="G250:G256" si="23">SUM(D250:F250)</f>
        <v>0</v>
      </c>
      <c r="H250" s="215"/>
      <c r="I250" s="190"/>
      <c r="J250" s="191"/>
      <c r="K250" s="4"/>
      <c r="L250" s="210"/>
      <c r="M250" s="210"/>
      <c r="N250" s="210"/>
    </row>
    <row r="251" spans="2:14" s="211" customFormat="1" ht="15.75" hidden="1" customHeight="1" x14ac:dyDescent="0.25">
      <c r="B251" s="194" t="s">
        <v>124</v>
      </c>
      <c r="C251" s="192"/>
      <c r="D251" s="213"/>
      <c r="E251" s="213"/>
      <c r="F251" s="213"/>
      <c r="G251" s="214">
        <f t="shared" si="23"/>
        <v>0</v>
      </c>
      <c r="H251" s="215"/>
      <c r="I251" s="190"/>
      <c r="J251" s="191"/>
      <c r="K251" s="4"/>
      <c r="L251" s="210"/>
      <c r="M251" s="210"/>
      <c r="N251" s="210"/>
    </row>
    <row r="252" spans="2:14" s="211" customFormat="1" ht="63.75" hidden="1" customHeight="1" x14ac:dyDescent="0.25">
      <c r="B252" s="194" t="s">
        <v>125</v>
      </c>
      <c r="C252" s="192"/>
      <c r="D252" s="213"/>
      <c r="E252" s="213"/>
      <c r="F252" s="213"/>
      <c r="G252" s="214">
        <f t="shared" si="23"/>
        <v>0</v>
      </c>
      <c r="H252" s="215"/>
      <c r="I252" s="190"/>
      <c r="J252" s="191"/>
      <c r="K252" s="52"/>
      <c r="L252" s="210"/>
      <c r="M252" s="210"/>
      <c r="N252" s="210"/>
    </row>
    <row r="253" spans="2:14" s="211" customFormat="1" ht="69.75" hidden="1" customHeight="1" x14ac:dyDescent="0.25">
      <c r="B253" s="194" t="s">
        <v>126</v>
      </c>
      <c r="C253" s="192"/>
      <c r="D253" s="213"/>
      <c r="E253" s="213"/>
      <c r="F253" s="213"/>
      <c r="G253" s="214">
        <f t="shared" si="23"/>
        <v>0</v>
      </c>
      <c r="H253" s="215"/>
      <c r="I253" s="190"/>
      <c r="J253" s="191"/>
      <c r="K253" s="52"/>
      <c r="L253" s="210"/>
      <c r="M253" s="210"/>
      <c r="N253" s="210"/>
    </row>
    <row r="254" spans="2:14" s="211" customFormat="1" ht="57" hidden="1" customHeight="1" x14ac:dyDescent="0.25">
      <c r="B254" s="194" t="s">
        <v>127</v>
      </c>
      <c r="C254" s="192"/>
      <c r="D254" s="213"/>
      <c r="E254" s="213"/>
      <c r="F254" s="213"/>
      <c r="G254" s="214">
        <f t="shared" si="23"/>
        <v>0</v>
      </c>
      <c r="H254" s="215"/>
      <c r="I254" s="190"/>
      <c r="J254" s="191"/>
      <c r="K254" s="52"/>
      <c r="L254" s="210"/>
      <c r="M254" s="210"/>
      <c r="N254" s="210"/>
    </row>
    <row r="255" spans="2:14" s="211" customFormat="1" ht="65.25" hidden="1" customHeight="1" x14ac:dyDescent="0.25">
      <c r="B255" s="194" t="s">
        <v>128</v>
      </c>
      <c r="C255" s="209"/>
      <c r="D255" s="216"/>
      <c r="E255" s="216"/>
      <c r="F255" s="216"/>
      <c r="G255" s="214">
        <f t="shared" si="23"/>
        <v>0</v>
      </c>
      <c r="H255" s="217"/>
      <c r="I255" s="218"/>
      <c r="J255" s="219"/>
      <c r="K255" s="52"/>
      <c r="L255" s="210"/>
      <c r="M255" s="210"/>
      <c r="N255" s="210"/>
    </row>
    <row r="256" spans="2:14" s="211" customFormat="1" ht="21.75" hidden="1" customHeight="1" x14ac:dyDescent="0.25">
      <c r="B256" s="194" t="s">
        <v>129</v>
      </c>
      <c r="C256" s="209"/>
      <c r="D256" s="216"/>
      <c r="E256" s="216"/>
      <c r="F256" s="216"/>
      <c r="G256" s="214">
        <f t="shared" si="23"/>
        <v>0</v>
      </c>
      <c r="H256" s="217"/>
      <c r="I256" s="218"/>
      <c r="J256" s="219"/>
      <c r="K256" s="4"/>
      <c r="L256" s="210"/>
      <c r="M256" s="210"/>
      <c r="N256" s="210"/>
    </row>
    <row r="257" spans="1:14" s="211" customFormat="1" ht="15.75" hidden="1" customHeight="1" x14ac:dyDescent="0.25">
      <c r="C257" s="105" t="s">
        <v>176</v>
      </c>
      <c r="D257" s="22">
        <f>SUM(D249:D256)</f>
        <v>0</v>
      </c>
      <c r="E257" s="22">
        <f>SUM(E249:E256)</f>
        <v>0</v>
      </c>
      <c r="F257" s="22">
        <f>SUM(F249:F256)</f>
        <v>0</v>
      </c>
      <c r="G257" s="22">
        <f>SUM(G249:G256)</f>
        <v>0</v>
      </c>
      <c r="H257" s="126">
        <f>(H249*G249)+(H250*G250)+(H251*G251)+(H252*G252)+(H253*G253)+(H254*G254)+(H255*G255)+(H256*G256)</f>
        <v>0</v>
      </c>
      <c r="I257" s="181">
        <f>SUM(I249:I256)</f>
        <v>0</v>
      </c>
      <c r="J257" s="219"/>
      <c r="K257" s="4"/>
      <c r="L257" s="210"/>
      <c r="M257" s="210"/>
      <c r="N257" s="210"/>
    </row>
    <row r="258" spans="1:14" s="211" customFormat="1" ht="15.75" hidden="1" customHeight="1" x14ac:dyDescent="0.25">
      <c r="B258" s="105" t="s">
        <v>130</v>
      </c>
      <c r="C258" s="248"/>
      <c r="D258" s="248"/>
      <c r="E258" s="248"/>
      <c r="F258" s="248"/>
      <c r="G258" s="248"/>
      <c r="H258" s="248"/>
      <c r="I258" s="249"/>
      <c r="J258" s="248"/>
      <c r="K258" s="4"/>
      <c r="L258" s="210"/>
      <c r="M258" s="210"/>
      <c r="N258" s="210"/>
    </row>
    <row r="259" spans="1:14" s="211" customFormat="1" ht="15.75" hidden="1" customHeight="1" x14ac:dyDescent="0.25">
      <c r="B259" s="194" t="s">
        <v>131</v>
      </c>
      <c r="C259" s="192"/>
      <c r="D259" s="213"/>
      <c r="E259" s="213"/>
      <c r="F259" s="213"/>
      <c r="G259" s="214">
        <f>SUM(D259:F259)</f>
        <v>0</v>
      </c>
      <c r="H259" s="215"/>
      <c r="I259" s="190"/>
      <c r="J259" s="191"/>
      <c r="K259" s="4"/>
      <c r="L259" s="210"/>
      <c r="M259" s="210"/>
      <c r="N259" s="210"/>
    </row>
    <row r="260" spans="1:14" s="211" customFormat="1" ht="15.75" hidden="1" customHeight="1" x14ac:dyDescent="0.25">
      <c r="B260" s="194" t="s">
        <v>132</v>
      </c>
      <c r="C260" s="192"/>
      <c r="D260" s="213"/>
      <c r="E260" s="213"/>
      <c r="F260" s="213"/>
      <c r="G260" s="214">
        <f t="shared" ref="G260:G266" si="24">SUM(D260:F260)</f>
        <v>0</v>
      </c>
      <c r="H260" s="215"/>
      <c r="I260" s="190"/>
      <c r="J260" s="191"/>
      <c r="K260" s="4"/>
      <c r="L260" s="210"/>
      <c r="M260" s="210"/>
      <c r="N260" s="210"/>
    </row>
    <row r="261" spans="1:14" s="211" customFormat="1" ht="15.75" hidden="1" customHeight="1" x14ac:dyDescent="0.25">
      <c r="B261" s="194" t="s">
        <v>133</v>
      </c>
      <c r="C261" s="192"/>
      <c r="D261" s="213"/>
      <c r="E261" s="213"/>
      <c r="F261" s="213"/>
      <c r="G261" s="214">
        <f t="shared" si="24"/>
        <v>0</v>
      </c>
      <c r="H261" s="215"/>
      <c r="I261" s="190"/>
      <c r="J261" s="191"/>
      <c r="K261" s="4"/>
      <c r="L261" s="210"/>
      <c r="M261" s="210"/>
      <c r="N261" s="210"/>
    </row>
    <row r="262" spans="1:14" s="211" customFormat="1" ht="15.75" hidden="1" customHeight="1" x14ac:dyDescent="0.25">
      <c r="B262" s="194" t="s">
        <v>134</v>
      </c>
      <c r="C262" s="192"/>
      <c r="D262" s="213"/>
      <c r="E262" s="213"/>
      <c r="F262" s="213"/>
      <c r="G262" s="214">
        <f t="shared" si="24"/>
        <v>0</v>
      </c>
      <c r="H262" s="215"/>
      <c r="I262" s="190"/>
      <c r="J262" s="191"/>
      <c r="K262" s="4"/>
      <c r="L262" s="210"/>
      <c r="M262" s="210"/>
      <c r="N262" s="210"/>
    </row>
    <row r="263" spans="1:14" s="211" customFormat="1" ht="15.75" hidden="1" customHeight="1" x14ac:dyDescent="0.25">
      <c r="B263" s="194" t="s">
        <v>135</v>
      </c>
      <c r="C263" s="192"/>
      <c r="D263" s="213"/>
      <c r="E263" s="213"/>
      <c r="F263" s="213"/>
      <c r="G263" s="214">
        <f t="shared" si="24"/>
        <v>0</v>
      </c>
      <c r="H263" s="215"/>
      <c r="I263" s="190"/>
      <c r="J263" s="191"/>
      <c r="K263" s="4"/>
      <c r="L263" s="210"/>
      <c r="M263" s="210"/>
      <c r="N263" s="210"/>
    </row>
    <row r="264" spans="1:14" s="211" customFormat="1" ht="15.75" hidden="1" x14ac:dyDescent="0.25">
      <c r="B264" s="194" t="s">
        <v>136</v>
      </c>
      <c r="C264" s="192"/>
      <c r="D264" s="213"/>
      <c r="E264" s="213"/>
      <c r="F264" s="213"/>
      <c r="G264" s="214">
        <f t="shared" si="24"/>
        <v>0</v>
      </c>
      <c r="H264" s="215"/>
      <c r="I264" s="190"/>
      <c r="J264" s="191"/>
      <c r="K264" s="210"/>
      <c r="L264" s="210"/>
      <c r="M264" s="210"/>
      <c r="N264" s="210"/>
    </row>
    <row r="265" spans="1:14" s="211" customFormat="1" ht="40.5" hidden="1" customHeight="1" x14ac:dyDescent="0.25">
      <c r="B265" s="194" t="s">
        <v>137</v>
      </c>
      <c r="C265" s="209"/>
      <c r="D265" s="216"/>
      <c r="E265" s="216"/>
      <c r="F265" s="216"/>
      <c r="G265" s="214">
        <f t="shared" si="24"/>
        <v>0</v>
      </c>
      <c r="H265" s="217"/>
      <c r="I265" s="218"/>
      <c r="J265" s="219"/>
      <c r="K265" s="210"/>
      <c r="L265" s="210"/>
      <c r="M265" s="210"/>
      <c r="N265" s="210"/>
    </row>
    <row r="266" spans="1:14" s="211" customFormat="1" ht="24.75" hidden="1" customHeight="1" x14ac:dyDescent="0.25">
      <c r="B266" s="194" t="s">
        <v>138</v>
      </c>
      <c r="C266" s="209"/>
      <c r="D266" s="216"/>
      <c r="E266" s="216"/>
      <c r="F266" s="216"/>
      <c r="G266" s="214">
        <f t="shared" si="24"/>
        <v>0</v>
      </c>
      <c r="H266" s="217"/>
      <c r="I266" s="218"/>
      <c r="J266" s="219"/>
      <c r="K266" s="210"/>
      <c r="L266" s="210"/>
      <c r="M266" s="210"/>
      <c r="N266" s="210"/>
    </row>
    <row r="267" spans="1:14" s="211" customFormat="1" ht="41.25" hidden="1" customHeight="1" x14ac:dyDescent="0.25">
      <c r="C267" s="105" t="s">
        <v>176</v>
      </c>
      <c r="D267" s="19">
        <f>SUM(D259:D266)</f>
        <v>0</v>
      </c>
      <c r="E267" s="19">
        <f>SUM(E259:E266)</f>
        <v>0</v>
      </c>
      <c r="F267" s="19">
        <f>SUM(F259:F266)</f>
        <v>0</v>
      </c>
      <c r="G267" s="19">
        <f>SUM(G259:G266)</f>
        <v>0</v>
      </c>
      <c r="H267" s="126">
        <f>(H259*G259)+(H260*G260)+(H261*G261)+(H262*G262)+(H263*G263)+(H264*G264)+(H265*G265)+(H266*G266)</f>
        <v>0</v>
      </c>
      <c r="I267" s="181">
        <f>SUM(I259:I266)</f>
        <v>0</v>
      </c>
      <c r="J267" s="219"/>
      <c r="K267" s="210"/>
      <c r="L267" s="210"/>
      <c r="M267" s="210"/>
      <c r="N267" s="210"/>
    </row>
    <row r="268" spans="1:14" s="211" customFormat="1" ht="51.75" hidden="1" customHeight="1" x14ac:dyDescent="0.25">
      <c r="B268" s="7"/>
      <c r="C268" s="226"/>
      <c r="D268" s="227"/>
      <c r="E268" s="227"/>
      <c r="F268" s="227"/>
      <c r="G268" s="227"/>
      <c r="H268" s="227"/>
      <c r="I268" s="227"/>
      <c r="J268" s="228"/>
      <c r="K268" s="210"/>
      <c r="L268" s="210"/>
      <c r="M268" s="210"/>
      <c r="N268" s="210"/>
    </row>
    <row r="269" spans="1:14" s="211" customFormat="1" ht="51.75" hidden="1" customHeight="1" x14ac:dyDescent="0.25">
      <c r="B269" s="105" t="s">
        <v>139</v>
      </c>
      <c r="C269" s="294"/>
      <c r="D269" s="294"/>
      <c r="E269" s="294"/>
      <c r="F269" s="294"/>
      <c r="G269" s="294"/>
      <c r="H269" s="294"/>
      <c r="I269" s="277"/>
      <c r="J269" s="294"/>
      <c r="K269" s="210"/>
      <c r="L269" s="210"/>
      <c r="M269" s="210"/>
      <c r="N269" s="210"/>
    </row>
    <row r="270" spans="1:14" s="211" customFormat="1" ht="42" hidden="1" customHeight="1" x14ac:dyDescent="0.25">
      <c r="B270" s="105" t="s">
        <v>140</v>
      </c>
      <c r="C270" s="248"/>
      <c r="D270" s="248"/>
      <c r="E270" s="248"/>
      <c r="F270" s="248"/>
      <c r="G270" s="248"/>
      <c r="H270" s="248"/>
      <c r="I270" s="249"/>
      <c r="J270" s="248"/>
      <c r="K270" s="229"/>
      <c r="L270" s="210"/>
      <c r="M270" s="210"/>
      <c r="N270" s="210"/>
    </row>
    <row r="271" spans="1:14" s="220" customFormat="1" ht="29.25" hidden="1" customHeight="1" x14ac:dyDescent="0.25">
      <c r="A271" s="211"/>
      <c r="B271" s="194" t="s">
        <v>141</v>
      </c>
      <c r="C271" s="192"/>
      <c r="D271" s="213"/>
      <c r="E271" s="213"/>
      <c r="F271" s="213"/>
      <c r="G271" s="214">
        <f>SUM(D271:F271)</f>
        <v>0</v>
      </c>
      <c r="H271" s="215"/>
      <c r="I271" s="190"/>
      <c r="J271" s="191"/>
      <c r="K271" s="229"/>
      <c r="L271" s="210"/>
      <c r="M271" s="210"/>
      <c r="N271" s="210"/>
    </row>
    <row r="272" spans="1:14" s="211" customFormat="1" ht="23.25" hidden="1" customHeight="1" x14ac:dyDescent="0.25">
      <c r="B272" s="194" t="s">
        <v>142</v>
      </c>
      <c r="C272" s="192"/>
      <c r="D272" s="213"/>
      <c r="E272" s="213"/>
      <c r="F272" s="213"/>
      <c r="G272" s="214">
        <f t="shared" ref="G272:G278" si="25">SUM(D272:F272)</f>
        <v>0</v>
      </c>
      <c r="H272" s="215"/>
      <c r="I272" s="190"/>
      <c r="J272" s="191"/>
      <c r="K272" s="210"/>
      <c r="L272" s="210"/>
      <c r="M272" s="210"/>
      <c r="N272" s="210"/>
    </row>
    <row r="273" spans="2:14" s="211" customFormat="1" ht="41.25" hidden="1" customHeight="1" x14ac:dyDescent="0.25">
      <c r="B273" s="194" t="s">
        <v>143</v>
      </c>
      <c r="C273" s="192"/>
      <c r="D273" s="213"/>
      <c r="E273" s="213"/>
      <c r="F273" s="213"/>
      <c r="G273" s="214">
        <f t="shared" si="25"/>
        <v>0</v>
      </c>
      <c r="H273" s="215"/>
      <c r="I273" s="190"/>
      <c r="J273" s="191"/>
      <c r="K273" s="210"/>
      <c r="L273" s="210"/>
      <c r="M273" s="210"/>
      <c r="N273" s="210"/>
    </row>
    <row r="274" spans="2:14" s="211" customFormat="1" ht="27.75" hidden="1" customHeight="1" x14ac:dyDescent="0.25">
      <c r="B274" s="194" t="s">
        <v>144</v>
      </c>
      <c r="C274" s="192"/>
      <c r="D274" s="213"/>
      <c r="E274" s="213"/>
      <c r="F274" s="213"/>
      <c r="G274" s="214">
        <f t="shared" si="25"/>
        <v>0</v>
      </c>
      <c r="H274" s="215"/>
      <c r="I274" s="190"/>
      <c r="J274" s="191"/>
      <c r="K274" s="210"/>
      <c r="L274" s="210"/>
      <c r="M274" s="210"/>
      <c r="N274" s="210"/>
    </row>
    <row r="275" spans="2:14" s="211" customFormat="1" ht="55.5" hidden="1" customHeight="1" x14ac:dyDescent="0.25">
      <c r="B275" s="194" t="s">
        <v>145</v>
      </c>
      <c r="C275" s="192"/>
      <c r="D275" s="213"/>
      <c r="E275" s="213"/>
      <c r="F275" s="213"/>
      <c r="G275" s="214">
        <f t="shared" si="25"/>
        <v>0</v>
      </c>
      <c r="H275" s="215"/>
      <c r="I275" s="190"/>
      <c r="J275" s="191"/>
      <c r="K275" s="210"/>
      <c r="L275" s="210"/>
      <c r="M275" s="210"/>
      <c r="N275" s="210"/>
    </row>
    <row r="276" spans="2:14" s="211" customFormat="1" ht="57.75" hidden="1" customHeight="1" x14ac:dyDescent="0.25">
      <c r="B276" s="194" t="s">
        <v>146</v>
      </c>
      <c r="C276" s="192"/>
      <c r="D276" s="213"/>
      <c r="E276" s="213"/>
      <c r="F276" s="213"/>
      <c r="G276" s="214">
        <f t="shared" si="25"/>
        <v>0</v>
      </c>
      <c r="H276" s="215"/>
      <c r="I276" s="190"/>
      <c r="J276" s="191"/>
      <c r="K276" s="210"/>
      <c r="L276" s="210"/>
      <c r="M276" s="210"/>
      <c r="N276" s="210"/>
    </row>
    <row r="277" spans="2:14" s="211" customFormat="1" ht="57.75" hidden="1" customHeight="1" x14ac:dyDescent="0.25">
      <c r="B277" s="194" t="s">
        <v>147</v>
      </c>
      <c r="C277" s="209"/>
      <c r="D277" s="216"/>
      <c r="E277" s="216"/>
      <c r="F277" s="216"/>
      <c r="G277" s="214">
        <f t="shared" si="25"/>
        <v>0</v>
      </c>
      <c r="H277" s="217"/>
      <c r="I277" s="218"/>
      <c r="J277" s="219"/>
      <c r="K277" s="210"/>
      <c r="L277" s="210"/>
      <c r="M277" s="210"/>
      <c r="N277" s="210"/>
    </row>
    <row r="278" spans="2:14" s="211" customFormat="1" ht="38.25" hidden="1" customHeight="1" x14ac:dyDescent="0.25">
      <c r="B278" s="194" t="s">
        <v>148</v>
      </c>
      <c r="C278" s="209"/>
      <c r="D278" s="216"/>
      <c r="E278" s="216"/>
      <c r="F278" s="216"/>
      <c r="G278" s="214">
        <f t="shared" si="25"/>
        <v>0</v>
      </c>
      <c r="H278" s="217"/>
      <c r="I278" s="218"/>
      <c r="J278" s="219"/>
      <c r="K278" s="210"/>
      <c r="L278" s="210"/>
      <c r="M278" s="210"/>
      <c r="N278" s="210"/>
    </row>
    <row r="279" spans="2:14" s="211" customFormat="1" ht="21.75" hidden="1" customHeight="1" x14ac:dyDescent="0.25">
      <c r="C279" s="105" t="s">
        <v>176</v>
      </c>
      <c r="D279" s="19">
        <f>SUM(D271:D278)</f>
        <v>0</v>
      </c>
      <c r="E279" s="19">
        <f>SUM(E271:E278)</f>
        <v>0</v>
      </c>
      <c r="F279" s="19">
        <f>SUM(F271:F278)</f>
        <v>0</v>
      </c>
      <c r="G279" s="22">
        <f>SUM(G271:G278)</f>
        <v>0</v>
      </c>
      <c r="H279" s="126">
        <f>(H271*G271)+(H272*G272)+(H273*G273)+(H274*G274)+(H275*G275)+(H276*G276)+(H277*G277)+(H278*G278)</f>
        <v>0</v>
      </c>
      <c r="I279" s="181">
        <f>SUM(I271:I278)</f>
        <v>0</v>
      </c>
      <c r="J279" s="219"/>
      <c r="K279" s="210"/>
      <c r="L279" s="210"/>
      <c r="M279" s="210"/>
      <c r="N279" s="210"/>
    </row>
    <row r="280" spans="2:14" s="211" customFormat="1" ht="49.5" hidden="1" customHeight="1" x14ac:dyDescent="0.25">
      <c r="B280" s="105" t="s">
        <v>149</v>
      </c>
      <c r="C280" s="248"/>
      <c r="D280" s="248"/>
      <c r="E280" s="248"/>
      <c r="F280" s="248"/>
      <c r="G280" s="248"/>
      <c r="H280" s="248"/>
      <c r="I280" s="249"/>
      <c r="J280" s="248"/>
      <c r="K280" s="210"/>
      <c r="L280" s="210"/>
      <c r="M280" s="210"/>
      <c r="N280" s="210"/>
    </row>
    <row r="281" spans="2:14" s="211" customFormat="1" ht="28.5" hidden="1" customHeight="1" x14ac:dyDescent="0.25">
      <c r="B281" s="194" t="s">
        <v>150</v>
      </c>
      <c r="C281" s="192"/>
      <c r="D281" s="213"/>
      <c r="E281" s="213"/>
      <c r="F281" s="213"/>
      <c r="G281" s="214">
        <f>SUM(D281:F281)</f>
        <v>0</v>
      </c>
      <c r="H281" s="215"/>
      <c r="I281" s="190"/>
      <c r="J281" s="191"/>
      <c r="K281" s="210"/>
      <c r="L281" s="210"/>
      <c r="M281" s="210"/>
      <c r="N281" s="210"/>
    </row>
    <row r="282" spans="2:14" s="211" customFormat="1" ht="28.5" hidden="1" customHeight="1" x14ac:dyDescent="0.25">
      <c r="B282" s="194" t="s">
        <v>151</v>
      </c>
      <c r="C282" s="192"/>
      <c r="D282" s="213"/>
      <c r="E282" s="213"/>
      <c r="F282" s="213"/>
      <c r="G282" s="214">
        <f t="shared" ref="G282:G288" si="26">SUM(D282:F282)</f>
        <v>0</v>
      </c>
      <c r="H282" s="215"/>
      <c r="I282" s="190"/>
      <c r="J282" s="191"/>
      <c r="K282" s="210"/>
      <c r="L282" s="210"/>
      <c r="M282" s="210"/>
      <c r="N282" s="210"/>
    </row>
    <row r="283" spans="2:14" s="211" customFormat="1" ht="32.25" hidden="1" customHeight="1" x14ac:dyDescent="0.25">
      <c r="B283" s="194" t="s">
        <v>152</v>
      </c>
      <c r="C283" s="192"/>
      <c r="D283" s="213"/>
      <c r="E283" s="213"/>
      <c r="F283" s="213"/>
      <c r="G283" s="214">
        <f t="shared" si="26"/>
        <v>0</v>
      </c>
      <c r="H283" s="215"/>
      <c r="I283" s="190"/>
      <c r="J283" s="191"/>
      <c r="K283" s="210"/>
      <c r="L283" s="210"/>
      <c r="M283" s="210"/>
      <c r="N283" s="210"/>
    </row>
    <row r="284" spans="2:14" s="211" customFormat="1" ht="23.25" hidden="1" customHeight="1" x14ac:dyDescent="0.25">
      <c r="B284" s="194" t="s">
        <v>153</v>
      </c>
      <c r="C284" s="192"/>
      <c r="D284" s="213"/>
      <c r="E284" s="213"/>
      <c r="F284" s="213"/>
      <c r="G284" s="214">
        <f t="shared" si="26"/>
        <v>0</v>
      </c>
      <c r="H284" s="215"/>
      <c r="I284" s="190"/>
      <c r="J284" s="191"/>
      <c r="K284" s="210"/>
      <c r="L284" s="210"/>
      <c r="M284" s="210"/>
      <c r="N284" s="210"/>
    </row>
    <row r="285" spans="2:14" s="211" customFormat="1" ht="66.75" hidden="1" customHeight="1" x14ac:dyDescent="0.25">
      <c r="B285" s="194" t="s">
        <v>154</v>
      </c>
      <c r="C285" s="192"/>
      <c r="D285" s="213"/>
      <c r="E285" s="213"/>
      <c r="F285" s="213"/>
      <c r="G285" s="214">
        <f t="shared" si="26"/>
        <v>0</v>
      </c>
      <c r="H285" s="215"/>
      <c r="I285" s="190"/>
      <c r="J285" s="191"/>
      <c r="K285" s="210"/>
      <c r="L285" s="210"/>
      <c r="M285" s="210"/>
      <c r="N285" s="210"/>
    </row>
    <row r="286" spans="2:14" s="211" customFormat="1" ht="55.5" hidden="1" customHeight="1" x14ac:dyDescent="0.25">
      <c r="B286" s="194" t="s">
        <v>155</v>
      </c>
      <c r="C286" s="192"/>
      <c r="D286" s="213"/>
      <c r="E286" s="213"/>
      <c r="F286" s="213"/>
      <c r="G286" s="214">
        <f t="shared" si="26"/>
        <v>0</v>
      </c>
      <c r="H286" s="215"/>
      <c r="I286" s="190"/>
      <c r="J286" s="191"/>
      <c r="K286" s="210"/>
      <c r="L286" s="210"/>
      <c r="M286" s="210"/>
      <c r="N286" s="210"/>
    </row>
    <row r="287" spans="2:14" s="211" customFormat="1" ht="42.75" hidden="1" customHeight="1" x14ac:dyDescent="0.25">
      <c r="B287" s="194" t="s">
        <v>156</v>
      </c>
      <c r="C287" s="209"/>
      <c r="D287" s="216"/>
      <c r="E287" s="216"/>
      <c r="F287" s="216"/>
      <c r="G287" s="214">
        <f t="shared" si="26"/>
        <v>0</v>
      </c>
      <c r="H287" s="217"/>
      <c r="I287" s="218"/>
      <c r="J287" s="219"/>
      <c r="K287" s="210"/>
      <c r="L287" s="210"/>
      <c r="M287" s="210"/>
      <c r="N287" s="210"/>
    </row>
    <row r="288" spans="2:14" s="211" customFormat="1" ht="21.75" hidden="1" customHeight="1" x14ac:dyDescent="0.25">
      <c r="B288" s="194" t="s">
        <v>157</v>
      </c>
      <c r="C288" s="209"/>
      <c r="D288" s="216"/>
      <c r="E288" s="216"/>
      <c r="F288" s="216"/>
      <c r="G288" s="214">
        <f t="shared" si="26"/>
        <v>0</v>
      </c>
      <c r="H288" s="217"/>
      <c r="I288" s="218"/>
      <c r="J288" s="219"/>
      <c r="K288" s="210"/>
      <c r="L288" s="210"/>
      <c r="M288" s="210"/>
      <c r="N288" s="210"/>
    </row>
    <row r="289" spans="1:14" s="211" customFormat="1" ht="21.75" hidden="1" customHeight="1" x14ac:dyDescent="0.25">
      <c r="C289" s="105" t="s">
        <v>176</v>
      </c>
      <c r="D289" s="22">
        <f>SUM(D281:D288)</f>
        <v>0</v>
      </c>
      <c r="E289" s="22">
        <f>SUM(E281:E288)</f>
        <v>0</v>
      </c>
      <c r="F289" s="22">
        <f>SUM(F281:F288)</f>
        <v>0</v>
      </c>
      <c r="G289" s="22">
        <f>SUM(G281:G288)</f>
        <v>0</v>
      </c>
      <c r="H289" s="126">
        <f>(H281*G281)+(H282*G282)+(H283*G283)+(H284*G284)+(H285*G285)+(H286*G286)+(H287*G287)+(H288*G288)</f>
        <v>0</v>
      </c>
      <c r="I289" s="181">
        <f>SUM(I281:I288)</f>
        <v>0</v>
      </c>
      <c r="J289" s="219"/>
      <c r="K289" s="210"/>
      <c r="L289" s="210"/>
      <c r="M289" s="210"/>
      <c r="N289" s="210"/>
    </row>
    <row r="290" spans="1:14" s="210" customFormat="1" ht="23.25" hidden="1" customHeight="1" x14ac:dyDescent="0.25">
      <c r="A290" s="211"/>
      <c r="B290" s="105" t="s">
        <v>158</v>
      </c>
      <c r="C290" s="248"/>
      <c r="D290" s="248"/>
      <c r="E290" s="248"/>
      <c r="F290" s="248"/>
      <c r="G290" s="248"/>
      <c r="H290" s="248"/>
      <c r="I290" s="249"/>
      <c r="J290" s="248"/>
    </row>
    <row r="291" spans="1:14" s="211" customFormat="1" ht="23.25" hidden="1" customHeight="1" x14ac:dyDescent="0.25">
      <c r="B291" s="194" t="s">
        <v>159</v>
      </c>
      <c r="C291" s="192"/>
      <c r="D291" s="213"/>
      <c r="E291" s="213"/>
      <c r="F291" s="213"/>
      <c r="G291" s="214">
        <f>SUM(D291:F291)</f>
        <v>0</v>
      </c>
      <c r="H291" s="215"/>
      <c r="I291" s="190"/>
      <c r="J291" s="191"/>
      <c r="K291" s="210"/>
      <c r="L291" s="210"/>
      <c r="M291" s="210"/>
      <c r="N291" s="210"/>
    </row>
    <row r="292" spans="1:14" s="211" customFormat="1" ht="21.75" hidden="1" customHeight="1" x14ac:dyDescent="0.25">
      <c r="B292" s="194" t="s">
        <v>160</v>
      </c>
      <c r="C292" s="192"/>
      <c r="D292" s="213"/>
      <c r="E292" s="213"/>
      <c r="F292" s="213"/>
      <c r="G292" s="214">
        <f t="shared" ref="G292:G298" si="27">SUM(D292:F292)</f>
        <v>0</v>
      </c>
      <c r="H292" s="215"/>
      <c r="I292" s="190"/>
      <c r="J292" s="191"/>
      <c r="K292" s="210"/>
      <c r="L292" s="210"/>
      <c r="M292" s="210"/>
      <c r="N292" s="210"/>
    </row>
    <row r="293" spans="1:14" s="211" customFormat="1" ht="16.5" hidden="1" customHeight="1" x14ac:dyDescent="0.25">
      <c r="B293" s="194" t="s">
        <v>161</v>
      </c>
      <c r="C293" s="192"/>
      <c r="D293" s="213"/>
      <c r="E293" s="213"/>
      <c r="F293" s="213"/>
      <c r="G293" s="214">
        <f t="shared" si="27"/>
        <v>0</v>
      </c>
      <c r="H293" s="215"/>
      <c r="I293" s="190"/>
      <c r="J293" s="191"/>
      <c r="K293" s="210"/>
      <c r="L293" s="210"/>
      <c r="M293" s="210"/>
      <c r="N293" s="210"/>
    </row>
    <row r="294" spans="1:14" s="211" customFormat="1" ht="29.25" hidden="1" customHeight="1" x14ac:dyDescent="0.25">
      <c r="B294" s="194" t="s">
        <v>162</v>
      </c>
      <c r="C294" s="192"/>
      <c r="D294" s="213"/>
      <c r="E294" s="213"/>
      <c r="F294" s="213"/>
      <c r="G294" s="214">
        <f t="shared" si="27"/>
        <v>0</v>
      </c>
      <c r="H294" s="215"/>
      <c r="I294" s="190"/>
      <c r="J294" s="191"/>
      <c r="K294" s="210"/>
      <c r="L294" s="210"/>
      <c r="M294" s="210"/>
      <c r="N294" s="210"/>
    </row>
    <row r="295" spans="1:14" s="211" customFormat="1" ht="24.75" hidden="1" customHeight="1" x14ac:dyDescent="0.25">
      <c r="B295" s="194" t="s">
        <v>163</v>
      </c>
      <c r="C295" s="192"/>
      <c r="D295" s="213"/>
      <c r="E295" s="213"/>
      <c r="F295" s="213"/>
      <c r="G295" s="214">
        <f t="shared" si="27"/>
        <v>0</v>
      </c>
      <c r="H295" s="215"/>
      <c r="I295" s="190"/>
      <c r="J295" s="191"/>
      <c r="K295" s="210"/>
      <c r="L295" s="210"/>
      <c r="M295" s="210"/>
      <c r="N295" s="210"/>
    </row>
    <row r="296" spans="1:14" s="211" customFormat="1" ht="33" hidden="1" customHeight="1" x14ac:dyDescent="0.25">
      <c r="B296" s="194" t="s">
        <v>164</v>
      </c>
      <c r="C296" s="192"/>
      <c r="D296" s="213"/>
      <c r="E296" s="213"/>
      <c r="F296" s="213"/>
      <c r="G296" s="214">
        <f t="shared" si="27"/>
        <v>0</v>
      </c>
      <c r="H296" s="215"/>
      <c r="I296" s="190"/>
      <c r="J296" s="191"/>
      <c r="K296" s="210"/>
      <c r="L296" s="210"/>
      <c r="M296" s="210"/>
      <c r="N296" s="210"/>
    </row>
    <row r="297" spans="1:14" s="211" customFormat="1" ht="15.75" hidden="1" x14ac:dyDescent="0.25">
      <c r="B297" s="194" t="s">
        <v>165</v>
      </c>
      <c r="C297" s="209"/>
      <c r="D297" s="216"/>
      <c r="E297" s="216"/>
      <c r="F297" s="216"/>
      <c r="G297" s="214">
        <f t="shared" si="27"/>
        <v>0</v>
      </c>
      <c r="H297" s="217"/>
      <c r="I297" s="218"/>
      <c r="J297" s="219"/>
      <c r="K297" s="210"/>
      <c r="L297" s="210"/>
      <c r="M297" s="210"/>
      <c r="N297" s="210"/>
    </row>
    <row r="298" spans="1:14" s="211" customFormat="1" ht="15" hidden="1" customHeight="1" x14ac:dyDescent="0.25">
      <c r="B298" s="194" t="s">
        <v>166</v>
      </c>
      <c r="C298" s="209"/>
      <c r="D298" s="216"/>
      <c r="E298" s="216"/>
      <c r="F298" s="216"/>
      <c r="G298" s="214">
        <f t="shared" si="27"/>
        <v>0</v>
      </c>
      <c r="H298" s="217"/>
      <c r="I298" s="218"/>
      <c r="J298" s="219"/>
      <c r="K298" s="210"/>
      <c r="L298" s="210"/>
      <c r="M298" s="210"/>
      <c r="N298" s="210"/>
    </row>
    <row r="299" spans="1:14" s="211" customFormat="1" ht="25.5" hidden="1" customHeight="1" x14ac:dyDescent="0.25">
      <c r="C299" s="105" t="s">
        <v>176</v>
      </c>
      <c r="D299" s="22">
        <f>SUM(D291:D298)</f>
        <v>0</v>
      </c>
      <c r="E299" s="22">
        <f>SUM(E291:E298)</f>
        <v>0</v>
      </c>
      <c r="F299" s="22">
        <f>SUM(F291:F298)</f>
        <v>0</v>
      </c>
      <c r="G299" s="22">
        <f>SUM(G291:G298)</f>
        <v>0</v>
      </c>
      <c r="H299" s="126">
        <f>(H291*G291)+(H292*G292)+(H293*G293)+(H294*G294)+(H295*G295)+(H296*G296)+(H297*G297)+(H298*G298)</f>
        <v>0</v>
      </c>
      <c r="I299" s="181">
        <f>SUM(I291:I298)</f>
        <v>0</v>
      </c>
      <c r="J299" s="219"/>
      <c r="K299" s="210"/>
      <c r="L299" s="210"/>
      <c r="M299" s="210"/>
      <c r="N299" s="210"/>
    </row>
    <row r="300" spans="1:14" s="211" customFormat="1" ht="15.75" hidden="1" x14ac:dyDescent="0.25">
      <c r="B300" s="105" t="s">
        <v>167</v>
      </c>
      <c r="C300" s="248"/>
      <c r="D300" s="248"/>
      <c r="E300" s="248"/>
      <c r="F300" s="248"/>
      <c r="G300" s="248"/>
      <c r="H300" s="248"/>
      <c r="I300" s="249"/>
      <c r="J300" s="248"/>
      <c r="K300" s="210"/>
      <c r="L300" s="210"/>
      <c r="M300" s="210"/>
      <c r="N300" s="210"/>
    </row>
    <row r="301" spans="1:14" s="211" customFormat="1" ht="15.75" hidden="1" x14ac:dyDescent="0.25">
      <c r="B301" s="194" t="s">
        <v>168</v>
      </c>
      <c r="C301" s="192"/>
      <c r="D301" s="213"/>
      <c r="E301" s="213"/>
      <c r="F301" s="213"/>
      <c r="G301" s="214">
        <f>SUM(D301:F301)</f>
        <v>0</v>
      </c>
      <c r="H301" s="215"/>
      <c r="I301" s="190"/>
      <c r="J301" s="191"/>
      <c r="K301" s="210"/>
      <c r="L301" s="210"/>
      <c r="M301" s="210"/>
      <c r="N301" s="210"/>
    </row>
    <row r="302" spans="1:14" s="211" customFormat="1" ht="15.75" hidden="1" x14ac:dyDescent="0.25">
      <c r="B302" s="194" t="s">
        <v>169</v>
      </c>
      <c r="C302" s="192"/>
      <c r="D302" s="213"/>
      <c r="E302" s="213"/>
      <c r="F302" s="213"/>
      <c r="G302" s="214">
        <f t="shared" ref="G302:G308" si="28">SUM(D302:F302)</f>
        <v>0</v>
      </c>
      <c r="H302" s="215"/>
      <c r="I302" s="190"/>
      <c r="J302" s="191"/>
      <c r="K302" s="210"/>
      <c r="L302" s="210"/>
      <c r="M302" s="210"/>
      <c r="N302" s="210"/>
    </row>
    <row r="303" spans="1:14" s="211" customFormat="1" ht="15.75" hidden="1" x14ac:dyDescent="0.25">
      <c r="B303" s="194" t="s">
        <v>170</v>
      </c>
      <c r="C303" s="192"/>
      <c r="D303" s="213"/>
      <c r="E303" s="213"/>
      <c r="F303" s="213"/>
      <c r="G303" s="214">
        <f t="shared" si="28"/>
        <v>0</v>
      </c>
      <c r="H303" s="215"/>
      <c r="I303" s="190"/>
      <c r="J303" s="191"/>
      <c r="K303" s="210"/>
      <c r="L303" s="210"/>
      <c r="M303" s="210"/>
      <c r="N303" s="210"/>
    </row>
    <row r="304" spans="1:14" s="211" customFormat="1" ht="15.75" hidden="1" x14ac:dyDescent="0.25">
      <c r="B304" s="194" t="s">
        <v>171</v>
      </c>
      <c r="C304" s="192"/>
      <c r="D304" s="213"/>
      <c r="E304" s="213"/>
      <c r="F304" s="213"/>
      <c r="G304" s="214">
        <f t="shared" si="28"/>
        <v>0</v>
      </c>
      <c r="H304" s="215"/>
      <c r="I304" s="190"/>
      <c r="J304" s="191"/>
      <c r="K304" s="210"/>
      <c r="L304" s="210"/>
      <c r="M304" s="210"/>
      <c r="N304" s="210"/>
    </row>
    <row r="305" spans="2:14" s="211" customFormat="1" ht="15.75" hidden="1" x14ac:dyDescent="0.25">
      <c r="B305" s="194" t="s">
        <v>172</v>
      </c>
      <c r="C305" s="192"/>
      <c r="D305" s="213"/>
      <c r="E305" s="213"/>
      <c r="F305" s="213"/>
      <c r="G305" s="214">
        <f>SUM(D305:F305)</f>
        <v>0</v>
      </c>
      <c r="H305" s="215"/>
      <c r="I305" s="190"/>
      <c r="J305" s="191"/>
      <c r="K305" s="210"/>
      <c r="L305" s="210"/>
      <c r="M305" s="210"/>
      <c r="N305" s="210"/>
    </row>
    <row r="306" spans="2:14" s="211" customFormat="1" ht="15.75" hidden="1" x14ac:dyDescent="0.25">
      <c r="B306" s="194" t="s">
        <v>173</v>
      </c>
      <c r="C306" s="192"/>
      <c r="D306" s="213"/>
      <c r="E306" s="213"/>
      <c r="F306" s="213"/>
      <c r="G306" s="214">
        <f t="shared" si="28"/>
        <v>0</v>
      </c>
      <c r="H306" s="215"/>
      <c r="I306" s="190"/>
      <c r="J306" s="191"/>
      <c r="K306" s="210"/>
      <c r="L306" s="210"/>
      <c r="M306" s="210"/>
      <c r="N306" s="210"/>
    </row>
    <row r="307" spans="2:14" s="211" customFormat="1" ht="15.75" hidden="1" x14ac:dyDescent="0.25">
      <c r="B307" s="194" t="s">
        <v>174</v>
      </c>
      <c r="C307" s="209"/>
      <c r="D307" s="216"/>
      <c r="E307" s="216"/>
      <c r="F307" s="216"/>
      <c r="G307" s="214">
        <f t="shared" si="28"/>
        <v>0</v>
      </c>
      <c r="H307" s="217"/>
      <c r="I307" s="218"/>
      <c r="J307" s="219"/>
      <c r="K307" s="210"/>
      <c r="L307" s="210"/>
      <c r="M307" s="210"/>
      <c r="N307" s="210"/>
    </row>
    <row r="308" spans="2:14" s="211" customFormat="1" ht="15.75" hidden="1" x14ac:dyDescent="0.25">
      <c r="B308" s="194" t="s">
        <v>175</v>
      </c>
      <c r="C308" s="209"/>
      <c r="D308" s="216"/>
      <c r="E308" s="216"/>
      <c r="F308" s="216"/>
      <c r="G308" s="214">
        <f t="shared" si="28"/>
        <v>0</v>
      </c>
      <c r="H308" s="217"/>
      <c r="I308" s="218"/>
      <c r="J308" s="219"/>
      <c r="K308" s="210"/>
      <c r="L308" s="210"/>
      <c r="M308" s="210"/>
      <c r="N308" s="210"/>
    </row>
    <row r="309" spans="2:14" s="211" customFormat="1" ht="15.75" hidden="1" x14ac:dyDescent="0.25">
      <c r="C309" s="105" t="s">
        <v>176</v>
      </c>
      <c r="D309" s="19">
        <f>SUM(D301:D308)</f>
        <v>0</v>
      </c>
      <c r="E309" s="19">
        <f>SUM(E301:E308)</f>
        <v>0</v>
      </c>
      <c r="F309" s="19">
        <f>SUM(F301:F308)</f>
        <v>0</v>
      </c>
      <c r="G309" s="19">
        <f>SUM(G301:G308)</f>
        <v>0</v>
      </c>
      <c r="H309" s="126">
        <f>(H301*G301)+(H302*G302)+(H303*G303)+(H304*G304)+(H305*G305)+(H306*G306)+(H307*G307)+(H308*G308)</f>
        <v>0</v>
      </c>
      <c r="I309" s="181">
        <f>SUM(I301:I308)</f>
        <v>0</v>
      </c>
      <c r="J309" s="219"/>
      <c r="K309" s="210"/>
      <c r="L309" s="210"/>
      <c r="M309" s="210"/>
      <c r="N309" s="210"/>
    </row>
    <row r="310" spans="2:14" s="211" customFormat="1" ht="15.75" hidden="1" x14ac:dyDescent="0.25">
      <c r="B310" s="7"/>
      <c r="C310" s="226"/>
      <c r="D310" s="227"/>
      <c r="E310" s="227"/>
      <c r="F310" s="227"/>
      <c r="G310" s="227"/>
      <c r="H310" s="227"/>
      <c r="I310" s="227"/>
      <c r="J310" s="226"/>
      <c r="K310" s="210"/>
      <c r="L310" s="210"/>
      <c r="M310" s="210"/>
      <c r="N310" s="210"/>
    </row>
    <row r="311" spans="2:14" s="211" customFormat="1" ht="15.75" x14ac:dyDescent="0.25">
      <c r="B311" s="7"/>
      <c r="C311" s="226"/>
      <c r="D311" s="227"/>
      <c r="E311" s="227"/>
      <c r="F311" s="227"/>
      <c r="G311" s="227"/>
      <c r="H311" s="227"/>
      <c r="I311" s="227"/>
      <c r="J311" s="226"/>
      <c r="K311" s="210"/>
      <c r="L311" s="210"/>
      <c r="M311" s="210"/>
      <c r="N311" s="210"/>
    </row>
    <row r="312" spans="2:14" s="211" customFormat="1" ht="15.75" x14ac:dyDescent="0.25">
      <c r="B312" s="105" t="s">
        <v>553</v>
      </c>
      <c r="C312" s="230"/>
      <c r="D312" s="231">
        <v>243000</v>
      </c>
      <c r="E312" s="231">
        <v>400801</v>
      </c>
      <c r="F312" s="245">
        <v>165273</v>
      </c>
      <c r="G312" s="232">
        <f>SUM(D312:F312)</f>
        <v>809074</v>
      </c>
      <c r="H312" s="233"/>
      <c r="I312" s="243">
        <v>639456</v>
      </c>
      <c r="J312" s="235"/>
      <c r="K312" s="52"/>
      <c r="L312" s="52"/>
      <c r="M312" s="236"/>
      <c r="N312" s="210"/>
    </row>
    <row r="313" spans="2:14" s="211" customFormat="1" ht="15.75" x14ac:dyDescent="0.25">
      <c r="B313" s="105" t="s">
        <v>551</v>
      </c>
      <c r="C313" s="230"/>
      <c r="D313" s="231">
        <v>126500</v>
      </c>
      <c r="E313" s="231">
        <v>85901</v>
      </c>
      <c r="F313" s="245">
        <v>14753</v>
      </c>
      <c r="G313" s="232">
        <f>SUM(D313:F313)</f>
        <v>227154</v>
      </c>
      <c r="H313" s="233"/>
      <c r="I313" s="243">
        <v>227660</v>
      </c>
      <c r="J313" s="235"/>
      <c r="K313" s="52"/>
      <c r="L313" s="52"/>
      <c r="M313" s="236"/>
      <c r="N313" s="210"/>
    </row>
    <row r="314" spans="2:14" s="211" customFormat="1" ht="15.75" x14ac:dyDescent="0.25">
      <c r="B314" s="105" t="s">
        <v>554</v>
      </c>
      <c r="C314" s="237"/>
      <c r="D314" s="231">
        <v>75938</v>
      </c>
      <c r="E314" s="231">
        <v>30000</v>
      </c>
      <c r="F314" s="231">
        <v>0</v>
      </c>
      <c r="G314" s="232">
        <f>SUM(D314:F314)</f>
        <v>105938</v>
      </c>
      <c r="H314" s="233"/>
      <c r="I314" s="234">
        <v>164182</v>
      </c>
      <c r="J314" s="235"/>
      <c r="K314" s="210"/>
      <c r="L314" s="52"/>
      <c r="M314" s="236"/>
      <c r="N314" s="210"/>
    </row>
    <row r="315" spans="2:14" s="211" customFormat="1" ht="31.5" x14ac:dyDescent="0.25">
      <c r="B315" s="129" t="s">
        <v>558</v>
      </c>
      <c r="C315" s="230"/>
      <c r="D315" s="231"/>
      <c r="E315" s="231"/>
      <c r="F315" s="231"/>
      <c r="G315" s="232">
        <f>SUM(D315:F315)</f>
        <v>0</v>
      </c>
      <c r="H315" s="233"/>
      <c r="I315" s="231"/>
      <c r="J315" s="235"/>
      <c r="K315" s="210"/>
      <c r="L315" s="210"/>
      <c r="M315" s="210"/>
      <c r="N315" s="210"/>
    </row>
    <row r="316" spans="2:14" ht="15.75" x14ac:dyDescent="0.25">
      <c r="B316" s="7"/>
      <c r="C316" s="130" t="s">
        <v>552</v>
      </c>
      <c r="D316" s="133">
        <f>SUM(D312:D315)</f>
        <v>445438</v>
      </c>
      <c r="E316" s="133">
        <f>SUM(E312:E315)</f>
        <v>516702</v>
      </c>
      <c r="F316" s="133">
        <f>SUM(F312:F315)</f>
        <v>180026</v>
      </c>
      <c r="G316" s="133">
        <f>SUM(G312:G315)</f>
        <v>1142166</v>
      </c>
      <c r="H316" s="126">
        <f>(H312*G312)+(H313*G313)+(H314*G314)+(H315*G315)</f>
        <v>0</v>
      </c>
      <c r="I316" s="181">
        <f>SUM(I312:I315)</f>
        <v>1031298</v>
      </c>
      <c r="J316" s="16"/>
      <c r="K316" s="42"/>
      <c r="L316" s="42"/>
      <c r="M316" s="42"/>
      <c r="N316" s="42"/>
    </row>
    <row r="317" spans="2:14" ht="15.75" x14ac:dyDescent="0.25">
      <c r="B317" s="7"/>
      <c r="C317" s="12"/>
      <c r="D317" s="24"/>
      <c r="E317" s="24"/>
      <c r="F317" s="24"/>
      <c r="G317" s="24"/>
      <c r="H317" s="24"/>
      <c r="I317" s="24"/>
      <c r="J317" s="12"/>
      <c r="K317" s="42"/>
      <c r="L317" s="42"/>
      <c r="M317" s="42"/>
      <c r="N317" s="42"/>
    </row>
    <row r="318" spans="2:14" ht="15.75" x14ac:dyDescent="0.25">
      <c r="B318" s="7"/>
      <c r="C318" s="12"/>
      <c r="D318" s="24"/>
      <c r="E318" s="24"/>
      <c r="F318" s="24"/>
      <c r="G318" s="24"/>
      <c r="H318" s="24"/>
      <c r="I318" s="24"/>
      <c r="J318" s="12"/>
      <c r="K318" s="42"/>
      <c r="L318" s="42"/>
      <c r="M318" s="42"/>
      <c r="N318" s="42"/>
    </row>
    <row r="319" spans="2:14" ht="15.75" x14ac:dyDescent="0.25">
      <c r="B319" s="7"/>
      <c r="C319" s="12"/>
      <c r="D319" s="24"/>
      <c r="E319" s="24"/>
      <c r="F319" s="24"/>
      <c r="G319" s="24"/>
      <c r="H319" s="24"/>
      <c r="I319" s="24"/>
      <c r="J319" s="12"/>
      <c r="K319" s="42"/>
      <c r="L319" s="42"/>
      <c r="M319" s="42"/>
      <c r="N319" s="42"/>
    </row>
    <row r="320" spans="2:14" ht="15.75" x14ac:dyDescent="0.25">
      <c r="B320" s="7"/>
      <c r="C320" s="12"/>
      <c r="D320" s="24"/>
      <c r="E320" s="24"/>
      <c r="F320" s="24"/>
      <c r="G320" s="24"/>
      <c r="H320" s="24"/>
      <c r="I320" s="24"/>
      <c r="J320" s="12"/>
      <c r="K320" s="42"/>
      <c r="L320" s="42"/>
      <c r="M320" s="42"/>
      <c r="N320" s="42"/>
    </row>
    <row r="321" spans="1:14" ht="15.75" x14ac:dyDescent="0.25">
      <c r="B321" s="7"/>
      <c r="C321" s="12"/>
      <c r="D321" s="24"/>
      <c r="E321" s="24"/>
      <c r="F321" s="24"/>
      <c r="G321" s="24"/>
      <c r="H321" s="24"/>
      <c r="I321" s="24"/>
      <c r="J321" s="244">
        <f>I316+I225+I215+I205+I114+I104+I94</f>
        <v>1249695.8500000001</v>
      </c>
      <c r="K321" s="42" t="s">
        <v>678</v>
      </c>
      <c r="L321" s="42"/>
      <c r="M321" s="42"/>
      <c r="N321" s="42"/>
    </row>
    <row r="322" spans="1:14" ht="15.75" x14ac:dyDescent="0.25">
      <c r="B322" s="7"/>
      <c r="C322" s="12"/>
      <c r="D322" s="24"/>
      <c r="E322" s="24"/>
      <c r="F322" s="24"/>
      <c r="G322" s="24"/>
      <c r="H322" s="24"/>
      <c r="I322" s="24"/>
      <c r="J322" s="12"/>
      <c r="K322" s="42"/>
      <c r="L322" s="42"/>
      <c r="M322" s="42"/>
      <c r="N322" s="42"/>
    </row>
    <row r="323" spans="1:14" ht="16.5" thickBot="1" x14ac:dyDescent="0.3">
      <c r="B323" s="7"/>
      <c r="C323" s="12"/>
      <c r="D323" s="24"/>
      <c r="E323" s="24"/>
      <c r="F323" s="24"/>
      <c r="G323" s="24"/>
      <c r="H323" s="24"/>
      <c r="I323" s="24"/>
      <c r="J323" s="12"/>
      <c r="K323" s="42"/>
      <c r="L323" s="42"/>
      <c r="M323" s="42"/>
      <c r="N323" s="42"/>
    </row>
    <row r="324" spans="1:14" ht="15.75" x14ac:dyDescent="0.25">
      <c r="B324" s="7"/>
      <c r="C324" s="267" t="s">
        <v>19</v>
      </c>
      <c r="D324" s="268"/>
      <c r="E324" s="268"/>
      <c r="F324" s="268"/>
      <c r="G324" s="269"/>
      <c r="H324" s="14"/>
      <c r="I324" s="24"/>
      <c r="J324" s="14"/>
      <c r="K324" s="42"/>
      <c r="L324" s="42"/>
      <c r="M324" s="42"/>
      <c r="N324" s="42"/>
    </row>
    <row r="325" spans="1:14" ht="31.5" x14ac:dyDescent="0.25">
      <c r="B325" s="7"/>
      <c r="C325" s="257"/>
      <c r="D325" s="126" t="s">
        <v>548</v>
      </c>
      <c r="E325" s="126" t="s">
        <v>549</v>
      </c>
      <c r="F325" s="126" t="s">
        <v>550</v>
      </c>
      <c r="G325" s="259" t="s">
        <v>65</v>
      </c>
      <c r="H325" s="12"/>
      <c r="I325" s="24"/>
      <c r="J325" s="14"/>
      <c r="K325" s="42"/>
      <c r="L325" s="42"/>
      <c r="M325" s="42"/>
      <c r="N325" s="42"/>
    </row>
    <row r="326" spans="1:14" ht="15.75" x14ac:dyDescent="0.25">
      <c r="B326" s="7"/>
      <c r="C326" s="258"/>
      <c r="D326" s="118" t="str">
        <f>D13</f>
        <v>IOM</v>
      </c>
      <c r="E326" s="118" t="str">
        <f>E13</f>
        <v>UNDP</v>
      </c>
      <c r="F326" s="118" t="str">
        <f>F13</f>
        <v>UN-Habitat</v>
      </c>
      <c r="G326" s="260"/>
      <c r="H326" s="12"/>
      <c r="I326" s="24"/>
      <c r="J326" s="14"/>
      <c r="K326" s="42"/>
      <c r="L326" s="42"/>
      <c r="M326" s="42"/>
      <c r="N326" s="42"/>
    </row>
    <row r="327" spans="1:14" ht="15.75" x14ac:dyDescent="0.25">
      <c r="B327" s="25"/>
      <c r="C327" s="127" t="s">
        <v>64</v>
      </c>
      <c r="D327" s="106">
        <f>SUM(D16,D26,D27,D36,D37,D117,D127,D137,D147,D157,D312,D313,D314)</f>
        <v>946262</v>
      </c>
      <c r="E327" s="106">
        <f>SUM(E86,E96,E97,E98,E106,E107,E108,E197,E207,E208,E209,E217,E218,E219,E220,E312,E313,E314)</f>
        <v>946262</v>
      </c>
      <c r="F327" s="106">
        <f>SUM(F24,F34,F44,F54,F64,F74,F84,F125,F135,F145,F155,F165,F175,F185,F195,F237,F247,F257,F267,F279,F289,F299,F309,F312,F313,F314,F315)</f>
        <v>573367</v>
      </c>
      <c r="G327" s="128">
        <f>SUM(D327:F327)</f>
        <v>2465891</v>
      </c>
      <c r="H327" s="12"/>
      <c r="I327" s="177"/>
      <c r="J327" s="15"/>
      <c r="K327" s="42"/>
      <c r="L327" s="42"/>
      <c r="M327" s="42"/>
      <c r="N327" s="42"/>
    </row>
    <row r="328" spans="1:14" ht="15.75" x14ac:dyDescent="0.25">
      <c r="B328" s="5"/>
      <c r="C328" s="127" t="s">
        <v>9</v>
      </c>
      <c r="D328" s="106">
        <f>D327*0.07</f>
        <v>66238.340000000011</v>
      </c>
      <c r="E328" s="106">
        <f>E327*0.07</f>
        <v>66238.340000000011</v>
      </c>
      <c r="F328" s="106">
        <f>F327*0.07</f>
        <v>40135.69</v>
      </c>
      <c r="G328" s="128">
        <f>G327*0.07</f>
        <v>172612.37000000002</v>
      </c>
      <c r="H328" s="5"/>
      <c r="I328" s="177"/>
      <c r="J328" s="2"/>
      <c r="K328" s="42"/>
      <c r="L328" s="42"/>
      <c r="M328" s="42"/>
      <c r="N328" s="42"/>
    </row>
    <row r="329" spans="1:14" ht="16.5" thickBot="1" x14ac:dyDescent="0.3">
      <c r="B329" s="5"/>
      <c r="C329" s="33" t="s">
        <v>65</v>
      </c>
      <c r="D329" s="111">
        <f>SUM(D327:D328)</f>
        <v>1012500.34</v>
      </c>
      <c r="E329" s="111">
        <f>SUM(E327:E328)</f>
        <v>1012500.34</v>
      </c>
      <c r="F329" s="196">
        <f>SUM(F327:F328)</f>
        <v>613502.68999999994</v>
      </c>
      <c r="G329" s="197">
        <f>SUM(G327:G328)</f>
        <v>2638503.37</v>
      </c>
      <c r="H329" s="5"/>
      <c r="J329" s="2"/>
      <c r="K329" s="42"/>
      <c r="L329" s="42"/>
      <c r="M329" s="42"/>
      <c r="N329" s="42"/>
    </row>
    <row r="330" spans="1:14" ht="15.75" x14ac:dyDescent="0.25">
      <c r="B330" s="5"/>
      <c r="I330" s="178"/>
      <c r="J330" s="4"/>
      <c r="K330" s="42"/>
      <c r="L330" s="42"/>
      <c r="M330" s="42"/>
      <c r="N330" s="42"/>
    </row>
    <row r="331" spans="1:14" ht="16.5" thickBot="1" x14ac:dyDescent="0.3">
      <c r="B331" s="12"/>
      <c r="C331" s="35"/>
      <c r="D331" s="36"/>
      <c r="E331" s="36"/>
      <c r="F331" s="36"/>
      <c r="G331" s="36"/>
      <c r="H331" s="36"/>
      <c r="I331" s="182"/>
      <c r="J331" s="14"/>
      <c r="K331" s="42"/>
      <c r="L331" s="42"/>
      <c r="M331" s="42"/>
      <c r="N331" s="42"/>
    </row>
    <row r="332" spans="1:14" ht="15.75" x14ac:dyDescent="0.25">
      <c r="A332" s="41"/>
      <c r="B332" s="2"/>
      <c r="C332" s="251" t="s">
        <v>29</v>
      </c>
      <c r="D332" s="252"/>
      <c r="E332" s="253"/>
      <c r="F332" s="253"/>
      <c r="G332" s="253"/>
      <c r="H332" s="254"/>
      <c r="I332" s="182"/>
      <c r="J332" s="2"/>
      <c r="K332" s="42"/>
      <c r="L332" s="42"/>
      <c r="M332" s="42"/>
      <c r="N332" s="42"/>
    </row>
    <row r="333" spans="1:14" ht="31.5" x14ac:dyDescent="0.25">
      <c r="B333" s="2"/>
      <c r="C333" s="107"/>
      <c r="D333" s="108" t="s">
        <v>548</v>
      </c>
      <c r="E333" s="108" t="s">
        <v>549</v>
      </c>
      <c r="F333" s="108" t="s">
        <v>550</v>
      </c>
      <c r="G333" s="261" t="s">
        <v>65</v>
      </c>
      <c r="H333" s="263" t="s">
        <v>31</v>
      </c>
      <c r="I333" s="182"/>
      <c r="J333" s="2"/>
      <c r="K333" s="42"/>
      <c r="L333" s="42"/>
      <c r="M333" s="42"/>
      <c r="N333" s="42"/>
    </row>
    <row r="334" spans="1:14" ht="15.75" x14ac:dyDescent="0.25">
      <c r="B334" s="2"/>
      <c r="C334" s="107"/>
      <c r="D334" s="108" t="str">
        <f>D13</f>
        <v>IOM</v>
      </c>
      <c r="E334" s="108" t="str">
        <f>E13</f>
        <v>UNDP</v>
      </c>
      <c r="F334" s="108" t="str">
        <f>F13</f>
        <v>UN-Habitat</v>
      </c>
      <c r="G334" s="262"/>
      <c r="H334" s="264"/>
      <c r="I334" s="176"/>
      <c r="J334" s="2"/>
      <c r="K334" s="42"/>
      <c r="L334" s="42"/>
      <c r="M334" s="42"/>
      <c r="N334" s="42"/>
    </row>
    <row r="335" spans="1:14" ht="15.75" x14ac:dyDescent="0.25">
      <c r="B335" s="2"/>
      <c r="C335" s="32" t="s">
        <v>30</v>
      </c>
      <c r="D335" s="109">
        <f>$D$329*H335</f>
        <v>708750.2379999999</v>
      </c>
      <c r="E335" s="110">
        <f>$E$329*H335</f>
        <v>708750.2379999999</v>
      </c>
      <c r="F335" s="110">
        <f>$F$329*H335</f>
        <v>429451.88299999991</v>
      </c>
      <c r="G335" s="110">
        <f>SUM(D335:F335)</f>
        <v>1846952.3589999997</v>
      </c>
      <c r="H335" s="144">
        <v>0.7</v>
      </c>
      <c r="I335" s="176"/>
      <c r="J335" s="2"/>
      <c r="K335" s="42"/>
      <c r="L335" s="42"/>
      <c r="M335" s="42"/>
      <c r="N335" s="42"/>
    </row>
    <row r="336" spans="1:14" ht="15.75" x14ac:dyDescent="0.25">
      <c r="B336" s="250"/>
      <c r="C336" s="131" t="s">
        <v>32</v>
      </c>
      <c r="D336" s="109">
        <f>$D$329*H336</f>
        <v>303750.10199999996</v>
      </c>
      <c r="E336" s="110">
        <f>$E$329*H336</f>
        <v>303750.10199999996</v>
      </c>
      <c r="F336" s="110">
        <f>$F$329*H336</f>
        <v>184050.80699999997</v>
      </c>
      <c r="G336" s="132">
        <f>SUM(D336:F336)</f>
        <v>791551.01099999994</v>
      </c>
      <c r="H336" s="145">
        <v>0.3</v>
      </c>
      <c r="I336" s="179"/>
      <c r="J336" s="42"/>
      <c r="K336" s="42"/>
      <c r="L336" s="42"/>
      <c r="M336" s="42"/>
      <c r="N336" s="42"/>
    </row>
    <row r="337" spans="1:14" ht="15.75" x14ac:dyDescent="0.25">
      <c r="B337" s="250"/>
      <c r="C337" s="131" t="s">
        <v>562</v>
      </c>
      <c r="D337" s="109">
        <f>$D$329*H337</f>
        <v>0</v>
      </c>
      <c r="E337" s="110">
        <f>$E$329*H337</f>
        <v>0</v>
      </c>
      <c r="F337" s="110">
        <f>$F$329*H337</f>
        <v>0</v>
      </c>
      <c r="G337" s="132">
        <f>SUM(D337:F337)</f>
        <v>0</v>
      </c>
      <c r="H337" s="146">
        <v>0</v>
      </c>
      <c r="I337" s="183"/>
      <c r="J337" s="42"/>
      <c r="K337" s="42"/>
      <c r="L337" s="42"/>
      <c r="M337" s="42"/>
      <c r="N337" s="42"/>
    </row>
    <row r="338" spans="1:14" ht="16.5" thickBot="1" x14ac:dyDescent="0.3">
      <c r="B338" s="250"/>
      <c r="C338" s="33" t="s">
        <v>557</v>
      </c>
      <c r="D338" s="111">
        <f>SUM(D335:D337)</f>
        <v>1012500.3399999999</v>
      </c>
      <c r="E338" s="111">
        <f>SUM(E335:E337)</f>
        <v>1012500.3399999999</v>
      </c>
      <c r="F338" s="196">
        <f>SUM(F335:F337)</f>
        <v>613502.68999999994</v>
      </c>
      <c r="G338" s="196">
        <f>SUM(G335:G337)</f>
        <v>2638503.3699999996</v>
      </c>
      <c r="H338" s="112">
        <f>SUM(H335:H337)</f>
        <v>1</v>
      </c>
      <c r="I338" s="180"/>
      <c r="J338" s="42"/>
      <c r="K338" s="42"/>
      <c r="L338" s="42"/>
      <c r="M338" s="42"/>
      <c r="N338" s="42"/>
    </row>
    <row r="339" spans="1:14" ht="16.5" thickBot="1" x14ac:dyDescent="0.3">
      <c r="B339" s="250"/>
      <c r="C339" s="3"/>
      <c r="D339" s="8"/>
      <c r="E339" s="8"/>
      <c r="F339" s="8"/>
      <c r="G339" s="8"/>
      <c r="H339" s="8"/>
      <c r="I339" s="180"/>
      <c r="J339" s="42"/>
      <c r="K339" s="42"/>
      <c r="L339" s="42"/>
      <c r="M339" s="42"/>
      <c r="N339" s="42"/>
    </row>
    <row r="340" spans="1:14" ht="30" x14ac:dyDescent="0.25">
      <c r="B340" s="250"/>
      <c r="C340" s="113" t="s">
        <v>573</v>
      </c>
      <c r="D340" s="114">
        <f>SUM(H24,H34,H44,H54,H64,H74,H84,H94,H104,H114,H125,H135,H145,H155,H165,H175,H195,H205,H215,H225)*1.07</f>
        <v>647602.3060000001</v>
      </c>
      <c r="E340" s="36"/>
      <c r="F340" s="36"/>
      <c r="G340" s="36"/>
      <c r="H340" s="186" t="s">
        <v>575</v>
      </c>
      <c r="I340" s="187">
        <f>SUM(I24,I34,I44,I54,I64,I74,I84,I94,I104,I114,I125,I135,I145,I155,I165,I175,I185,I195,I205,I215,I225,I316)</f>
        <v>2074070.3399999999</v>
      </c>
      <c r="J340" s="42"/>
      <c r="K340" s="52"/>
      <c r="L340" s="52"/>
      <c r="M340" s="206"/>
      <c r="N340" s="42"/>
    </row>
    <row r="341" spans="1:14" ht="16.5" thickBot="1" x14ac:dyDescent="0.3">
      <c r="B341" s="250"/>
      <c r="C341" s="115" t="s">
        <v>16</v>
      </c>
      <c r="D341" s="171">
        <f>D340/G329</f>
        <v>0.24544304675267481</v>
      </c>
      <c r="E341" s="46"/>
      <c r="F341" s="46"/>
      <c r="G341" s="46"/>
      <c r="H341" s="188" t="s">
        <v>576</v>
      </c>
      <c r="I341" s="189">
        <f>I340/G327</f>
        <v>0.84110382007963846</v>
      </c>
      <c r="J341" s="42"/>
      <c r="K341" s="42"/>
      <c r="L341" s="42"/>
      <c r="M341" s="42"/>
      <c r="N341" s="42"/>
    </row>
    <row r="342" spans="1:14" x14ac:dyDescent="0.25">
      <c r="B342" s="250"/>
      <c r="C342" s="265"/>
      <c r="D342" s="266"/>
      <c r="E342" s="47"/>
      <c r="F342" s="47"/>
      <c r="G342" s="47"/>
      <c r="J342" s="42"/>
      <c r="K342" s="42"/>
      <c r="L342" s="42"/>
      <c r="M342" s="42"/>
      <c r="N342" s="42"/>
    </row>
    <row r="343" spans="1:14" ht="30" x14ac:dyDescent="0.25">
      <c r="B343" s="250"/>
      <c r="C343" s="115" t="s">
        <v>574</v>
      </c>
      <c r="D343" s="116">
        <v>164182</v>
      </c>
      <c r="E343" s="48"/>
      <c r="F343" s="48"/>
      <c r="G343" s="48"/>
      <c r="J343" s="42"/>
      <c r="K343" s="42"/>
      <c r="L343" s="42"/>
      <c r="M343" s="205"/>
      <c r="N343" s="42"/>
    </row>
    <row r="344" spans="1:14" ht="15.75" x14ac:dyDescent="0.25">
      <c r="B344" s="250"/>
      <c r="C344" s="115" t="s">
        <v>17</v>
      </c>
      <c r="D344" s="171">
        <f>D343/G329</f>
        <v>6.2225427439950548E-2</v>
      </c>
      <c r="E344" s="48"/>
      <c r="F344" s="48"/>
      <c r="G344" s="48"/>
      <c r="I344" s="175"/>
      <c r="J344" s="42"/>
      <c r="K344" s="42"/>
      <c r="L344" s="207"/>
      <c r="M344" s="42"/>
      <c r="N344" s="42"/>
    </row>
    <row r="345" spans="1:14" ht="15.75" thickBot="1" x14ac:dyDescent="0.3">
      <c r="B345" s="250"/>
      <c r="C345" s="255" t="s">
        <v>570</v>
      </c>
      <c r="D345" s="256"/>
      <c r="E345" s="37"/>
      <c r="F345" s="37"/>
      <c r="G345" s="37"/>
      <c r="H345" s="42"/>
      <c r="J345" s="42"/>
      <c r="K345" s="42"/>
      <c r="L345" s="42"/>
      <c r="M345" s="42"/>
      <c r="N345" s="42"/>
    </row>
    <row r="346" spans="1:14" x14ac:dyDescent="0.25">
      <c r="B346" s="250"/>
      <c r="K346" s="42"/>
      <c r="L346" s="42"/>
      <c r="M346" s="42"/>
      <c r="N346" s="42"/>
    </row>
    <row r="347" spans="1:14" x14ac:dyDescent="0.25">
      <c r="B347" s="250"/>
      <c r="J347" s="42"/>
      <c r="K347" s="42"/>
      <c r="L347" s="42"/>
      <c r="M347" s="42"/>
      <c r="N347" s="42"/>
    </row>
    <row r="348" spans="1:14" x14ac:dyDescent="0.25">
      <c r="B348" s="250"/>
      <c r="J348" s="42"/>
    </row>
    <row r="349" spans="1:14" x14ac:dyDescent="0.25">
      <c r="B349" s="250"/>
    </row>
    <row r="350" spans="1:14" x14ac:dyDescent="0.25">
      <c r="A350" s="42"/>
      <c r="B350" s="250"/>
    </row>
    <row r="353" spans="10:10" x14ac:dyDescent="0.25">
      <c r="J353" s="198"/>
    </row>
  </sheetData>
  <sheetProtection formatCells="0" formatColumns="0" formatRows="0"/>
  <mergeCells count="46">
    <mergeCell ref="C238:J238"/>
    <mergeCell ref="C248:J248"/>
    <mergeCell ref="C269:J269"/>
    <mergeCell ref="C258:J258"/>
    <mergeCell ref="C280:J280"/>
    <mergeCell ref="C270:J270"/>
    <mergeCell ref="C126:J126"/>
    <mergeCell ref="C136:J136"/>
    <mergeCell ref="C146:J146"/>
    <mergeCell ref="C227:J227"/>
    <mergeCell ref="C228:J228"/>
    <mergeCell ref="C156:J156"/>
    <mergeCell ref="C166:J166"/>
    <mergeCell ref="C176:J176"/>
    <mergeCell ref="C186:J186"/>
    <mergeCell ref="C196:J196"/>
    <mergeCell ref="C206:J206"/>
    <mergeCell ref="C216:J216"/>
    <mergeCell ref="C45:J45"/>
    <mergeCell ref="C14:J14"/>
    <mergeCell ref="B6:J6"/>
    <mergeCell ref="C115:J115"/>
    <mergeCell ref="C116:J116"/>
    <mergeCell ref="C55:J55"/>
    <mergeCell ref="C65:J65"/>
    <mergeCell ref="C75:J75"/>
    <mergeCell ref="C85:J85"/>
    <mergeCell ref="C95:J95"/>
    <mergeCell ref="C105:J105"/>
    <mergeCell ref="B2:E2"/>
    <mergeCell ref="B9:H9"/>
    <mergeCell ref="C25:J25"/>
    <mergeCell ref="C15:J15"/>
    <mergeCell ref="C35:J35"/>
    <mergeCell ref="B11:G11"/>
    <mergeCell ref="C290:J290"/>
    <mergeCell ref="C300:J300"/>
    <mergeCell ref="B336:B350"/>
    <mergeCell ref="C332:H332"/>
    <mergeCell ref="C345:D345"/>
    <mergeCell ref="C325:C326"/>
    <mergeCell ref="G325:G326"/>
    <mergeCell ref="G333:G334"/>
    <mergeCell ref="H333:H334"/>
    <mergeCell ref="C342:D342"/>
    <mergeCell ref="C324:G324"/>
  </mergeCells>
  <phoneticPr fontId="25" type="noConversion"/>
  <conditionalFormatting sqref="D341">
    <cfRule type="cellIs" dxfId="31" priority="46" operator="lessThan">
      <formula>0.15</formula>
    </cfRule>
  </conditionalFormatting>
  <conditionalFormatting sqref="D344">
    <cfRule type="cellIs" dxfId="30" priority="44" operator="lessThan">
      <formula>0.05</formula>
    </cfRule>
  </conditionalFormatting>
  <conditionalFormatting sqref="H338 I337">
    <cfRule type="cellIs" dxfId="29" priority="1" operator="greaterThan">
      <formula>1</formula>
    </cfRule>
  </conditionalFormatting>
  <dataValidations xWindow="431" yWindow="475" count="7">
    <dataValidation allowBlank="1" showInputMessage="1" showErrorMessage="1" prompt="% Towards Gender Equality and Women's Empowerment Must be Higher than 15%_x000a_" sqref="D341:G341" xr:uid="{00000000-0002-0000-0000-000000000000}"/>
    <dataValidation allowBlank="1" showInputMessage="1" showErrorMessage="1" prompt="M&amp;E Budget Cannot be Less than 5%_x000a_" sqref="D344:G344" xr:uid="{00000000-0002-0000-0000-000001000000}"/>
    <dataValidation allowBlank="1" showInputMessage="1" showErrorMessage="1" prompt="Insert *text* description of Outcome here" sqref="C14:J14 C115:J115 C227:J227 C269:J269" xr:uid="{00000000-0002-0000-0000-000002000000}"/>
    <dataValidation allowBlank="1" showInputMessage="1" showErrorMessage="1" prompt="Insert *text* description of Output here" sqref="C15 C25 C35 C45 C116 C126 C136 C146 C228 C238 C248 C258 C270 C280 C290 C300 C55 C65 C75 C156 C166 C176 C186 C85 C95 C105 C196 C206 C216" xr:uid="{00000000-0002-0000-0000-000003000000}"/>
    <dataValidation allowBlank="1" showInputMessage="1" showErrorMessage="1" prompt="Insert *text* description of Activity here" sqref="C16 C26 C36 C46 C117 C127 C137 C147 C229 C239 C249 C259 C271 C281 C291 C301 C56 C66 C76 C157 C167 C177 C187 C86 C96 C106 C197 C207 C2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343:G343" xr:uid="{00000000-0002-0000-0000-000006000000}"/>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N300"/>
  <sheetViews>
    <sheetView showGridLines="0" showZeros="0" tabSelected="1" zoomScale="73" zoomScaleNormal="73" workbookViewId="0">
      <selection activeCell="F270" sqref="F270"/>
    </sheetView>
  </sheetViews>
  <sheetFormatPr defaultColWidth="9.140625" defaultRowHeight="15.75" x14ac:dyDescent="0.25"/>
  <cols>
    <col min="1" max="1" width="4.42578125" style="55" customWidth="1"/>
    <col min="2" max="2" width="3.140625" style="55" customWidth="1"/>
    <col min="3" max="3" width="51.42578125" style="55" customWidth="1"/>
    <col min="4" max="4" width="34.140625" style="57" customWidth="1"/>
    <col min="5" max="5" width="35" style="57" customWidth="1"/>
    <col min="6" max="6" width="34" style="57" customWidth="1"/>
    <col min="7" max="7" width="25.85546875" style="55" customWidth="1"/>
    <col min="8" max="8" width="21.42578125" style="55" customWidth="1"/>
    <col min="9" max="9" width="16.85546875" style="55" customWidth="1"/>
    <col min="10" max="10" width="19.42578125" style="55" customWidth="1"/>
    <col min="11" max="11" width="19" style="55" customWidth="1"/>
    <col min="12" max="12" width="26" style="55" customWidth="1"/>
    <col min="13" max="13" width="21.140625" style="55" customWidth="1"/>
    <col min="14" max="14" width="7" style="59" customWidth="1"/>
    <col min="15" max="15" width="24.140625" style="55" customWidth="1"/>
    <col min="16" max="16" width="26.42578125" style="55" customWidth="1"/>
    <col min="17" max="17" width="30.140625" style="55" customWidth="1"/>
    <col min="18" max="18" width="33" style="55" customWidth="1"/>
    <col min="19" max="20" width="22.85546875" style="55" customWidth="1"/>
    <col min="21" max="21" width="23.42578125" style="55" customWidth="1"/>
    <col min="22" max="22" width="32.140625" style="55" customWidth="1"/>
    <col min="23" max="23" width="9.140625" style="55"/>
    <col min="24" max="24" width="17.85546875" style="55" customWidth="1"/>
    <col min="25" max="25" width="26.42578125" style="55" customWidth="1"/>
    <col min="26" max="26" width="22.42578125" style="55" customWidth="1"/>
    <col min="27" max="27" width="29.85546875" style="55" customWidth="1"/>
    <col min="28" max="28" width="23.42578125" style="55" customWidth="1"/>
    <col min="29" max="29" width="18.42578125" style="55" customWidth="1"/>
    <col min="30" max="30" width="17.42578125" style="55" customWidth="1"/>
    <col min="31" max="31" width="25.140625" style="55" customWidth="1"/>
    <col min="32" max="16384" width="9.140625" style="55"/>
  </cols>
  <sheetData>
    <row r="1" spans="2:14" ht="24" customHeight="1" x14ac:dyDescent="0.25">
      <c r="L1" s="21"/>
      <c r="M1" s="6"/>
      <c r="N1" s="55"/>
    </row>
    <row r="2" spans="2:14" ht="46.5" x14ac:dyDescent="0.7">
      <c r="C2" s="270" t="s">
        <v>546</v>
      </c>
      <c r="D2" s="270"/>
      <c r="E2" s="270"/>
      <c r="F2" s="270"/>
      <c r="G2" s="38"/>
      <c r="H2" s="39"/>
      <c r="I2" s="39"/>
      <c r="L2" s="21"/>
      <c r="M2" s="6"/>
      <c r="N2" s="55"/>
    </row>
    <row r="3" spans="2:14" ht="24" customHeight="1" x14ac:dyDescent="0.25">
      <c r="C3" s="43"/>
      <c r="D3" s="40"/>
      <c r="E3" s="40"/>
      <c r="F3" s="40"/>
      <c r="G3" s="40"/>
      <c r="H3" s="40"/>
      <c r="I3" s="40"/>
      <c r="L3" s="21"/>
      <c r="M3" s="6"/>
      <c r="N3" s="55"/>
    </row>
    <row r="4" spans="2:14" ht="24" customHeight="1" thickBot="1" x14ac:dyDescent="0.3">
      <c r="C4" s="43"/>
      <c r="D4" s="40"/>
      <c r="E4" s="40"/>
      <c r="F4" s="40"/>
      <c r="G4" s="40"/>
      <c r="H4" s="40"/>
      <c r="I4" s="40"/>
      <c r="L4" s="21"/>
      <c r="M4" s="6"/>
      <c r="N4" s="55"/>
    </row>
    <row r="5" spans="2:14" ht="30" customHeight="1" x14ac:dyDescent="0.55000000000000004">
      <c r="C5" s="308" t="s">
        <v>15</v>
      </c>
      <c r="D5" s="309"/>
      <c r="E5" s="309"/>
      <c r="F5" s="309"/>
      <c r="G5" s="310"/>
      <c r="J5" s="21"/>
      <c r="K5" s="6"/>
      <c r="N5" s="55"/>
    </row>
    <row r="6" spans="2:14" ht="24" customHeight="1" x14ac:dyDescent="0.25">
      <c r="C6" s="311" t="s">
        <v>547</v>
      </c>
      <c r="D6" s="312"/>
      <c r="E6" s="312"/>
      <c r="F6" s="312"/>
      <c r="G6" s="313"/>
      <c r="J6" s="21"/>
      <c r="K6" s="6"/>
      <c r="N6" s="55"/>
    </row>
    <row r="7" spans="2:14" ht="24" customHeight="1" x14ac:dyDescent="0.25">
      <c r="C7" s="311"/>
      <c r="D7" s="312"/>
      <c r="E7" s="312"/>
      <c r="F7" s="312"/>
      <c r="G7" s="313"/>
      <c r="J7" s="21"/>
      <c r="K7" s="6"/>
      <c r="N7" s="55"/>
    </row>
    <row r="8" spans="2:14" ht="24" customHeight="1" thickBot="1" x14ac:dyDescent="0.3">
      <c r="C8" s="314"/>
      <c r="D8" s="315"/>
      <c r="E8" s="315"/>
      <c r="F8" s="315"/>
      <c r="G8" s="316"/>
      <c r="J8" s="21"/>
      <c r="K8" s="6"/>
      <c r="N8" s="55"/>
    </row>
    <row r="9" spans="2:14" ht="24" customHeight="1" thickBot="1" x14ac:dyDescent="0.3">
      <c r="C9" s="50"/>
      <c r="D9" s="50"/>
      <c r="E9" s="50"/>
      <c r="F9" s="50"/>
      <c r="L9" s="21"/>
      <c r="M9" s="6"/>
      <c r="N9" s="55"/>
    </row>
    <row r="10" spans="2:14" ht="24" customHeight="1" thickBot="1" x14ac:dyDescent="0.3">
      <c r="C10" s="303" t="s">
        <v>178</v>
      </c>
      <c r="D10" s="304"/>
      <c r="E10" s="304"/>
      <c r="F10" s="305"/>
      <c r="L10" s="21"/>
      <c r="M10" s="6"/>
      <c r="N10" s="55"/>
    </row>
    <row r="11" spans="2:14" ht="24" customHeight="1" x14ac:dyDescent="0.25">
      <c r="C11" s="50"/>
      <c r="D11" s="50"/>
      <c r="E11" s="50"/>
      <c r="F11" s="50"/>
      <c r="L11" s="21"/>
      <c r="M11" s="6"/>
      <c r="N11" s="55"/>
    </row>
    <row r="12" spans="2:14" ht="24" customHeight="1" x14ac:dyDescent="0.25">
      <c r="C12" s="50"/>
      <c r="D12" s="117" t="s">
        <v>33</v>
      </c>
      <c r="E12" s="117" t="s">
        <v>179</v>
      </c>
      <c r="F12" s="117" t="s">
        <v>180</v>
      </c>
      <c r="G12" s="306" t="s">
        <v>65</v>
      </c>
      <c r="L12" s="21"/>
      <c r="M12" s="6"/>
      <c r="N12" s="55"/>
    </row>
    <row r="13" spans="2:14" ht="24" customHeight="1" x14ac:dyDescent="0.25">
      <c r="C13" s="50"/>
      <c r="D13" s="118" t="str">
        <f>'1) Budget Table'!D13</f>
        <v>IOM</v>
      </c>
      <c r="E13" s="118" t="str">
        <f>'1) Budget Table'!E13</f>
        <v>UNDP</v>
      </c>
      <c r="F13" s="118" t="str">
        <f>'1) Budget Table'!F13</f>
        <v>UN-Habitat</v>
      </c>
      <c r="G13" s="307"/>
      <c r="L13" s="21"/>
      <c r="M13" s="6"/>
      <c r="N13" s="55"/>
    </row>
    <row r="14" spans="2:14" ht="24" customHeight="1" x14ac:dyDescent="0.25">
      <c r="B14" s="295" t="s">
        <v>189</v>
      </c>
      <c r="C14" s="296"/>
      <c r="D14" s="296"/>
      <c r="E14" s="296"/>
      <c r="F14" s="296"/>
      <c r="G14" s="297"/>
      <c r="L14" s="21"/>
      <c r="M14" s="6"/>
      <c r="N14" s="55"/>
    </row>
    <row r="15" spans="2:14" ht="22.5" customHeight="1" x14ac:dyDescent="0.25">
      <c r="C15" s="295" t="s">
        <v>186</v>
      </c>
      <c r="D15" s="296"/>
      <c r="E15" s="296"/>
      <c r="F15" s="296"/>
      <c r="G15" s="297"/>
      <c r="L15" s="21"/>
      <c r="M15" s="6"/>
      <c r="N15" s="55"/>
    </row>
    <row r="16" spans="2:14" ht="24.75" customHeight="1" thickBot="1" x14ac:dyDescent="0.3">
      <c r="C16" s="67" t="s">
        <v>185</v>
      </c>
      <c r="D16" s="68">
        <f>'1) Budget Table'!D24</f>
        <v>8950</v>
      </c>
      <c r="E16" s="68">
        <f>'1) Budget Table'!E24</f>
        <v>0</v>
      </c>
      <c r="F16" s="68">
        <f>'1) Budget Table'!F24</f>
        <v>0</v>
      </c>
      <c r="G16" s="69">
        <f>SUM(D16:F16)</f>
        <v>8950</v>
      </c>
      <c r="L16" s="21"/>
      <c r="M16" s="6"/>
      <c r="N16" s="55"/>
    </row>
    <row r="17" spans="3:14" ht="21.75" customHeight="1" x14ac:dyDescent="0.25">
      <c r="C17" s="65" t="s">
        <v>10</v>
      </c>
      <c r="D17" s="102"/>
      <c r="E17" s="103"/>
      <c r="F17" s="103"/>
      <c r="G17" s="66">
        <f t="shared" ref="G17:G24" si="0">SUM(D17:F17)</f>
        <v>0</v>
      </c>
      <c r="N17" s="55"/>
    </row>
    <row r="18" spans="3:14" x14ac:dyDescent="0.25">
      <c r="C18" s="53" t="s">
        <v>11</v>
      </c>
      <c r="D18" s="104"/>
      <c r="E18" s="18"/>
      <c r="F18" s="18"/>
      <c r="G18" s="64">
        <f t="shared" si="0"/>
        <v>0</v>
      </c>
      <c r="N18" s="55"/>
    </row>
    <row r="19" spans="3:14" ht="15.75" customHeight="1" x14ac:dyDescent="0.25">
      <c r="C19" s="53" t="s">
        <v>12</v>
      </c>
      <c r="D19" s="104"/>
      <c r="E19" s="104"/>
      <c r="F19" s="104"/>
      <c r="G19" s="64">
        <f t="shared" si="0"/>
        <v>0</v>
      </c>
      <c r="N19" s="55"/>
    </row>
    <row r="20" spans="3:14" x14ac:dyDescent="0.25">
      <c r="C20" s="54" t="s">
        <v>13</v>
      </c>
      <c r="D20" s="104"/>
      <c r="E20" s="104"/>
      <c r="F20" s="104"/>
      <c r="G20" s="64">
        <f t="shared" si="0"/>
        <v>0</v>
      </c>
      <c r="N20" s="55"/>
    </row>
    <row r="21" spans="3:14" x14ac:dyDescent="0.25">
      <c r="C21" s="53" t="s">
        <v>18</v>
      </c>
      <c r="D21" s="104"/>
      <c r="E21" s="104"/>
      <c r="F21" s="104"/>
      <c r="G21" s="64">
        <f t="shared" si="0"/>
        <v>0</v>
      </c>
      <c r="N21" s="55"/>
    </row>
    <row r="22" spans="3:14" ht="21.75" customHeight="1" x14ac:dyDescent="0.25">
      <c r="C22" s="53" t="s">
        <v>14</v>
      </c>
      <c r="D22" s="104"/>
      <c r="E22" s="104"/>
      <c r="F22" s="104"/>
      <c r="G22" s="64">
        <f t="shared" si="0"/>
        <v>0</v>
      </c>
      <c r="N22" s="55"/>
    </row>
    <row r="23" spans="3:14" ht="21.75" customHeight="1" x14ac:dyDescent="0.25">
      <c r="C23" s="53" t="s">
        <v>184</v>
      </c>
      <c r="D23" s="104"/>
      <c r="E23" s="104"/>
      <c r="F23" s="104"/>
      <c r="G23" s="64">
        <f t="shared" si="0"/>
        <v>0</v>
      </c>
      <c r="N23" s="55"/>
    </row>
    <row r="24" spans="3:14" ht="15.75" customHeight="1" x14ac:dyDescent="0.25">
      <c r="C24" s="58" t="s">
        <v>187</v>
      </c>
      <c r="D24" s="70">
        <f>SUM(D17:D23)</f>
        <v>0</v>
      </c>
      <c r="E24" s="70">
        <f>SUM(E17:E23)</f>
        <v>0</v>
      </c>
      <c r="F24" s="70">
        <f>SUM(F17:F23)</f>
        <v>0</v>
      </c>
      <c r="G24" s="134">
        <f t="shared" si="0"/>
        <v>0</v>
      </c>
      <c r="N24" s="55"/>
    </row>
    <row r="25" spans="3:14" s="57" customFormat="1" x14ac:dyDescent="0.25">
      <c r="C25" s="74"/>
      <c r="D25" s="75"/>
      <c r="E25" s="75"/>
      <c r="F25" s="75"/>
      <c r="G25" s="135"/>
    </row>
    <row r="26" spans="3:14" x14ac:dyDescent="0.25">
      <c r="C26" s="295" t="s">
        <v>190</v>
      </c>
      <c r="D26" s="296"/>
      <c r="E26" s="296"/>
      <c r="F26" s="296"/>
      <c r="G26" s="297"/>
      <c r="N26" s="55"/>
    </row>
    <row r="27" spans="3:14" ht="27" customHeight="1" thickBot="1" x14ac:dyDescent="0.3">
      <c r="C27" s="67" t="s">
        <v>185</v>
      </c>
      <c r="D27" s="68">
        <f>'1) Budget Table'!D34</f>
        <v>31740</v>
      </c>
      <c r="E27" s="68">
        <f>'1) Budget Table'!E34</f>
        <v>0</v>
      </c>
      <c r="F27" s="68">
        <f>'1) Budget Table'!F34</f>
        <v>24625</v>
      </c>
      <c r="G27" s="69">
        <f t="shared" ref="G27:G35" si="1">SUM(D27:F27)</f>
        <v>56365</v>
      </c>
      <c r="N27" s="55"/>
    </row>
    <row r="28" spans="3:14" x14ac:dyDescent="0.25">
      <c r="C28" s="65" t="s">
        <v>10</v>
      </c>
      <c r="D28" s="102"/>
      <c r="E28" s="103"/>
      <c r="F28" s="103"/>
      <c r="G28" s="66">
        <f t="shared" si="1"/>
        <v>0</v>
      </c>
      <c r="N28" s="55"/>
    </row>
    <row r="29" spans="3:14" x14ac:dyDescent="0.25">
      <c r="C29" s="53" t="s">
        <v>11</v>
      </c>
      <c r="D29" s="104"/>
      <c r="E29" s="18"/>
      <c r="F29" s="18"/>
      <c r="G29" s="64">
        <f t="shared" si="1"/>
        <v>0</v>
      </c>
      <c r="N29" s="55"/>
    </row>
    <row r="30" spans="3:14" ht="31.5" x14ac:dyDescent="0.25">
      <c r="C30" s="53" t="s">
        <v>12</v>
      </c>
      <c r="D30" s="104"/>
      <c r="E30" s="104"/>
      <c r="F30" s="104"/>
      <c r="G30" s="64">
        <f t="shared" si="1"/>
        <v>0</v>
      </c>
      <c r="N30" s="55"/>
    </row>
    <row r="31" spans="3:14" x14ac:dyDescent="0.25">
      <c r="C31" s="54" t="s">
        <v>13</v>
      </c>
      <c r="D31" s="104"/>
      <c r="E31" s="104"/>
      <c r="F31" s="104">
        <v>23429.646492636159</v>
      </c>
      <c r="G31" s="64">
        <f t="shared" si="1"/>
        <v>23429.646492636159</v>
      </c>
      <c r="N31" s="55"/>
    </row>
    <row r="32" spans="3:14" x14ac:dyDescent="0.25">
      <c r="C32" s="53" t="s">
        <v>18</v>
      </c>
      <c r="D32" s="104"/>
      <c r="E32" s="104"/>
      <c r="F32" s="104">
        <v>799.51350736383961</v>
      </c>
      <c r="G32" s="64">
        <f t="shared" si="1"/>
        <v>799.51350736383961</v>
      </c>
      <c r="N32" s="55"/>
    </row>
    <row r="33" spans="3:14" x14ac:dyDescent="0.25">
      <c r="C33" s="53" t="s">
        <v>14</v>
      </c>
      <c r="D33" s="104"/>
      <c r="E33" s="104"/>
      <c r="F33" s="104"/>
      <c r="G33" s="64">
        <f t="shared" si="1"/>
        <v>0</v>
      </c>
      <c r="N33" s="55"/>
    </row>
    <row r="34" spans="3:14" x14ac:dyDescent="0.25">
      <c r="C34" s="53" t="s">
        <v>184</v>
      </c>
      <c r="D34" s="104"/>
      <c r="E34" s="104"/>
      <c r="F34" s="104"/>
      <c r="G34" s="64">
        <f t="shared" si="1"/>
        <v>0</v>
      </c>
      <c r="N34" s="55"/>
    </row>
    <row r="35" spans="3:14" x14ac:dyDescent="0.25">
      <c r="C35" s="58" t="s">
        <v>187</v>
      </c>
      <c r="D35" s="70">
        <f>SUM(D28:D34)</f>
        <v>0</v>
      </c>
      <c r="E35" s="70">
        <f>SUM(E28:E34)</f>
        <v>0</v>
      </c>
      <c r="F35" s="70">
        <f>SUM(F28:F34)</f>
        <v>24229.16</v>
      </c>
      <c r="G35" s="64">
        <f t="shared" si="1"/>
        <v>24229.16</v>
      </c>
      <c r="N35" s="55"/>
    </row>
    <row r="36" spans="3:14" s="57" customFormat="1" x14ac:dyDescent="0.25">
      <c r="C36" s="74"/>
      <c r="D36" s="75"/>
      <c r="E36" s="75"/>
      <c r="F36" s="75"/>
      <c r="G36" s="76"/>
    </row>
    <row r="37" spans="3:14" x14ac:dyDescent="0.25">
      <c r="C37" s="295" t="s">
        <v>191</v>
      </c>
      <c r="D37" s="296"/>
      <c r="E37" s="296"/>
      <c r="F37" s="296"/>
      <c r="G37" s="297"/>
      <c r="N37" s="55"/>
    </row>
    <row r="38" spans="3:14" ht="21.75" customHeight="1" thickBot="1" x14ac:dyDescent="0.3">
      <c r="C38" s="67" t="s">
        <v>185</v>
      </c>
      <c r="D38" s="68">
        <f>'1) Budget Table'!D44</f>
        <v>40000</v>
      </c>
      <c r="E38" s="68">
        <f>'1) Budget Table'!E44</f>
        <v>0</v>
      </c>
      <c r="F38" s="68">
        <f>'1) Budget Table'!F44</f>
        <v>0</v>
      </c>
      <c r="G38" s="69">
        <f t="shared" ref="G38:G46" si="2">SUM(D38:F38)</f>
        <v>40000</v>
      </c>
      <c r="N38" s="55"/>
    </row>
    <row r="39" spans="3:14" x14ac:dyDescent="0.25">
      <c r="C39" s="65" t="s">
        <v>10</v>
      </c>
      <c r="D39" s="102"/>
      <c r="E39" s="103"/>
      <c r="F39" s="103"/>
      <c r="G39" s="66">
        <f t="shared" si="2"/>
        <v>0</v>
      </c>
      <c r="N39" s="55"/>
    </row>
    <row r="40" spans="3:14" s="57" customFormat="1" ht="15.75" customHeight="1" x14ac:dyDescent="0.25">
      <c r="C40" s="53" t="s">
        <v>11</v>
      </c>
      <c r="D40" s="104"/>
      <c r="E40" s="18"/>
      <c r="F40" s="18"/>
      <c r="G40" s="64">
        <f t="shared" si="2"/>
        <v>0</v>
      </c>
    </row>
    <row r="41" spans="3:14" s="57" customFormat="1" ht="31.5" x14ac:dyDescent="0.25">
      <c r="C41" s="53" t="s">
        <v>12</v>
      </c>
      <c r="D41" s="104"/>
      <c r="E41" s="104"/>
      <c r="F41" s="104"/>
      <c r="G41" s="64">
        <f t="shared" si="2"/>
        <v>0</v>
      </c>
    </row>
    <row r="42" spans="3:14" s="57" customFormat="1" x14ac:dyDescent="0.25">
      <c r="C42" s="54" t="s">
        <v>13</v>
      </c>
      <c r="D42" s="104">
        <v>0</v>
      </c>
      <c r="E42" s="104"/>
      <c r="F42" s="104"/>
      <c r="G42" s="64">
        <f t="shared" si="2"/>
        <v>0</v>
      </c>
    </row>
    <row r="43" spans="3:14" x14ac:dyDescent="0.25">
      <c r="C43" s="53" t="s">
        <v>18</v>
      </c>
      <c r="D43" s="104">
        <v>0</v>
      </c>
      <c r="E43" s="104"/>
      <c r="F43" s="104"/>
      <c r="G43" s="64">
        <f t="shared" si="2"/>
        <v>0</v>
      </c>
      <c r="N43" s="55"/>
    </row>
    <row r="44" spans="3:14" x14ac:dyDescent="0.25">
      <c r="C44" s="53" t="s">
        <v>14</v>
      </c>
      <c r="D44" s="104"/>
      <c r="E44" s="104"/>
      <c r="F44" s="104"/>
      <c r="G44" s="64">
        <f t="shared" si="2"/>
        <v>0</v>
      </c>
      <c r="N44" s="55"/>
    </row>
    <row r="45" spans="3:14" x14ac:dyDescent="0.25">
      <c r="C45" s="53" t="s">
        <v>184</v>
      </c>
      <c r="D45" s="104"/>
      <c r="E45" s="104"/>
      <c r="F45" s="104"/>
      <c r="G45" s="64">
        <f t="shared" si="2"/>
        <v>0</v>
      </c>
      <c r="N45" s="55"/>
    </row>
    <row r="46" spans="3:14" x14ac:dyDescent="0.25">
      <c r="C46" s="58" t="s">
        <v>187</v>
      </c>
      <c r="D46" s="70">
        <f>SUM(D39:D45)</f>
        <v>0</v>
      </c>
      <c r="E46" s="70">
        <f>SUM(E39:E45)</f>
        <v>0</v>
      </c>
      <c r="F46" s="70">
        <f>SUM(F39:F45)</f>
        <v>0</v>
      </c>
      <c r="G46" s="64">
        <f t="shared" si="2"/>
        <v>0</v>
      </c>
      <c r="N46" s="55"/>
    </row>
    <row r="47" spans="3:14" x14ac:dyDescent="0.25">
      <c r="N47" s="55"/>
    </row>
    <row r="48" spans="3:14" s="57" customFormat="1" x14ac:dyDescent="0.25">
      <c r="C48" s="295" t="s">
        <v>192</v>
      </c>
      <c r="D48" s="296"/>
      <c r="E48" s="296"/>
      <c r="F48" s="296"/>
      <c r="G48" s="297"/>
    </row>
    <row r="49" spans="3:14" ht="20.25" customHeight="1" thickBot="1" x14ac:dyDescent="0.3">
      <c r="C49" s="67" t="s">
        <v>185</v>
      </c>
      <c r="D49" s="68">
        <f>'1) Budget Table'!D54</f>
        <v>0</v>
      </c>
      <c r="E49" s="68">
        <f>'1) Budget Table'!E54</f>
        <v>0</v>
      </c>
      <c r="F49" s="68">
        <f>'1) Budget Table'!F54</f>
        <v>42500</v>
      </c>
      <c r="G49" s="69">
        <f t="shared" ref="G49:G57" si="3">SUM(D49:F49)</f>
        <v>42500</v>
      </c>
      <c r="N49" s="55"/>
    </row>
    <row r="50" spans="3:14" x14ac:dyDescent="0.25">
      <c r="C50" s="65" t="s">
        <v>10</v>
      </c>
      <c r="D50" s="102"/>
      <c r="E50" s="103"/>
      <c r="F50" s="103"/>
      <c r="G50" s="66">
        <f t="shared" si="3"/>
        <v>0</v>
      </c>
      <c r="N50" s="55"/>
    </row>
    <row r="51" spans="3:14" ht="15.75" customHeight="1" x14ac:dyDescent="0.25">
      <c r="C51" s="53" t="s">
        <v>11</v>
      </c>
      <c r="D51" s="104"/>
      <c r="E51" s="18"/>
      <c r="F51" s="18"/>
      <c r="G51" s="64">
        <f t="shared" si="3"/>
        <v>0</v>
      </c>
      <c r="N51" s="55"/>
    </row>
    <row r="52" spans="3:14" ht="32.25" customHeight="1" x14ac:dyDescent="0.25">
      <c r="C52" s="53" t="s">
        <v>12</v>
      </c>
      <c r="D52" s="104"/>
      <c r="E52" s="104"/>
      <c r="F52" s="104"/>
      <c r="G52" s="64">
        <f t="shared" si="3"/>
        <v>0</v>
      </c>
      <c r="N52" s="55"/>
    </row>
    <row r="53" spans="3:14" s="57" customFormat="1" x14ac:dyDescent="0.25">
      <c r="C53" s="54" t="s">
        <v>13</v>
      </c>
      <c r="D53" s="104"/>
      <c r="E53" s="104"/>
      <c r="F53" s="104">
        <v>39055.348972062413</v>
      </c>
      <c r="G53" s="64">
        <f t="shared" si="3"/>
        <v>39055.348972062413</v>
      </c>
    </row>
    <row r="54" spans="3:14" x14ac:dyDescent="0.25">
      <c r="C54" s="53" t="s">
        <v>18</v>
      </c>
      <c r="D54" s="104"/>
      <c r="E54" s="104"/>
      <c r="F54" s="104">
        <v>1379.871027937591</v>
      </c>
      <c r="G54" s="64">
        <f t="shared" si="3"/>
        <v>1379.871027937591</v>
      </c>
      <c r="N54" s="55"/>
    </row>
    <row r="55" spans="3:14" x14ac:dyDescent="0.25">
      <c r="C55" s="53" t="s">
        <v>14</v>
      </c>
      <c r="D55" s="104"/>
      <c r="E55" s="104"/>
      <c r="F55" s="104"/>
      <c r="G55" s="64">
        <f t="shared" si="3"/>
        <v>0</v>
      </c>
      <c r="N55" s="55"/>
    </row>
    <row r="56" spans="3:14" x14ac:dyDescent="0.25">
      <c r="C56" s="53" t="s">
        <v>184</v>
      </c>
      <c r="D56" s="104"/>
      <c r="E56" s="104"/>
      <c r="F56" s="104"/>
      <c r="G56" s="64">
        <f t="shared" si="3"/>
        <v>0</v>
      </c>
      <c r="N56" s="55"/>
    </row>
    <row r="57" spans="3:14" ht="21" customHeight="1" x14ac:dyDescent="0.25">
      <c r="C57" s="58" t="s">
        <v>187</v>
      </c>
      <c r="D57" s="70">
        <f>SUM(D50:D56)</f>
        <v>0</v>
      </c>
      <c r="E57" s="70">
        <f>SUM(E50:E56)</f>
        <v>0</v>
      </c>
      <c r="F57" s="70">
        <f>SUM(F50:F56)</f>
        <v>40435.22</v>
      </c>
      <c r="G57" s="64">
        <f t="shared" si="3"/>
        <v>40435.22</v>
      </c>
      <c r="N57" s="55"/>
    </row>
    <row r="58" spans="3:14" x14ac:dyDescent="0.25">
      <c r="N58" s="55"/>
    </row>
    <row r="59" spans="3:14" s="57" customFormat="1" x14ac:dyDescent="0.25">
      <c r="C59" s="295" t="s">
        <v>658</v>
      </c>
      <c r="D59" s="296"/>
      <c r="E59" s="296"/>
      <c r="F59" s="296"/>
      <c r="G59" s="297"/>
    </row>
    <row r="60" spans="3:14" ht="20.25" customHeight="1" thickBot="1" x14ac:dyDescent="0.3">
      <c r="C60" s="67" t="s">
        <v>185</v>
      </c>
      <c r="D60" s="68">
        <f>'1) Budget Table'!D65</f>
        <v>0</v>
      </c>
      <c r="E60" s="68">
        <f>'1) Budget Table'!E65</f>
        <v>0</v>
      </c>
      <c r="F60" s="68">
        <f>'1) Budget Table'!F64</f>
        <v>30000</v>
      </c>
      <c r="G60" s="69">
        <f t="shared" ref="G60:G68" si="4">SUM(D60:F60)</f>
        <v>30000</v>
      </c>
      <c r="N60" s="55"/>
    </row>
    <row r="61" spans="3:14" x14ac:dyDescent="0.25">
      <c r="C61" s="65" t="s">
        <v>10</v>
      </c>
      <c r="D61" s="102"/>
      <c r="E61" s="103"/>
      <c r="F61" s="103"/>
      <c r="G61" s="66">
        <f t="shared" si="4"/>
        <v>0</v>
      </c>
      <c r="N61" s="55"/>
    </row>
    <row r="62" spans="3:14" ht="15.75" customHeight="1" x14ac:dyDescent="0.25">
      <c r="C62" s="53" t="s">
        <v>11</v>
      </c>
      <c r="D62" s="104"/>
      <c r="E62" s="18"/>
      <c r="F62" s="18"/>
      <c r="G62" s="64">
        <f t="shared" si="4"/>
        <v>0</v>
      </c>
      <c r="N62" s="55"/>
    </row>
    <row r="63" spans="3:14" ht="32.25" customHeight="1" x14ac:dyDescent="0.25">
      <c r="C63" s="53" t="s">
        <v>12</v>
      </c>
      <c r="D63" s="104"/>
      <c r="E63" s="104"/>
      <c r="F63" s="104"/>
      <c r="G63" s="64">
        <f t="shared" si="4"/>
        <v>0</v>
      </c>
      <c r="N63" s="55"/>
    </row>
    <row r="64" spans="3:14" s="57" customFormat="1" x14ac:dyDescent="0.25">
      <c r="C64" s="54" t="s">
        <v>13</v>
      </c>
      <c r="D64" s="104"/>
      <c r="E64" s="104"/>
      <c r="F64" s="104">
        <v>23066.073392044051</v>
      </c>
      <c r="G64" s="64">
        <f t="shared" si="4"/>
        <v>23066.073392044051</v>
      </c>
    </row>
    <row r="65" spans="3:14" x14ac:dyDescent="0.25">
      <c r="C65" s="53" t="s">
        <v>18</v>
      </c>
      <c r="D65" s="104"/>
      <c r="E65" s="104"/>
      <c r="F65" s="104">
        <v>974.0266079559467</v>
      </c>
      <c r="G65" s="64">
        <f t="shared" si="4"/>
        <v>974.0266079559467</v>
      </c>
      <c r="N65" s="55"/>
    </row>
    <row r="66" spans="3:14" x14ac:dyDescent="0.25">
      <c r="C66" s="53" t="s">
        <v>14</v>
      </c>
      <c r="D66" s="104"/>
      <c r="E66" s="104"/>
      <c r="F66" s="104">
        <v>5000</v>
      </c>
      <c r="G66" s="64">
        <f t="shared" si="4"/>
        <v>5000</v>
      </c>
      <c r="N66" s="55"/>
    </row>
    <row r="67" spans="3:14" x14ac:dyDescent="0.25">
      <c r="C67" s="53" t="s">
        <v>184</v>
      </c>
      <c r="D67" s="104"/>
      <c r="E67" s="104"/>
      <c r="F67" s="104"/>
      <c r="G67" s="64">
        <f t="shared" si="4"/>
        <v>0</v>
      </c>
      <c r="N67" s="55"/>
    </row>
    <row r="68" spans="3:14" ht="21" customHeight="1" x14ac:dyDescent="0.25">
      <c r="C68" s="58" t="s">
        <v>187</v>
      </c>
      <c r="D68" s="70">
        <f>SUM(D61:D67)</f>
        <v>0</v>
      </c>
      <c r="E68" s="70">
        <f>SUM(E61:E67)</f>
        <v>0</v>
      </c>
      <c r="F68" s="70">
        <f>SUM(F61:F67)</f>
        <v>29040.1</v>
      </c>
      <c r="G68" s="64">
        <f t="shared" si="4"/>
        <v>29040.1</v>
      </c>
      <c r="N68" s="55"/>
    </row>
    <row r="69" spans="3:14" x14ac:dyDescent="0.25">
      <c r="N69" s="55"/>
    </row>
    <row r="70" spans="3:14" s="57" customFormat="1" x14ac:dyDescent="0.25">
      <c r="C70" s="295" t="s">
        <v>659</v>
      </c>
      <c r="D70" s="296"/>
      <c r="E70" s="296"/>
      <c r="F70" s="296"/>
      <c r="G70" s="297"/>
    </row>
    <row r="71" spans="3:14" ht="20.25" customHeight="1" thickBot="1" x14ac:dyDescent="0.3">
      <c r="C71" s="67" t="s">
        <v>185</v>
      </c>
      <c r="D71" s="68">
        <f>'1) Budget Table'!D76</f>
        <v>0</v>
      </c>
      <c r="E71" s="68">
        <f>'1) Budget Table'!E76</f>
        <v>0</v>
      </c>
      <c r="F71" s="68">
        <f>'1) Budget Table'!F66</f>
        <v>30000</v>
      </c>
      <c r="G71" s="69">
        <f t="shared" ref="G71:G79" si="5">SUM(D71:F71)</f>
        <v>30000</v>
      </c>
      <c r="N71" s="55"/>
    </row>
    <row r="72" spans="3:14" x14ac:dyDescent="0.25">
      <c r="C72" s="65" t="s">
        <v>10</v>
      </c>
      <c r="D72" s="102"/>
      <c r="E72" s="103"/>
      <c r="F72" s="103"/>
      <c r="G72" s="66">
        <f t="shared" si="5"/>
        <v>0</v>
      </c>
      <c r="N72" s="55"/>
    </row>
    <row r="73" spans="3:14" ht="15.75" customHeight="1" x14ac:dyDescent="0.25">
      <c r="C73" s="53" t="s">
        <v>11</v>
      </c>
      <c r="D73" s="104"/>
      <c r="E73" s="18"/>
      <c r="F73" s="18"/>
      <c r="G73" s="64">
        <f t="shared" si="5"/>
        <v>0</v>
      </c>
      <c r="N73" s="55"/>
    </row>
    <row r="74" spans="3:14" ht="32.25" customHeight="1" x14ac:dyDescent="0.25">
      <c r="C74" s="53" t="s">
        <v>12</v>
      </c>
      <c r="D74" s="104"/>
      <c r="E74" s="104"/>
      <c r="F74" s="104"/>
      <c r="G74" s="64">
        <f t="shared" si="5"/>
        <v>0</v>
      </c>
      <c r="N74" s="55"/>
    </row>
    <row r="75" spans="3:14" s="57" customFormat="1" x14ac:dyDescent="0.25">
      <c r="C75" s="54" t="s">
        <v>13</v>
      </c>
      <c r="D75" s="104"/>
      <c r="E75" s="104"/>
      <c r="F75" s="104">
        <v>28761.983392044054</v>
      </c>
      <c r="G75" s="64">
        <f t="shared" si="5"/>
        <v>28761.983392044054</v>
      </c>
    </row>
    <row r="76" spans="3:14" x14ac:dyDescent="0.25">
      <c r="C76" s="53" t="s">
        <v>18</v>
      </c>
      <c r="D76" s="104"/>
      <c r="E76" s="104"/>
      <c r="F76" s="104">
        <v>974.0266079559467</v>
      </c>
      <c r="G76" s="64">
        <f t="shared" si="5"/>
        <v>974.0266079559467</v>
      </c>
      <c r="N76" s="55"/>
    </row>
    <row r="77" spans="3:14" x14ac:dyDescent="0.25">
      <c r="C77" s="53" t="s">
        <v>14</v>
      </c>
      <c r="D77" s="104"/>
      <c r="E77" s="104"/>
      <c r="F77" s="104"/>
      <c r="G77" s="64">
        <f t="shared" si="5"/>
        <v>0</v>
      </c>
      <c r="N77" s="55"/>
    </row>
    <row r="78" spans="3:14" x14ac:dyDescent="0.25">
      <c r="C78" s="53" t="s">
        <v>184</v>
      </c>
      <c r="D78" s="104"/>
      <c r="E78" s="104"/>
      <c r="F78" s="104"/>
      <c r="G78" s="64">
        <f t="shared" si="5"/>
        <v>0</v>
      </c>
      <c r="N78" s="55"/>
    </row>
    <row r="79" spans="3:14" ht="21" customHeight="1" x14ac:dyDescent="0.25">
      <c r="C79" s="58" t="s">
        <v>187</v>
      </c>
      <c r="D79" s="70">
        <f>SUM(D72:D78)</f>
        <v>0</v>
      </c>
      <c r="E79" s="70">
        <f>SUM(E72:E78)</f>
        <v>0</v>
      </c>
      <c r="F79" s="70">
        <f>SUM(F72:F78)</f>
        <v>29736.010000000002</v>
      </c>
      <c r="G79" s="64">
        <f t="shared" si="5"/>
        <v>29736.010000000002</v>
      </c>
      <c r="N79" s="55"/>
    </row>
    <row r="80" spans="3:14" s="57" customFormat="1" ht="22.5" customHeight="1" x14ac:dyDescent="0.25">
      <c r="C80" s="77"/>
      <c r="D80" s="75"/>
      <c r="E80" s="75"/>
      <c r="F80" s="75"/>
      <c r="G80" s="76"/>
    </row>
    <row r="81" spans="1:14" x14ac:dyDescent="0.25">
      <c r="C81" s="295" t="s">
        <v>660</v>
      </c>
      <c r="D81" s="296"/>
      <c r="E81" s="296"/>
      <c r="F81" s="296"/>
      <c r="G81" s="297"/>
      <c r="N81" s="55"/>
    </row>
    <row r="82" spans="1:14" ht="16.5" thickBot="1" x14ac:dyDescent="0.3">
      <c r="C82" s="67" t="s">
        <v>185</v>
      </c>
      <c r="D82" s="68">
        <f>'1) Budget Table'!D66</f>
        <v>0</v>
      </c>
      <c r="E82" s="68">
        <f>'1) Budget Table'!E66</f>
        <v>0</v>
      </c>
      <c r="F82" s="68">
        <f>'1) Budget Table'!F84</f>
        <v>21250</v>
      </c>
      <c r="G82" s="69">
        <f t="shared" ref="G82:G90" si="6">SUM(D82:F82)</f>
        <v>21250</v>
      </c>
      <c r="N82" s="55"/>
    </row>
    <row r="83" spans="1:14" ht="24" customHeight="1" x14ac:dyDescent="0.25">
      <c r="C83" s="65" t="s">
        <v>10</v>
      </c>
      <c r="D83" s="102"/>
      <c r="E83" s="103"/>
      <c r="F83" s="103"/>
      <c r="G83" s="66">
        <f t="shared" si="6"/>
        <v>0</v>
      </c>
      <c r="N83" s="55"/>
    </row>
    <row r="84" spans="1:14" ht="15.75" customHeight="1" x14ac:dyDescent="0.25">
      <c r="A84" s="57"/>
      <c r="B84" s="57"/>
      <c r="C84" s="53" t="s">
        <v>11</v>
      </c>
      <c r="D84" s="104"/>
      <c r="E84" s="18"/>
      <c r="F84" s="18"/>
      <c r="G84" s="64">
        <f t="shared" si="6"/>
        <v>0</v>
      </c>
      <c r="N84" s="55"/>
    </row>
    <row r="85" spans="1:14" ht="15.75" customHeight="1" x14ac:dyDescent="0.25">
      <c r="A85" s="57"/>
      <c r="B85" s="57"/>
      <c r="C85" s="53" t="s">
        <v>12</v>
      </c>
      <c r="D85" s="104"/>
      <c r="E85" s="104"/>
      <c r="F85" s="104"/>
      <c r="G85" s="64">
        <f t="shared" si="6"/>
        <v>0</v>
      </c>
      <c r="N85" s="55"/>
    </row>
    <row r="86" spans="1:14" ht="15.75" customHeight="1" x14ac:dyDescent="0.25">
      <c r="A86" s="57"/>
      <c r="B86" s="57"/>
      <c r="C86" s="54" t="s">
        <v>13</v>
      </c>
      <c r="D86" s="104">
        <v>0</v>
      </c>
      <c r="E86" s="104"/>
      <c r="F86" s="104">
        <v>20146.044486031205</v>
      </c>
      <c r="G86" s="64">
        <f t="shared" si="6"/>
        <v>20146.044486031205</v>
      </c>
      <c r="N86" s="55"/>
    </row>
    <row r="87" spans="1:14" ht="18.75" customHeight="1" x14ac:dyDescent="0.25">
      <c r="C87" s="53" t="s">
        <v>18</v>
      </c>
      <c r="D87" s="104">
        <v>0</v>
      </c>
      <c r="E87" s="104"/>
      <c r="F87" s="104">
        <v>689.93551396879548</v>
      </c>
      <c r="G87" s="64">
        <f t="shared" si="6"/>
        <v>689.93551396879548</v>
      </c>
      <c r="N87" s="55"/>
    </row>
    <row r="88" spans="1:14" x14ac:dyDescent="0.25">
      <c r="C88" s="53" t="s">
        <v>14</v>
      </c>
      <c r="D88" s="104"/>
      <c r="E88" s="104"/>
      <c r="F88" s="104"/>
      <c r="G88" s="64">
        <f t="shared" si="6"/>
        <v>0</v>
      </c>
      <c r="N88" s="55"/>
    </row>
    <row r="89" spans="1:14" s="57" customFormat="1" ht="21.75" customHeight="1" x14ac:dyDescent="0.25">
      <c r="A89" s="55"/>
      <c r="B89" s="55"/>
      <c r="C89" s="53" t="s">
        <v>184</v>
      </c>
      <c r="D89" s="104"/>
      <c r="E89" s="104"/>
      <c r="F89" s="104"/>
      <c r="G89" s="64">
        <f t="shared" si="6"/>
        <v>0</v>
      </c>
    </row>
    <row r="90" spans="1:14" s="57" customFormat="1" x14ac:dyDescent="0.25">
      <c r="A90" s="55"/>
      <c r="B90" s="55"/>
      <c r="C90" s="58" t="s">
        <v>187</v>
      </c>
      <c r="D90" s="70">
        <f>SUM(D83:D89)</f>
        <v>0</v>
      </c>
      <c r="E90" s="70">
        <f>SUM(E83:E89)</f>
        <v>0</v>
      </c>
      <c r="F90" s="70">
        <f>SUM(F83:F89)</f>
        <v>20835.98</v>
      </c>
      <c r="G90" s="64">
        <f t="shared" si="6"/>
        <v>20835.98</v>
      </c>
    </row>
    <row r="91" spans="1:14" s="57" customFormat="1" x14ac:dyDescent="0.25">
      <c r="C91" s="71"/>
      <c r="D91" s="72"/>
      <c r="E91" s="72"/>
      <c r="F91" s="72"/>
      <c r="G91" s="73"/>
    </row>
    <row r="92" spans="1:14" x14ac:dyDescent="0.25">
      <c r="B92" s="295" t="s">
        <v>193</v>
      </c>
      <c r="C92" s="296"/>
      <c r="D92" s="296"/>
      <c r="E92" s="296"/>
      <c r="F92" s="296"/>
      <c r="G92" s="297"/>
      <c r="N92" s="55"/>
    </row>
    <row r="93" spans="1:14" ht="21.75" customHeight="1" x14ac:dyDescent="0.25">
      <c r="C93" s="295" t="s">
        <v>194</v>
      </c>
      <c r="D93" s="296"/>
      <c r="E93" s="296"/>
      <c r="F93" s="296"/>
      <c r="G93" s="297"/>
      <c r="N93" s="55"/>
    </row>
    <row r="94" spans="1:14" ht="15.75" customHeight="1" thickBot="1" x14ac:dyDescent="0.3">
      <c r="C94" s="67" t="s">
        <v>185</v>
      </c>
      <c r="D94" s="68">
        <f>'1) Budget Table'!D125</f>
        <v>5400</v>
      </c>
      <c r="E94" s="68">
        <f>'1) Budget Table'!E125</f>
        <v>0</v>
      </c>
      <c r="F94" s="68">
        <f>'1) Budget Table'!F125</f>
        <v>0</v>
      </c>
      <c r="G94" s="69">
        <f>SUM(D94:F94)</f>
        <v>5400</v>
      </c>
      <c r="N94" s="55"/>
    </row>
    <row r="95" spans="1:14" ht="15.75" customHeight="1" x14ac:dyDescent="0.25">
      <c r="C95" s="65" t="s">
        <v>10</v>
      </c>
      <c r="D95" s="102"/>
      <c r="E95" s="103"/>
      <c r="F95" s="103"/>
      <c r="G95" s="66">
        <f t="shared" ref="G95:G102" si="7">SUM(D95:F95)</f>
        <v>0</v>
      </c>
      <c r="N95" s="55"/>
    </row>
    <row r="96" spans="1:14" ht="15.75" customHeight="1" x14ac:dyDescent="0.25">
      <c r="C96" s="53" t="s">
        <v>11</v>
      </c>
      <c r="D96" s="104"/>
      <c r="E96" s="18"/>
      <c r="F96" s="18"/>
      <c r="G96" s="64">
        <f t="shared" si="7"/>
        <v>0</v>
      </c>
      <c r="N96" s="55"/>
    </row>
    <row r="97" spans="1:14" ht="31.5" x14ac:dyDescent="0.25">
      <c r="C97" s="53" t="s">
        <v>12</v>
      </c>
      <c r="D97" s="104"/>
      <c r="E97" s="104"/>
      <c r="F97" s="104"/>
      <c r="G97" s="64">
        <f t="shared" si="7"/>
        <v>0</v>
      </c>
      <c r="N97" s="55"/>
    </row>
    <row r="98" spans="1:14" x14ac:dyDescent="0.25">
      <c r="C98" s="54" t="s">
        <v>13</v>
      </c>
      <c r="D98" s="104"/>
      <c r="E98" s="104"/>
      <c r="F98" s="104"/>
      <c r="G98" s="64">
        <f t="shared" si="7"/>
        <v>0</v>
      </c>
      <c r="N98" s="55"/>
    </row>
    <row r="99" spans="1:14" x14ac:dyDescent="0.25">
      <c r="C99" s="53" t="s">
        <v>18</v>
      </c>
      <c r="D99" s="104"/>
      <c r="E99" s="104"/>
      <c r="F99" s="104"/>
      <c r="G99" s="64">
        <f t="shared" si="7"/>
        <v>0</v>
      </c>
      <c r="N99" s="55"/>
    </row>
    <row r="100" spans="1:14" x14ac:dyDescent="0.25">
      <c r="A100" s="57"/>
      <c r="C100" s="53" t="s">
        <v>14</v>
      </c>
      <c r="D100" s="104"/>
      <c r="E100" s="104"/>
      <c r="F100" s="104"/>
      <c r="G100" s="64">
        <f t="shared" si="7"/>
        <v>0</v>
      </c>
      <c r="N100" s="55"/>
    </row>
    <row r="101" spans="1:14" x14ac:dyDescent="0.25">
      <c r="A101" s="57"/>
      <c r="C101" s="53" t="s">
        <v>184</v>
      </c>
      <c r="D101" s="104"/>
      <c r="E101" s="104"/>
      <c r="F101" s="104"/>
      <c r="G101" s="64">
        <f t="shared" si="7"/>
        <v>0</v>
      </c>
      <c r="N101" s="55"/>
    </row>
    <row r="102" spans="1:14" s="57" customFormat="1" x14ac:dyDescent="0.25">
      <c r="A102" s="55"/>
      <c r="B102" s="55"/>
      <c r="C102" s="58" t="s">
        <v>187</v>
      </c>
      <c r="D102" s="70">
        <f>SUM(D95:D101)</f>
        <v>0</v>
      </c>
      <c r="E102" s="70">
        <f>SUM(E95:E101)</f>
        <v>0</v>
      </c>
      <c r="F102" s="70">
        <f>SUM(F95:F101)</f>
        <v>0</v>
      </c>
      <c r="G102" s="64">
        <f t="shared" si="7"/>
        <v>0</v>
      </c>
    </row>
    <row r="103" spans="1:14" x14ac:dyDescent="0.25">
      <c r="A103" s="57"/>
      <c r="B103" s="57"/>
      <c r="C103" s="74"/>
      <c r="D103" s="75"/>
      <c r="E103" s="75"/>
      <c r="F103" s="75"/>
      <c r="G103" s="76"/>
      <c r="N103" s="55"/>
    </row>
    <row r="104" spans="1:14" ht="21.75" customHeight="1" x14ac:dyDescent="0.25">
      <c r="B104" s="57"/>
      <c r="C104" s="295" t="s">
        <v>76</v>
      </c>
      <c r="D104" s="296"/>
      <c r="E104" s="296"/>
      <c r="F104" s="296"/>
      <c r="G104" s="297"/>
      <c r="N104" s="55"/>
    </row>
    <row r="105" spans="1:14" ht="18" customHeight="1" thickBot="1" x14ac:dyDescent="0.3">
      <c r="C105" s="67" t="s">
        <v>185</v>
      </c>
      <c r="D105" s="68">
        <f>'1) Budget Table'!D135</f>
        <v>18050</v>
      </c>
      <c r="E105" s="68">
        <f>'1) Budget Table'!E135</f>
        <v>0</v>
      </c>
      <c r="F105" s="68">
        <f>'1) Budget Table'!F135</f>
        <v>0</v>
      </c>
      <c r="G105" s="69">
        <f t="shared" ref="G105:G113" si="8">SUM(D105:F105)</f>
        <v>18050</v>
      </c>
      <c r="N105" s="55"/>
    </row>
    <row r="106" spans="1:14" ht="15.75" customHeight="1" x14ac:dyDescent="0.25">
      <c r="C106" s="65" t="s">
        <v>10</v>
      </c>
      <c r="D106" s="102"/>
      <c r="E106" s="103"/>
      <c r="F106" s="103"/>
      <c r="G106" s="66">
        <f t="shared" si="8"/>
        <v>0</v>
      </c>
      <c r="N106" s="55"/>
    </row>
    <row r="107" spans="1:14" s="57" customFormat="1" ht="15.75" customHeight="1" x14ac:dyDescent="0.25">
      <c r="A107" s="55"/>
      <c r="B107" s="55"/>
      <c r="C107" s="53" t="s">
        <v>11</v>
      </c>
      <c r="D107" s="104"/>
      <c r="E107" s="18"/>
      <c r="F107" s="18"/>
      <c r="G107" s="64">
        <f t="shared" si="8"/>
        <v>0</v>
      </c>
    </row>
    <row r="108" spans="1:14" ht="31.5" x14ac:dyDescent="0.25">
      <c r="C108" s="53" t="s">
        <v>12</v>
      </c>
      <c r="D108" s="104"/>
      <c r="E108" s="104"/>
      <c r="F108" s="104"/>
      <c r="G108" s="64">
        <f t="shared" si="8"/>
        <v>0</v>
      </c>
      <c r="N108" s="55"/>
    </row>
    <row r="109" spans="1:14" x14ac:dyDescent="0.25">
      <c r="C109" s="54" t="s">
        <v>13</v>
      </c>
      <c r="D109" s="104"/>
      <c r="E109" s="104"/>
      <c r="F109" s="104"/>
      <c r="G109" s="64">
        <f t="shared" si="8"/>
        <v>0</v>
      </c>
      <c r="N109" s="55"/>
    </row>
    <row r="110" spans="1:14" x14ac:dyDescent="0.25">
      <c r="C110" s="53" t="s">
        <v>18</v>
      </c>
      <c r="D110" s="104"/>
      <c r="E110" s="104"/>
      <c r="F110" s="104"/>
      <c r="G110" s="64">
        <f t="shared" si="8"/>
        <v>0</v>
      </c>
      <c r="N110" s="55"/>
    </row>
    <row r="111" spans="1:14" x14ac:dyDescent="0.25">
      <c r="C111" s="53" t="s">
        <v>14</v>
      </c>
      <c r="D111" s="104"/>
      <c r="E111" s="104"/>
      <c r="F111" s="104"/>
      <c r="G111" s="64">
        <f t="shared" si="8"/>
        <v>0</v>
      </c>
      <c r="N111" s="55"/>
    </row>
    <row r="112" spans="1:14" x14ac:dyDescent="0.25">
      <c r="C112" s="53" t="s">
        <v>184</v>
      </c>
      <c r="D112" s="104"/>
      <c r="E112" s="104"/>
      <c r="F112" s="104"/>
      <c r="G112" s="64">
        <f t="shared" si="8"/>
        <v>0</v>
      </c>
      <c r="N112" s="55"/>
    </row>
    <row r="113" spans="1:14" s="57" customFormat="1" x14ac:dyDescent="0.25">
      <c r="A113" s="55"/>
      <c r="B113" s="55"/>
      <c r="C113" s="58" t="s">
        <v>187</v>
      </c>
      <c r="D113" s="70">
        <f>SUM(D106:D112)</f>
        <v>0</v>
      </c>
      <c r="E113" s="70">
        <f>SUM(E106:E112)</f>
        <v>0</v>
      </c>
      <c r="F113" s="70">
        <f>SUM(F106:F112)</f>
        <v>0</v>
      </c>
      <c r="G113" s="64">
        <f t="shared" si="8"/>
        <v>0</v>
      </c>
    </row>
    <row r="114" spans="1:14" x14ac:dyDescent="0.25">
      <c r="A114" s="57"/>
      <c r="B114" s="57"/>
      <c r="C114" s="74"/>
      <c r="D114" s="75"/>
      <c r="E114" s="75"/>
      <c r="F114" s="75"/>
      <c r="G114" s="76"/>
      <c r="N114" s="55"/>
    </row>
    <row r="115" spans="1:14" ht="21.75" customHeight="1" x14ac:dyDescent="0.25">
      <c r="C115" s="295" t="s">
        <v>85</v>
      </c>
      <c r="D115" s="296"/>
      <c r="E115" s="296"/>
      <c r="F115" s="296"/>
      <c r="G115" s="297"/>
      <c r="N115" s="55"/>
    </row>
    <row r="116" spans="1:14" ht="15.75" customHeight="1" thickBot="1" x14ac:dyDescent="0.3">
      <c r="B116" s="57"/>
      <c r="C116" s="67" t="s">
        <v>185</v>
      </c>
      <c r="D116" s="68">
        <f>'1) Budget Table'!D145</f>
        <v>4020</v>
      </c>
      <c r="E116" s="68">
        <f>'1) Budget Table'!E145</f>
        <v>0</v>
      </c>
      <c r="F116" s="68">
        <f>'1) Budget Table'!F145</f>
        <v>0</v>
      </c>
      <c r="G116" s="69">
        <f t="shared" ref="G116:G124" si="9">SUM(D116:F116)</f>
        <v>4020</v>
      </c>
      <c r="N116" s="55"/>
    </row>
    <row r="117" spans="1:14" ht="15.75" customHeight="1" x14ac:dyDescent="0.25">
      <c r="C117" s="65" t="s">
        <v>10</v>
      </c>
      <c r="D117" s="102"/>
      <c r="E117" s="103"/>
      <c r="F117" s="103"/>
      <c r="G117" s="66">
        <f t="shared" si="9"/>
        <v>0</v>
      </c>
      <c r="N117" s="55"/>
    </row>
    <row r="118" spans="1:14" ht="15.75" customHeight="1" x14ac:dyDescent="0.25">
      <c r="C118" s="53" t="s">
        <v>11</v>
      </c>
      <c r="D118" s="104"/>
      <c r="E118" s="18"/>
      <c r="F118" s="18"/>
      <c r="G118" s="64">
        <f t="shared" si="9"/>
        <v>0</v>
      </c>
      <c r="N118" s="55"/>
    </row>
    <row r="119" spans="1:14" ht="31.5" x14ac:dyDescent="0.25">
      <c r="A119" s="57"/>
      <c r="C119" s="53" t="s">
        <v>12</v>
      </c>
      <c r="D119" s="104"/>
      <c r="E119" s="104"/>
      <c r="F119" s="104"/>
      <c r="G119" s="64">
        <f t="shared" si="9"/>
        <v>0</v>
      </c>
      <c r="N119" s="55"/>
    </row>
    <row r="120" spans="1:14" x14ac:dyDescent="0.25">
      <c r="B120" s="57"/>
      <c r="C120" s="54" t="s">
        <v>13</v>
      </c>
      <c r="D120" s="104"/>
      <c r="E120" s="104"/>
      <c r="F120" s="104"/>
      <c r="G120" s="64">
        <f t="shared" si="9"/>
        <v>0</v>
      </c>
      <c r="N120" s="55"/>
    </row>
    <row r="121" spans="1:14" ht="25.5" customHeight="1" x14ac:dyDescent="0.25">
      <c r="B121" s="57"/>
      <c r="C121" s="53" t="s">
        <v>18</v>
      </c>
      <c r="D121" s="104"/>
      <c r="E121" s="104"/>
      <c r="F121" s="104"/>
      <c r="G121" s="64">
        <f t="shared" si="9"/>
        <v>0</v>
      </c>
      <c r="N121" s="55"/>
    </row>
    <row r="122" spans="1:14" x14ac:dyDescent="0.25">
      <c r="B122" s="57"/>
      <c r="C122" s="53" t="s">
        <v>14</v>
      </c>
      <c r="D122" s="104"/>
      <c r="E122" s="104"/>
      <c r="F122" s="104"/>
      <c r="G122" s="64">
        <f t="shared" si="9"/>
        <v>0</v>
      </c>
      <c r="N122" s="55"/>
    </row>
    <row r="123" spans="1:14" ht="15.75" customHeight="1" x14ac:dyDescent="0.25">
      <c r="C123" s="53" t="s">
        <v>184</v>
      </c>
      <c r="D123" s="104"/>
      <c r="E123" s="104"/>
      <c r="F123" s="104"/>
      <c r="G123" s="64">
        <f t="shared" si="9"/>
        <v>0</v>
      </c>
      <c r="N123" s="55"/>
    </row>
    <row r="124" spans="1:14" ht="25.5" customHeight="1" x14ac:dyDescent="0.25">
      <c r="C124" s="58" t="s">
        <v>187</v>
      </c>
      <c r="D124" s="70">
        <f>SUM(D117:D123)</f>
        <v>0</v>
      </c>
      <c r="E124" s="70">
        <f>SUM(E117:E123)</f>
        <v>0</v>
      </c>
      <c r="F124" s="70">
        <f>SUM(F117:F123)</f>
        <v>0</v>
      </c>
      <c r="G124" s="64">
        <f t="shared" si="9"/>
        <v>0</v>
      </c>
      <c r="N124" s="55"/>
    </row>
    <row r="125" spans="1:14" x14ac:dyDescent="0.25">
      <c r="A125" s="57"/>
      <c r="B125" s="57"/>
      <c r="C125" s="74"/>
      <c r="D125" s="75"/>
      <c r="E125" s="75"/>
      <c r="F125" s="75"/>
      <c r="G125" s="76"/>
      <c r="N125" s="55"/>
    </row>
    <row r="126" spans="1:14" x14ac:dyDescent="0.25">
      <c r="C126" s="295" t="s">
        <v>102</v>
      </c>
      <c r="D126" s="296"/>
      <c r="E126" s="296"/>
      <c r="F126" s="296"/>
      <c r="G126" s="297"/>
      <c r="N126" s="55"/>
    </row>
    <row r="127" spans="1:14" ht="22.5" customHeight="1" thickBot="1" x14ac:dyDescent="0.3">
      <c r="C127" s="67" t="s">
        <v>185</v>
      </c>
      <c r="D127" s="68">
        <f>'1) Budget Table'!D155</f>
        <v>332664</v>
      </c>
      <c r="E127" s="68">
        <f>'1) Budget Table'!E155</f>
        <v>0</v>
      </c>
      <c r="F127" s="68">
        <f>'1) Budget Table'!F155</f>
        <v>0</v>
      </c>
      <c r="G127" s="69">
        <f t="shared" ref="G127:G135" si="10">SUM(D127:F127)</f>
        <v>332664</v>
      </c>
      <c r="N127" s="55"/>
    </row>
    <row r="128" spans="1:14" x14ac:dyDescent="0.25">
      <c r="C128" s="65" t="s">
        <v>10</v>
      </c>
      <c r="D128" s="102"/>
      <c r="E128" s="103"/>
      <c r="F128" s="103"/>
      <c r="G128" s="66">
        <f t="shared" si="10"/>
        <v>0</v>
      </c>
      <c r="N128" s="55"/>
    </row>
    <row r="129" spans="2:14" x14ac:dyDescent="0.25">
      <c r="B129" s="57"/>
      <c r="C129" s="53" t="s">
        <v>11</v>
      </c>
      <c r="D129" s="104"/>
      <c r="E129" s="18"/>
      <c r="F129" s="18"/>
      <c r="G129" s="64">
        <f t="shared" si="10"/>
        <v>0</v>
      </c>
      <c r="N129" s="55"/>
    </row>
    <row r="130" spans="2:14" ht="15.75" customHeight="1" x14ac:dyDescent="0.25">
      <c r="C130" s="53" t="s">
        <v>12</v>
      </c>
      <c r="D130" s="104"/>
      <c r="E130" s="104"/>
      <c r="F130" s="104"/>
      <c r="G130" s="64">
        <f t="shared" si="10"/>
        <v>0</v>
      </c>
      <c r="N130" s="55"/>
    </row>
    <row r="131" spans="2:14" x14ac:dyDescent="0.25">
      <c r="C131" s="54" t="s">
        <v>13</v>
      </c>
      <c r="D131" s="104"/>
      <c r="E131" s="104"/>
      <c r="F131" s="104"/>
      <c r="G131" s="64">
        <f t="shared" si="10"/>
        <v>0</v>
      </c>
      <c r="N131" s="55"/>
    </row>
    <row r="132" spans="2:14" x14ac:dyDescent="0.25">
      <c r="C132" s="53" t="s">
        <v>18</v>
      </c>
      <c r="D132" s="104"/>
      <c r="E132" s="104"/>
      <c r="F132" s="104"/>
      <c r="G132" s="64">
        <f t="shared" si="10"/>
        <v>0</v>
      </c>
      <c r="N132" s="55"/>
    </row>
    <row r="133" spans="2:14" x14ac:dyDescent="0.25">
      <c r="C133" s="53" t="s">
        <v>14</v>
      </c>
      <c r="D133" s="104"/>
      <c r="E133" s="104"/>
      <c r="F133" s="104"/>
      <c r="G133" s="64">
        <f t="shared" si="10"/>
        <v>0</v>
      </c>
      <c r="N133" s="55"/>
    </row>
    <row r="134" spans="2:14" x14ac:dyDescent="0.25">
      <c r="B134" s="57"/>
      <c r="C134" s="53" t="s">
        <v>184</v>
      </c>
      <c r="D134" s="104"/>
      <c r="E134" s="104"/>
      <c r="F134" s="104"/>
      <c r="G134" s="64">
        <f t="shared" si="10"/>
        <v>0</v>
      </c>
      <c r="N134" s="55"/>
    </row>
    <row r="135" spans="2:14" x14ac:dyDescent="0.25">
      <c r="C135" s="58" t="s">
        <v>187</v>
      </c>
      <c r="D135" s="70">
        <f>SUM(D128:D134)</f>
        <v>0</v>
      </c>
      <c r="E135" s="70">
        <f>SUM(E128:E134)</f>
        <v>0</v>
      </c>
      <c r="F135" s="70">
        <f>SUM(F128:F134)</f>
        <v>0</v>
      </c>
      <c r="G135" s="64">
        <f t="shared" si="10"/>
        <v>0</v>
      </c>
      <c r="N135" s="55"/>
    </row>
    <row r="136" spans="2:14" x14ac:dyDescent="0.25">
      <c r="C136" s="200"/>
      <c r="D136" s="201"/>
      <c r="E136" s="201"/>
      <c r="F136" s="201"/>
      <c r="G136" s="202"/>
      <c r="H136" s="59"/>
      <c r="I136" s="59"/>
      <c r="N136" s="55"/>
    </row>
    <row r="137" spans="2:14" x14ac:dyDescent="0.25">
      <c r="C137" s="295" t="s">
        <v>623</v>
      </c>
      <c r="D137" s="296"/>
      <c r="E137" s="296"/>
      <c r="F137" s="296"/>
      <c r="G137" s="297"/>
      <c r="N137" s="55"/>
    </row>
    <row r="138" spans="2:14" ht="22.5" customHeight="1" thickBot="1" x14ac:dyDescent="0.3">
      <c r="C138" s="67" t="s">
        <v>185</v>
      </c>
      <c r="D138" s="68">
        <f>'1) Budget Table'!D165</f>
        <v>60000</v>
      </c>
      <c r="E138" s="68">
        <f>'1) Budget Table'!E165</f>
        <v>0</v>
      </c>
      <c r="F138" s="68">
        <f>'1) Budget Table'!F175</f>
        <v>130000</v>
      </c>
      <c r="G138" s="69">
        <f t="shared" ref="G138:G146" si="11">SUM(D138:F138)</f>
        <v>190000</v>
      </c>
      <c r="N138" s="55"/>
    </row>
    <row r="139" spans="2:14" x14ac:dyDescent="0.25">
      <c r="C139" s="65" t="s">
        <v>10</v>
      </c>
      <c r="D139" s="102"/>
      <c r="E139" s="103"/>
      <c r="F139" s="103"/>
      <c r="G139" s="66">
        <f t="shared" si="11"/>
        <v>0</v>
      </c>
      <c r="N139" s="55"/>
    </row>
    <row r="140" spans="2:14" x14ac:dyDescent="0.25">
      <c r="B140" s="57"/>
      <c r="C140" s="53" t="s">
        <v>11</v>
      </c>
      <c r="D140" s="104"/>
      <c r="E140" s="18"/>
      <c r="F140" s="18"/>
      <c r="G140" s="64">
        <f t="shared" si="11"/>
        <v>0</v>
      </c>
      <c r="N140" s="55"/>
    </row>
    <row r="141" spans="2:14" ht="15.75" customHeight="1" x14ac:dyDescent="0.25">
      <c r="C141" s="53" t="s">
        <v>12</v>
      </c>
      <c r="D141" s="104"/>
      <c r="E141" s="104"/>
      <c r="F141" s="104"/>
      <c r="G141" s="64">
        <f t="shared" si="11"/>
        <v>0</v>
      </c>
      <c r="N141" s="55"/>
    </row>
    <row r="142" spans="2:14" x14ac:dyDescent="0.25">
      <c r="C142" s="54" t="s">
        <v>13</v>
      </c>
      <c r="D142" s="104"/>
      <c r="E142" s="104"/>
      <c r="F142" s="104">
        <v>116582.8280321909</v>
      </c>
      <c r="G142" s="64">
        <f t="shared" si="11"/>
        <v>116582.8280321909</v>
      </c>
      <c r="N142" s="55"/>
    </row>
    <row r="143" spans="2:14" x14ac:dyDescent="0.25">
      <c r="C143" s="53" t="s">
        <v>18</v>
      </c>
      <c r="D143" s="104"/>
      <c r="E143" s="104"/>
      <c r="F143" s="104">
        <v>4220.7819678091018</v>
      </c>
      <c r="G143" s="64">
        <f t="shared" si="11"/>
        <v>4220.7819678091018</v>
      </c>
      <c r="N143" s="55"/>
    </row>
    <row r="144" spans="2:14" x14ac:dyDescent="0.25">
      <c r="C144" s="53" t="s">
        <v>14</v>
      </c>
      <c r="D144" s="104"/>
      <c r="E144" s="104"/>
      <c r="F144" s="104">
        <f t="shared" ref="F144:F145" si="12">F140</f>
        <v>0</v>
      </c>
      <c r="G144" s="64">
        <f t="shared" si="11"/>
        <v>0</v>
      </c>
      <c r="N144" s="55"/>
    </row>
    <row r="145" spans="1:14" x14ac:dyDescent="0.25">
      <c r="B145" s="57"/>
      <c r="C145" s="53" t="s">
        <v>184</v>
      </c>
      <c r="D145" s="104"/>
      <c r="E145" s="104"/>
      <c r="F145" s="104">
        <f t="shared" si="12"/>
        <v>0</v>
      </c>
      <c r="G145" s="64">
        <f t="shared" si="11"/>
        <v>0</v>
      </c>
      <c r="N145" s="55"/>
    </row>
    <row r="146" spans="1:14" x14ac:dyDescent="0.25">
      <c r="C146" s="58" t="s">
        <v>187</v>
      </c>
      <c r="D146" s="70">
        <f>SUM(D139:D145)</f>
        <v>0</v>
      </c>
      <c r="E146" s="70">
        <f>SUM(E139:E145)</f>
        <v>0</v>
      </c>
      <c r="F146" s="70">
        <f>SUM(F139:F145)</f>
        <v>120803.61</v>
      </c>
      <c r="G146" s="64">
        <f t="shared" si="11"/>
        <v>120803.61</v>
      </c>
      <c r="N146" s="55"/>
    </row>
    <row r="147" spans="1:14" s="59" customFormat="1" x14ac:dyDescent="0.25">
      <c r="C147" s="200"/>
      <c r="D147" s="201"/>
      <c r="E147" s="201"/>
      <c r="F147" s="201"/>
      <c r="G147" s="202"/>
    </row>
    <row r="148" spans="1:14" x14ac:dyDescent="0.25">
      <c r="C148" s="295" t="s">
        <v>641</v>
      </c>
      <c r="D148" s="296"/>
      <c r="E148" s="296"/>
      <c r="F148" s="296"/>
      <c r="G148" s="297"/>
      <c r="N148" s="55"/>
    </row>
    <row r="149" spans="1:14" ht="22.5" customHeight="1" thickBot="1" x14ac:dyDescent="0.3">
      <c r="C149" s="67" t="s">
        <v>185</v>
      </c>
      <c r="D149" s="68">
        <f>'1) Budget Table'!D175</f>
        <v>0</v>
      </c>
      <c r="E149" s="68">
        <f>'1) Budget Table'!E175</f>
        <v>0</v>
      </c>
      <c r="F149" s="68">
        <f>'1) Budget Table'!F195</f>
        <v>114966</v>
      </c>
      <c r="G149" s="69">
        <f t="shared" ref="G149:G157" si="13">SUM(D149:F149)</f>
        <v>114966</v>
      </c>
      <c r="N149" s="55"/>
    </row>
    <row r="150" spans="1:14" x14ac:dyDescent="0.25">
      <c r="C150" s="65" t="s">
        <v>10</v>
      </c>
      <c r="D150" s="102"/>
      <c r="E150" s="103"/>
      <c r="F150" s="103"/>
      <c r="G150" s="66">
        <f t="shared" si="13"/>
        <v>0</v>
      </c>
      <c r="N150" s="55"/>
    </row>
    <row r="151" spans="1:14" x14ac:dyDescent="0.25">
      <c r="B151" s="57"/>
      <c r="C151" s="53" t="s">
        <v>11</v>
      </c>
      <c r="D151" s="104"/>
      <c r="E151" s="18"/>
      <c r="F151" s="18"/>
      <c r="G151" s="64">
        <f t="shared" si="13"/>
        <v>0</v>
      </c>
      <c r="N151" s="55"/>
    </row>
    <row r="152" spans="1:14" ht="15.75" customHeight="1" x14ac:dyDescent="0.25">
      <c r="C152" s="53" t="s">
        <v>12</v>
      </c>
      <c r="D152" s="104"/>
      <c r="E152" s="104"/>
      <c r="F152" s="104"/>
      <c r="G152" s="64">
        <f t="shared" si="13"/>
        <v>0</v>
      </c>
      <c r="N152" s="55"/>
    </row>
    <row r="153" spans="1:14" x14ac:dyDescent="0.25">
      <c r="C153" s="54" t="s">
        <v>13</v>
      </c>
      <c r="D153" s="104"/>
      <c r="E153" s="104"/>
      <c r="F153" s="104">
        <v>97326.745232991219</v>
      </c>
      <c r="G153" s="64">
        <f t="shared" si="13"/>
        <v>97326.745232991219</v>
      </c>
      <c r="N153" s="55"/>
    </row>
    <row r="154" spans="1:14" x14ac:dyDescent="0.25">
      <c r="C154" s="53" t="s">
        <v>18</v>
      </c>
      <c r="D154" s="104"/>
      <c r="E154" s="104"/>
      <c r="F154" s="104">
        <v>3732.6647670087787</v>
      </c>
      <c r="G154" s="64">
        <f t="shared" si="13"/>
        <v>3732.6647670087787</v>
      </c>
      <c r="N154" s="55"/>
    </row>
    <row r="155" spans="1:14" x14ac:dyDescent="0.25">
      <c r="C155" s="53" t="s">
        <v>14</v>
      </c>
      <c r="D155" s="104"/>
      <c r="E155" s="104"/>
      <c r="F155" s="104"/>
      <c r="G155" s="64">
        <f t="shared" si="13"/>
        <v>0</v>
      </c>
      <c r="N155" s="55"/>
    </row>
    <row r="156" spans="1:14" x14ac:dyDescent="0.25">
      <c r="B156" s="57"/>
      <c r="C156" s="53" t="s">
        <v>184</v>
      </c>
      <c r="D156" s="104"/>
      <c r="E156" s="104"/>
      <c r="F156" s="104"/>
      <c r="G156" s="64">
        <f t="shared" si="13"/>
        <v>0</v>
      </c>
      <c r="N156" s="55"/>
    </row>
    <row r="157" spans="1:14" x14ac:dyDescent="0.25">
      <c r="C157" s="58" t="s">
        <v>187</v>
      </c>
      <c r="D157" s="70">
        <f>SUM(D150:D156)</f>
        <v>0</v>
      </c>
      <c r="E157" s="70">
        <f>SUM(E150:E156)</f>
        <v>0</v>
      </c>
      <c r="F157" s="70">
        <f>SUM(F150:F156)</f>
        <v>101059.41</v>
      </c>
      <c r="G157" s="64">
        <f t="shared" si="13"/>
        <v>101059.41</v>
      </c>
      <c r="N157" s="55"/>
    </row>
    <row r="158" spans="1:14" s="57" customFormat="1" x14ac:dyDescent="0.25">
      <c r="A158" s="55"/>
      <c r="B158" s="55"/>
      <c r="C158" s="55"/>
      <c r="D158" s="59"/>
      <c r="E158" s="59"/>
      <c r="F158" s="59"/>
      <c r="G158" s="59"/>
    </row>
    <row r="159" spans="1:14" ht="15.75" customHeight="1" x14ac:dyDescent="0.25">
      <c r="B159" s="295" t="s">
        <v>195</v>
      </c>
      <c r="C159" s="296"/>
      <c r="D159" s="296"/>
      <c r="E159" s="296"/>
      <c r="F159" s="296"/>
      <c r="G159" s="297"/>
      <c r="N159" s="55"/>
    </row>
    <row r="160" spans="1:14" ht="21.75" customHeight="1" x14ac:dyDescent="0.25">
      <c r="C160" s="295" t="s">
        <v>104</v>
      </c>
      <c r="D160" s="296"/>
      <c r="E160" s="296"/>
      <c r="F160" s="296"/>
      <c r="G160" s="297"/>
      <c r="N160" s="55"/>
    </row>
    <row r="161" spans="1:14" ht="16.5" thickBot="1" x14ac:dyDescent="0.3">
      <c r="C161" s="67" t="s">
        <v>185</v>
      </c>
      <c r="D161" s="68">
        <f>'1) Budget Table'!D237</f>
        <v>0</v>
      </c>
      <c r="E161" s="68">
        <f>'1) Budget Table'!E237</f>
        <v>0</v>
      </c>
      <c r="F161" s="68">
        <f>'1) Budget Table'!F237</f>
        <v>0</v>
      </c>
      <c r="G161" s="69">
        <f>SUM(D161:F161)</f>
        <v>0</v>
      </c>
      <c r="N161" s="55"/>
    </row>
    <row r="162" spans="1:14" x14ac:dyDescent="0.25">
      <c r="C162" s="65" t="s">
        <v>10</v>
      </c>
      <c r="D162" s="102"/>
      <c r="E162" s="103"/>
      <c r="F162" s="103"/>
      <c r="G162" s="66">
        <f t="shared" ref="G162:G169" si="14">SUM(D162:F162)</f>
        <v>0</v>
      </c>
      <c r="N162" s="55"/>
    </row>
    <row r="163" spans="1:14" x14ac:dyDescent="0.25">
      <c r="C163" s="53" t="s">
        <v>11</v>
      </c>
      <c r="D163" s="104"/>
      <c r="E163" s="18"/>
      <c r="F163" s="18"/>
      <c r="G163" s="64">
        <f t="shared" si="14"/>
        <v>0</v>
      </c>
      <c r="N163" s="55"/>
    </row>
    <row r="164" spans="1:14" ht="31.5" x14ac:dyDescent="0.25">
      <c r="C164" s="53" t="s">
        <v>12</v>
      </c>
      <c r="D164" s="104"/>
      <c r="E164" s="104"/>
      <c r="F164" s="104"/>
      <c r="G164" s="64">
        <f t="shared" si="14"/>
        <v>0</v>
      </c>
      <c r="N164" s="55"/>
    </row>
    <row r="165" spans="1:14" x14ac:dyDescent="0.25">
      <c r="C165" s="54" t="s">
        <v>13</v>
      </c>
      <c r="D165" s="104"/>
      <c r="E165" s="104"/>
      <c r="F165" s="104"/>
      <c r="G165" s="64">
        <f t="shared" si="14"/>
        <v>0</v>
      </c>
      <c r="N165" s="55"/>
    </row>
    <row r="166" spans="1:14" x14ac:dyDescent="0.25">
      <c r="C166" s="53" t="s">
        <v>18</v>
      </c>
      <c r="D166" s="104"/>
      <c r="E166" s="104"/>
      <c r="F166" s="104"/>
      <c r="G166" s="64">
        <f t="shared" si="14"/>
        <v>0</v>
      </c>
      <c r="N166" s="55"/>
    </row>
    <row r="167" spans="1:14" x14ac:dyDescent="0.25">
      <c r="C167" s="53" t="s">
        <v>14</v>
      </c>
      <c r="D167" s="104"/>
      <c r="E167" s="104"/>
      <c r="F167" s="104"/>
      <c r="G167" s="64">
        <f t="shared" si="14"/>
        <v>0</v>
      </c>
      <c r="N167" s="55"/>
    </row>
    <row r="168" spans="1:14" x14ac:dyDescent="0.25">
      <c r="C168" s="53" t="s">
        <v>184</v>
      </c>
      <c r="D168" s="104"/>
      <c r="E168" s="104"/>
      <c r="F168" s="104"/>
      <c r="G168" s="64">
        <f t="shared" si="14"/>
        <v>0</v>
      </c>
      <c r="N168" s="55"/>
    </row>
    <row r="169" spans="1:14" s="57" customFormat="1" x14ac:dyDescent="0.25">
      <c r="A169" s="55"/>
      <c r="B169" s="55"/>
      <c r="C169" s="58" t="s">
        <v>187</v>
      </c>
      <c r="D169" s="70">
        <f>SUM(D162:D168)</f>
        <v>0</v>
      </c>
      <c r="E169" s="70">
        <f>SUM(E162:E168)</f>
        <v>0</v>
      </c>
      <c r="F169" s="70">
        <f>SUM(F162:F168)</f>
        <v>0</v>
      </c>
      <c r="G169" s="64">
        <f t="shared" si="14"/>
        <v>0</v>
      </c>
    </row>
    <row r="170" spans="1:14" x14ac:dyDescent="0.25">
      <c r="A170" s="57"/>
      <c r="B170" s="57"/>
      <c r="C170" s="74"/>
      <c r="D170" s="75"/>
      <c r="E170" s="75"/>
      <c r="F170" s="75"/>
      <c r="G170" s="76"/>
      <c r="N170" s="55"/>
    </row>
    <row r="171" spans="1:14" ht="21" customHeight="1" x14ac:dyDescent="0.25">
      <c r="C171" s="295" t="s">
        <v>196</v>
      </c>
      <c r="D171" s="296"/>
      <c r="E171" s="296"/>
      <c r="F171" s="296"/>
      <c r="G171" s="297"/>
      <c r="N171" s="55"/>
    </row>
    <row r="172" spans="1:14" ht="16.5" thickBot="1" x14ac:dyDescent="0.3">
      <c r="C172" s="67" t="s">
        <v>185</v>
      </c>
      <c r="D172" s="68">
        <f>'1) Budget Table'!D247</f>
        <v>0</v>
      </c>
      <c r="E172" s="68">
        <f>'1) Budget Table'!E247</f>
        <v>0</v>
      </c>
      <c r="F172" s="68">
        <f>'1) Budget Table'!F247</f>
        <v>0</v>
      </c>
      <c r="G172" s="69">
        <f t="shared" ref="G172:G180" si="15">SUM(D172:F172)</f>
        <v>0</v>
      </c>
      <c r="N172" s="55"/>
    </row>
    <row r="173" spans="1:14" x14ac:dyDescent="0.25">
      <c r="C173" s="65" t="s">
        <v>10</v>
      </c>
      <c r="D173" s="102"/>
      <c r="E173" s="103"/>
      <c r="F173" s="103"/>
      <c r="G173" s="66">
        <f t="shared" si="15"/>
        <v>0</v>
      </c>
      <c r="N173" s="55"/>
    </row>
    <row r="174" spans="1:14" x14ac:dyDescent="0.25">
      <c r="C174" s="53" t="s">
        <v>11</v>
      </c>
      <c r="D174" s="104"/>
      <c r="E174" s="18"/>
      <c r="F174" s="18"/>
      <c r="G174" s="64">
        <f t="shared" si="15"/>
        <v>0</v>
      </c>
      <c r="N174" s="55"/>
    </row>
    <row r="175" spans="1:14" ht="31.5" x14ac:dyDescent="0.25">
      <c r="C175" s="53" t="s">
        <v>12</v>
      </c>
      <c r="D175" s="104"/>
      <c r="E175" s="104"/>
      <c r="F175" s="104"/>
      <c r="G175" s="64">
        <f t="shared" si="15"/>
        <v>0</v>
      </c>
      <c r="N175" s="55"/>
    </row>
    <row r="176" spans="1:14" x14ac:dyDescent="0.25">
      <c r="C176" s="54" t="s">
        <v>13</v>
      </c>
      <c r="D176" s="104"/>
      <c r="E176" s="104"/>
      <c r="F176" s="104"/>
      <c r="G176" s="64">
        <f t="shared" si="15"/>
        <v>0</v>
      </c>
      <c r="N176" s="55"/>
    </row>
    <row r="177" spans="1:14" x14ac:dyDescent="0.25">
      <c r="C177" s="53" t="s">
        <v>18</v>
      </c>
      <c r="D177" s="104"/>
      <c r="E177" s="104"/>
      <c r="F177" s="104"/>
      <c r="G177" s="64">
        <f t="shared" si="15"/>
        <v>0</v>
      </c>
      <c r="N177" s="55"/>
    </row>
    <row r="178" spans="1:14" x14ac:dyDescent="0.25">
      <c r="C178" s="53" t="s">
        <v>14</v>
      </c>
      <c r="D178" s="104"/>
      <c r="E178" s="104"/>
      <c r="F178" s="104"/>
      <c r="G178" s="64">
        <f t="shared" si="15"/>
        <v>0</v>
      </c>
      <c r="N178" s="55"/>
    </row>
    <row r="179" spans="1:14" x14ac:dyDescent="0.25">
      <c r="C179" s="53" t="s">
        <v>184</v>
      </c>
      <c r="D179" s="104"/>
      <c r="E179" s="104"/>
      <c r="F179" s="104"/>
      <c r="G179" s="64">
        <f t="shared" si="15"/>
        <v>0</v>
      </c>
      <c r="N179" s="55"/>
    </row>
    <row r="180" spans="1:14" s="57" customFormat="1" x14ac:dyDescent="0.25">
      <c r="A180" s="55"/>
      <c r="B180" s="55"/>
      <c r="C180" s="58" t="s">
        <v>187</v>
      </c>
      <c r="D180" s="70">
        <f>SUM(D173:D179)</f>
        <v>0</v>
      </c>
      <c r="E180" s="70">
        <f>SUM(E173:E179)</f>
        <v>0</v>
      </c>
      <c r="F180" s="70">
        <f>SUM(F173:F179)</f>
        <v>0</v>
      </c>
      <c r="G180" s="64">
        <f t="shared" si="15"/>
        <v>0</v>
      </c>
    </row>
    <row r="181" spans="1:14" x14ac:dyDescent="0.25">
      <c r="A181" s="57"/>
      <c r="B181" s="57"/>
      <c r="C181" s="74"/>
      <c r="D181" s="75"/>
      <c r="E181" s="75"/>
      <c r="F181" s="75"/>
      <c r="G181" s="76"/>
      <c r="N181" s="55"/>
    </row>
    <row r="182" spans="1:14" ht="24" customHeight="1" x14ac:dyDescent="0.25">
      <c r="C182" s="295" t="s">
        <v>121</v>
      </c>
      <c r="D182" s="296"/>
      <c r="E182" s="296"/>
      <c r="F182" s="296"/>
      <c r="G182" s="297"/>
      <c r="N182" s="55"/>
    </row>
    <row r="183" spans="1:14" ht="15.75" customHeight="1" thickBot="1" x14ac:dyDescent="0.3">
      <c r="C183" s="67" t="s">
        <v>185</v>
      </c>
      <c r="D183" s="68">
        <f>'1) Budget Table'!D257</f>
        <v>0</v>
      </c>
      <c r="E183" s="68">
        <f>'1) Budget Table'!E257</f>
        <v>0</v>
      </c>
      <c r="F183" s="68">
        <f>'1) Budget Table'!F257</f>
        <v>0</v>
      </c>
      <c r="G183" s="69">
        <f t="shared" ref="G183:G191" si="16">SUM(D183:F183)</f>
        <v>0</v>
      </c>
      <c r="N183" s="55"/>
    </row>
    <row r="184" spans="1:14" s="59" customFormat="1" x14ac:dyDescent="0.25">
      <c r="A184" s="55"/>
      <c r="B184" s="55"/>
      <c r="C184" s="65" t="s">
        <v>10</v>
      </c>
      <c r="D184" s="102"/>
      <c r="E184" s="103"/>
      <c r="F184" s="103"/>
      <c r="G184" s="66">
        <f t="shared" si="16"/>
        <v>0</v>
      </c>
    </row>
    <row r="185" spans="1:14" s="59" customFormat="1" ht="15.75" customHeight="1" x14ac:dyDescent="0.25">
      <c r="A185" s="55"/>
      <c r="B185" s="55"/>
      <c r="C185" s="53" t="s">
        <v>11</v>
      </c>
      <c r="D185" s="104"/>
      <c r="E185" s="18"/>
      <c r="F185" s="18"/>
      <c r="G185" s="64">
        <f t="shared" si="16"/>
        <v>0</v>
      </c>
    </row>
    <row r="186" spans="1:14" s="59" customFormat="1" ht="31.5" x14ac:dyDescent="0.25">
      <c r="A186" s="55"/>
      <c r="B186" s="55"/>
      <c r="C186" s="53" t="s">
        <v>12</v>
      </c>
      <c r="D186" s="104"/>
      <c r="E186" s="104"/>
      <c r="F186" s="104"/>
      <c r="G186" s="64">
        <f t="shared" si="16"/>
        <v>0</v>
      </c>
    </row>
    <row r="187" spans="1:14" s="59" customFormat="1" x14ac:dyDescent="0.25">
      <c r="A187" s="55"/>
      <c r="B187" s="55"/>
      <c r="C187" s="54" t="s">
        <v>13</v>
      </c>
      <c r="D187" s="104"/>
      <c r="E187" s="104"/>
      <c r="F187" s="104"/>
      <c r="G187" s="64">
        <f t="shared" si="16"/>
        <v>0</v>
      </c>
    </row>
    <row r="188" spans="1:14" s="59" customFormat="1" ht="15.75" customHeight="1" x14ac:dyDescent="0.25">
      <c r="A188" s="55"/>
      <c r="B188" s="55"/>
      <c r="C188" s="53" t="s">
        <v>18</v>
      </c>
      <c r="D188" s="104"/>
      <c r="E188" s="104"/>
      <c r="F188" s="104"/>
      <c r="G188" s="64">
        <f t="shared" si="16"/>
        <v>0</v>
      </c>
    </row>
    <row r="189" spans="1:14" s="59" customFormat="1" x14ac:dyDescent="0.25">
      <c r="A189" s="55"/>
      <c r="B189" s="55"/>
      <c r="C189" s="53" t="s">
        <v>14</v>
      </c>
      <c r="D189" s="104"/>
      <c r="E189" s="104"/>
      <c r="F189" s="104"/>
      <c r="G189" s="64">
        <f t="shared" si="16"/>
        <v>0</v>
      </c>
    </row>
    <row r="190" spans="1:14" s="59" customFormat="1" x14ac:dyDescent="0.25">
      <c r="A190" s="55"/>
      <c r="B190" s="55"/>
      <c r="C190" s="53" t="s">
        <v>184</v>
      </c>
      <c r="D190" s="104"/>
      <c r="E190" s="104"/>
      <c r="F190" s="104"/>
      <c r="G190" s="64">
        <f t="shared" si="16"/>
        <v>0</v>
      </c>
    </row>
    <row r="191" spans="1:14" s="59" customFormat="1" x14ac:dyDescent="0.25">
      <c r="A191" s="55"/>
      <c r="B191" s="55"/>
      <c r="C191" s="58" t="s">
        <v>187</v>
      </c>
      <c r="D191" s="70">
        <f>SUM(D184:D190)</f>
        <v>0</v>
      </c>
      <c r="E191" s="70">
        <f>SUM(E184:E190)</f>
        <v>0</v>
      </c>
      <c r="F191" s="70">
        <f>SUM(F184:F190)</f>
        <v>0</v>
      </c>
      <c r="G191" s="64">
        <f t="shared" si="16"/>
        <v>0</v>
      </c>
    </row>
    <row r="192" spans="1:14" s="59" customFormat="1" x14ac:dyDescent="0.25">
      <c r="A192" s="57"/>
      <c r="B192" s="57"/>
      <c r="C192" s="74"/>
      <c r="D192" s="75"/>
      <c r="E192" s="75"/>
      <c r="F192" s="75"/>
      <c r="G192" s="76"/>
    </row>
    <row r="193" spans="1:7" s="59" customFormat="1" x14ac:dyDescent="0.25">
      <c r="A193" s="55"/>
      <c r="B193" s="55"/>
      <c r="C193" s="295" t="s">
        <v>130</v>
      </c>
      <c r="D193" s="296"/>
      <c r="E193" s="296"/>
      <c r="F193" s="296"/>
      <c r="G193" s="297"/>
    </row>
    <row r="194" spans="1:7" s="59" customFormat="1" ht="24" customHeight="1" thickBot="1" x14ac:dyDescent="0.3">
      <c r="A194" s="55"/>
      <c r="B194" s="55"/>
      <c r="C194" s="67" t="s">
        <v>185</v>
      </c>
      <c r="D194" s="68">
        <f>'1) Budget Table'!D267</f>
        <v>0</v>
      </c>
      <c r="E194" s="68">
        <f>'1) Budget Table'!E267</f>
        <v>0</v>
      </c>
      <c r="F194" s="68">
        <f>'1) Budget Table'!F267</f>
        <v>0</v>
      </c>
      <c r="G194" s="69">
        <f t="shared" ref="G194:G202" si="17">SUM(D194:F194)</f>
        <v>0</v>
      </c>
    </row>
    <row r="195" spans="1:7" s="59" customFormat="1" ht="24.75" customHeight="1" x14ac:dyDescent="0.25">
      <c r="A195" s="55"/>
      <c r="B195" s="55"/>
      <c r="C195" s="65" t="s">
        <v>10</v>
      </c>
      <c r="D195" s="102"/>
      <c r="E195" s="103"/>
      <c r="F195" s="103"/>
      <c r="G195" s="66">
        <f t="shared" si="17"/>
        <v>0</v>
      </c>
    </row>
    <row r="196" spans="1:7" s="59" customFormat="1" ht="15.75" customHeight="1" x14ac:dyDescent="0.25">
      <c r="C196" s="53" t="s">
        <v>11</v>
      </c>
      <c r="D196" s="104"/>
      <c r="E196" s="18"/>
      <c r="F196" s="18"/>
      <c r="G196" s="64">
        <f t="shared" si="17"/>
        <v>0</v>
      </c>
    </row>
    <row r="197" spans="1:7" s="59" customFormat="1" ht="15.75" customHeight="1" x14ac:dyDescent="0.25">
      <c r="C197" s="53" t="s">
        <v>12</v>
      </c>
      <c r="D197" s="104"/>
      <c r="E197" s="104"/>
      <c r="F197" s="104"/>
      <c r="G197" s="64">
        <f t="shared" si="17"/>
        <v>0</v>
      </c>
    </row>
    <row r="198" spans="1:7" s="59" customFormat="1" ht="15.75" customHeight="1" x14ac:dyDescent="0.25">
      <c r="C198" s="54" t="s">
        <v>13</v>
      </c>
      <c r="D198" s="104"/>
      <c r="E198" s="104"/>
      <c r="F198" s="104"/>
      <c r="G198" s="64">
        <f t="shared" si="17"/>
        <v>0</v>
      </c>
    </row>
    <row r="199" spans="1:7" s="59" customFormat="1" ht="15.75" customHeight="1" x14ac:dyDescent="0.25">
      <c r="C199" s="53" t="s">
        <v>18</v>
      </c>
      <c r="D199" s="104"/>
      <c r="E199" s="104"/>
      <c r="F199" s="104"/>
      <c r="G199" s="64">
        <f t="shared" si="17"/>
        <v>0</v>
      </c>
    </row>
    <row r="200" spans="1:7" s="59" customFormat="1" ht="15.75" customHeight="1" x14ac:dyDescent="0.25">
      <c r="C200" s="53" t="s">
        <v>14</v>
      </c>
      <c r="D200" s="104"/>
      <c r="E200" s="104"/>
      <c r="F200" s="104"/>
      <c r="G200" s="64">
        <f t="shared" si="17"/>
        <v>0</v>
      </c>
    </row>
    <row r="201" spans="1:7" s="59" customFormat="1" ht="15.75" customHeight="1" x14ac:dyDescent="0.25">
      <c r="C201" s="53" t="s">
        <v>184</v>
      </c>
      <c r="D201" s="104"/>
      <c r="E201" s="104"/>
      <c r="F201" s="104"/>
      <c r="G201" s="64">
        <f t="shared" si="17"/>
        <v>0</v>
      </c>
    </row>
    <row r="202" spans="1:7" s="59" customFormat="1" ht="15.75" customHeight="1" x14ac:dyDescent="0.25">
      <c r="C202" s="58" t="s">
        <v>187</v>
      </c>
      <c r="D202" s="70">
        <f>SUM(D195:D201)</f>
        <v>0</v>
      </c>
      <c r="E202" s="70">
        <f>SUM(E195:E201)</f>
        <v>0</v>
      </c>
      <c r="F202" s="70">
        <f>SUM(F195:F201)</f>
        <v>0</v>
      </c>
      <c r="G202" s="64">
        <f t="shared" si="17"/>
        <v>0</v>
      </c>
    </row>
    <row r="203" spans="1:7" s="57" customFormat="1" ht="15.75" customHeight="1" x14ac:dyDescent="0.25">
      <c r="A203" s="59"/>
      <c r="B203" s="59"/>
      <c r="C203" s="55"/>
      <c r="G203" s="55"/>
    </row>
    <row r="204" spans="1:7" s="59" customFormat="1" ht="15.75" customHeight="1" x14ac:dyDescent="0.25">
      <c r="B204" s="295" t="s">
        <v>197</v>
      </c>
      <c r="C204" s="296"/>
      <c r="D204" s="296"/>
      <c r="E204" s="296"/>
      <c r="F204" s="296"/>
      <c r="G204" s="297"/>
    </row>
    <row r="205" spans="1:7" s="59" customFormat="1" ht="21" customHeight="1" x14ac:dyDescent="0.25">
      <c r="B205" s="55"/>
      <c r="C205" s="295" t="s">
        <v>140</v>
      </c>
      <c r="D205" s="296"/>
      <c r="E205" s="296"/>
      <c r="F205" s="296"/>
      <c r="G205" s="297"/>
    </row>
    <row r="206" spans="1:7" s="59" customFormat="1" ht="15.75" customHeight="1" thickBot="1" x14ac:dyDescent="0.3">
      <c r="B206" s="55"/>
      <c r="C206" s="67" t="s">
        <v>185</v>
      </c>
      <c r="D206" s="68">
        <f>'1) Budget Table'!D279</f>
        <v>0</v>
      </c>
      <c r="E206" s="68">
        <f>'1) Budget Table'!E279</f>
        <v>0</v>
      </c>
      <c r="F206" s="68">
        <f>'1) Budget Table'!F279</f>
        <v>0</v>
      </c>
      <c r="G206" s="69">
        <f>SUM(D206:F206)</f>
        <v>0</v>
      </c>
    </row>
    <row r="207" spans="1:7" s="59" customFormat="1" ht="15.75" customHeight="1" x14ac:dyDescent="0.25">
      <c r="B207" s="55"/>
      <c r="C207" s="65" t="s">
        <v>10</v>
      </c>
      <c r="D207" s="102"/>
      <c r="E207" s="103"/>
      <c r="F207" s="103"/>
      <c r="G207" s="66">
        <f t="shared" ref="G207:G214" si="18">SUM(D207:F207)</f>
        <v>0</v>
      </c>
    </row>
    <row r="208" spans="1:7" s="59" customFormat="1" ht="15.75" customHeight="1" x14ac:dyDescent="0.25">
      <c r="B208" s="55"/>
      <c r="C208" s="53" t="s">
        <v>11</v>
      </c>
      <c r="D208" s="104"/>
      <c r="E208" s="18"/>
      <c r="F208" s="18"/>
      <c r="G208" s="64">
        <f t="shared" si="18"/>
        <v>0</v>
      </c>
    </row>
    <row r="209" spans="1:7" s="59" customFormat="1" ht="15.75" customHeight="1" x14ac:dyDescent="0.25">
      <c r="B209" s="55"/>
      <c r="C209" s="53" t="s">
        <v>12</v>
      </c>
      <c r="D209" s="104"/>
      <c r="E209" s="104"/>
      <c r="F209" s="104"/>
      <c r="G209" s="64">
        <f t="shared" si="18"/>
        <v>0</v>
      </c>
    </row>
    <row r="210" spans="1:7" s="59" customFormat="1" ht="15.75" customHeight="1" x14ac:dyDescent="0.25">
      <c r="B210" s="55"/>
      <c r="C210" s="54" t="s">
        <v>13</v>
      </c>
      <c r="D210" s="104"/>
      <c r="E210" s="104"/>
      <c r="F210" s="104"/>
      <c r="G210" s="64">
        <f t="shared" si="18"/>
        <v>0</v>
      </c>
    </row>
    <row r="211" spans="1:7" s="59" customFormat="1" ht="15.75" customHeight="1" x14ac:dyDescent="0.25">
      <c r="B211" s="55"/>
      <c r="C211" s="53" t="s">
        <v>18</v>
      </c>
      <c r="D211" s="104"/>
      <c r="E211" s="104"/>
      <c r="F211" s="104"/>
      <c r="G211" s="64">
        <f t="shared" si="18"/>
        <v>0</v>
      </c>
    </row>
    <row r="212" spans="1:7" s="59" customFormat="1" ht="15.75" customHeight="1" x14ac:dyDescent="0.25">
      <c r="B212" s="55"/>
      <c r="C212" s="53" t="s">
        <v>14</v>
      </c>
      <c r="D212" s="104"/>
      <c r="E212" s="104"/>
      <c r="F212" s="104"/>
      <c r="G212" s="64">
        <f t="shared" si="18"/>
        <v>0</v>
      </c>
    </row>
    <row r="213" spans="1:7" s="59" customFormat="1" ht="15.75" customHeight="1" x14ac:dyDescent="0.25">
      <c r="B213" s="55"/>
      <c r="C213" s="53" t="s">
        <v>184</v>
      </c>
      <c r="D213" s="104"/>
      <c r="E213" s="104"/>
      <c r="F213" s="104"/>
      <c r="G213" s="64">
        <f t="shared" si="18"/>
        <v>0</v>
      </c>
    </row>
    <row r="214" spans="1:7" s="57" customFormat="1" ht="15.75" customHeight="1" x14ac:dyDescent="0.25">
      <c r="A214" s="59"/>
      <c r="B214" s="55"/>
      <c r="C214" s="58" t="s">
        <v>187</v>
      </c>
      <c r="D214" s="70">
        <f>SUM(D207:D213)</f>
        <v>0</v>
      </c>
      <c r="E214" s="70">
        <f>SUM(E207:E213)</f>
        <v>0</v>
      </c>
      <c r="F214" s="70">
        <f>SUM(F207:F213)</f>
        <v>0</v>
      </c>
      <c r="G214" s="64">
        <f t="shared" si="18"/>
        <v>0</v>
      </c>
    </row>
    <row r="215" spans="1:7" s="59" customFormat="1" ht="15.75" customHeight="1" x14ac:dyDescent="0.25">
      <c r="A215" s="57"/>
      <c r="B215" s="57"/>
      <c r="C215" s="74"/>
      <c r="D215" s="75"/>
      <c r="E215" s="75"/>
      <c r="F215" s="75"/>
      <c r="G215" s="76"/>
    </row>
    <row r="216" spans="1:7" s="59" customFormat="1" ht="19.5" customHeight="1" x14ac:dyDescent="0.25">
      <c r="C216" s="295" t="s">
        <v>149</v>
      </c>
      <c r="D216" s="296"/>
      <c r="E216" s="296"/>
      <c r="F216" s="296"/>
      <c r="G216" s="297"/>
    </row>
    <row r="217" spans="1:7" s="59" customFormat="1" ht="15.75" customHeight="1" thickBot="1" x14ac:dyDescent="0.3">
      <c r="C217" s="67" t="s">
        <v>185</v>
      </c>
      <c r="D217" s="68">
        <f>'1) Budget Table'!D289</f>
        <v>0</v>
      </c>
      <c r="E217" s="68">
        <f>'1) Budget Table'!E289</f>
        <v>0</v>
      </c>
      <c r="F217" s="68">
        <f>'1) Budget Table'!F289</f>
        <v>0</v>
      </c>
      <c r="G217" s="69">
        <f t="shared" ref="G217:G225" si="19">SUM(D217:F217)</f>
        <v>0</v>
      </c>
    </row>
    <row r="218" spans="1:7" s="59" customFormat="1" ht="15.75" customHeight="1" x14ac:dyDescent="0.25">
      <c r="C218" s="65" t="s">
        <v>10</v>
      </c>
      <c r="D218" s="102"/>
      <c r="E218" s="103"/>
      <c r="F218" s="103"/>
      <c r="G218" s="66">
        <f t="shared" si="19"/>
        <v>0</v>
      </c>
    </row>
    <row r="219" spans="1:7" s="59" customFormat="1" ht="15.75" customHeight="1" x14ac:dyDescent="0.25">
      <c r="C219" s="53" t="s">
        <v>11</v>
      </c>
      <c r="D219" s="104"/>
      <c r="E219" s="18"/>
      <c r="F219" s="18"/>
      <c r="G219" s="64">
        <f t="shared" si="19"/>
        <v>0</v>
      </c>
    </row>
    <row r="220" spans="1:7" s="59" customFormat="1" ht="15.75" customHeight="1" x14ac:dyDescent="0.25">
      <c r="C220" s="53" t="s">
        <v>12</v>
      </c>
      <c r="D220" s="104"/>
      <c r="E220" s="104"/>
      <c r="F220" s="104"/>
      <c r="G220" s="64">
        <f t="shared" si="19"/>
        <v>0</v>
      </c>
    </row>
    <row r="221" spans="1:7" s="59" customFormat="1" ht="15.75" customHeight="1" x14ac:dyDescent="0.25">
      <c r="C221" s="54" t="s">
        <v>13</v>
      </c>
      <c r="D221" s="104"/>
      <c r="E221" s="104"/>
      <c r="F221" s="104"/>
      <c r="G221" s="64">
        <f t="shared" si="19"/>
        <v>0</v>
      </c>
    </row>
    <row r="222" spans="1:7" s="59" customFormat="1" ht="15.75" customHeight="1" x14ac:dyDescent="0.25">
      <c r="C222" s="53" t="s">
        <v>18</v>
      </c>
      <c r="D222" s="104"/>
      <c r="E222" s="104"/>
      <c r="F222" s="104"/>
      <c r="G222" s="64">
        <f t="shared" si="19"/>
        <v>0</v>
      </c>
    </row>
    <row r="223" spans="1:7" s="59" customFormat="1" ht="15.75" customHeight="1" x14ac:dyDescent="0.25">
      <c r="C223" s="53" t="s">
        <v>14</v>
      </c>
      <c r="D223" s="104"/>
      <c r="E223" s="104"/>
      <c r="F223" s="104"/>
      <c r="G223" s="64">
        <f t="shared" si="19"/>
        <v>0</v>
      </c>
    </row>
    <row r="224" spans="1:7" s="59" customFormat="1" ht="15.75" customHeight="1" x14ac:dyDescent="0.25">
      <c r="C224" s="53" t="s">
        <v>184</v>
      </c>
      <c r="D224" s="104"/>
      <c r="E224" s="104"/>
      <c r="F224" s="104"/>
      <c r="G224" s="64">
        <f t="shared" si="19"/>
        <v>0</v>
      </c>
    </row>
    <row r="225" spans="1:7" s="57" customFormat="1" ht="15.75" customHeight="1" x14ac:dyDescent="0.25">
      <c r="A225" s="59"/>
      <c r="B225" s="59"/>
      <c r="C225" s="58" t="s">
        <v>187</v>
      </c>
      <c r="D225" s="70">
        <f>SUM(D218:D224)</f>
        <v>0</v>
      </c>
      <c r="E225" s="70">
        <f>SUM(E218:E224)</f>
        <v>0</v>
      </c>
      <c r="F225" s="70">
        <f>SUM(F218:F224)</f>
        <v>0</v>
      </c>
      <c r="G225" s="64">
        <f t="shared" si="19"/>
        <v>0</v>
      </c>
    </row>
    <row r="226" spans="1:7" s="59" customFormat="1" ht="15.75" customHeight="1" x14ac:dyDescent="0.25">
      <c r="A226" s="57"/>
      <c r="B226" s="57"/>
      <c r="C226" s="74"/>
      <c r="D226" s="75"/>
      <c r="E226" s="75"/>
      <c r="F226" s="75"/>
      <c r="G226" s="76"/>
    </row>
    <row r="227" spans="1:7" s="59" customFormat="1" ht="22.5" customHeight="1" x14ac:dyDescent="0.25">
      <c r="C227" s="295" t="s">
        <v>158</v>
      </c>
      <c r="D227" s="296"/>
      <c r="E227" s="296"/>
      <c r="F227" s="296"/>
      <c r="G227" s="297"/>
    </row>
    <row r="228" spans="1:7" s="59" customFormat="1" ht="15.75" customHeight="1" thickBot="1" x14ac:dyDescent="0.3">
      <c r="C228" s="67" t="s">
        <v>185</v>
      </c>
      <c r="D228" s="68">
        <f>'1) Budget Table'!D299</f>
        <v>0</v>
      </c>
      <c r="E228" s="68">
        <f>'1) Budget Table'!E299</f>
        <v>0</v>
      </c>
      <c r="F228" s="68">
        <f>'1) Budget Table'!F299</f>
        <v>0</v>
      </c>
      <c r="G228" s="69">
        <f t="shared" ref="G228:G236" si="20">SUM(D228:F228)</f>
        <v>0</v>
      </c>
    </row>
    <row r="229" spans="1:7" s="59" customFormat="1" ht="15.75" customHeight="1" x14ac:dyDescent="0.25">
      <c r="C229" s="65" t="s">
        <v>10</v>
      </c>
      <c r="D229" s="102"/>
      <c r="E229" s="103"/>
      <c r="F229" s="103"/>
      <c r="G229" s="66">
        <f t="shared" si="20"/>
        <v>0</v>
      </c>
    </row>
    <row r="230" spans="1:7" s="59" customFormat="1" ht="15.75" customHeight="1" x14ac:dyDescent="0.25">
      <c r="C230" s="53" t="s">
        <v>11</v>
      </c>
      <c r="D230" s="104"/>
      <c r="E230" s="18"/>
      <c r="F230" s="18"/>
      <c r="G230" s="64">
        <f t="shared" si="20"/>
        <v>0</v>
      </c>
    </row>
    <row r="231" spans="1:7" s="59" customFormat="1" ht="15.75" customHeight="1" x14ac:dyDescent="0.25">
      <c r="C231" s="53" t="s">
        <v>12</v>
      </c>
      <c r="D231" s="104"/>
      <c r="E231" s="104"/>
      <c r="F231" s="104"/>
      <c r="G231" s="64">
        <f t="shared" si="20"/>
        <v>0</v>
      </c>
    </row>
    <row r="232" spans="1:7" s="59" customFormat="1" ht="15.75" customHeight="1" x14ac:dyDescent="0.25">
      <c r="C232" s="54" t="s">
        <v>13</v>
      </c>
      <c r="D232" s="104"/>
      <c r="E232" s="104"/>
      <c r="F232" s="104"/>
      <c r="G232" s="64">
        <f t="shared" si="20"/>
        <v>0</v>
      </c>
    </row>
    <row r="233" spans="1:7" s="59" customFormat="1" ht="15.75" customHeight="1" x14ac:dyDescent="0.25">
      <c r="C233" s="53" t="s">
        <v>18</v>
      </c>
      <c r="D233" s="104"/>
      <c r="E233" s="104"/>
      <c r="F233" s="104"/>
      <c r="G233" s="64">
        <f t="shared" si="20"/>
        <v>0</v>
      </c>
    </row>
    <row r="234" spans="1:7" s="59" customFormat="1" ht="15.75" customHeight="1" x14ac:dyDescent="0.25">
      <c r="C234" s="53" t="s">
        <v>14</v>
      </c>
      <c r="D234" s="104"/>
      <c r="E234" s="104"/>
      <c r="F234" s="104"/>
      <c r="G234" s="64">
        <f t="shared" si="20"/>
        <v>0</v>
      </c>
    </row>
    <row r="235" spans="1:7" s="59" customFormat="1" ht="15.75" customHeight="1" x14ac:dyDescent="0.25">
      <c r="C235" s="53" t="s">
        <v>184</v>
      </c>
      <c r="D235" s="104"/>
      <c r="E235" s="104"/>
      <c r="F235" s="104"/>
      <c r="G235" s="64">
        <f t="shared" si="20"/>
        <v>0</v>
      </c>
    </row>
    <row r="236" spans="1:7" s="59" customFormat="1" ht="15.75" customHeight="1" x14ac:dyDescent="0.25">
      <c r="C236" s="58" t="s">
        <v>187</v>
      </c>
      <c r="D236" s="70">
        <f>SUM(D229:D235)</f>
        <v>0</v>
      </c>
      <c r="E236" s="70">
        <f>SUM(E229:E235)</f>
        <v>0</v>
      </c>
      <c r="F236" s="70">
        <f>SUM(F229:F235)</f>
        <v>0</v>
      </c>
      <c r="G236" s="64">
        <f t="shared" si="20"/>
        <v>0</v>
      </c>
    </row>
    <row r="237" spans="1:7" s="59" customFormat="1" ht="15.75" customHeight="1" x14ac:dyDescent="0.25">
      <c r="A237" s="57"/>
      <c r="B237" s="57"/>
      <c r="C237" s="74"/>
      <c r="D237" s="75"/>
      <c r="E237" s="75"/>
      <c r="F237" s="75"/>
      <c r="G237" s="76"/>
    </row>
    <row r="238" spans="1:7" s="59" customFormat="1" ht="19.5" customHeight="1" x14ac:dyDescent="0.25">
      <c r="C238" s="295" t="s">
        <v>167</v>
      </c>
      <c r="D238" s="296"/>
      <c r="E238" s="296"/>
      <c r="F238" s="296"/>
      <c r="G238" s="297"/>
    </row>
    <row r="239" spans="1:7" s="59" customFormat="1" ht="15.75" customHeight="1" thickBot="1" x14ac:dyDescent="0.3">
      <c r="C239" s="67" t="s">
        <v>185</v>
      </c>
      <c r="D239" s="68">
        <f>'1) Budget Table'!D309</f>
        <v>0</v>
      </c>
      <c r="E239" s="68">
        <f>'1) Budget Table'!E309</f>
        <v>0</v>
      </c>
      <c r="F239" s="68">
        <f>'1) Budget Table'!F309</f>
        <v>0</v>
      </c>
      <c r="G239" s="69">
        <f t="shared" ref="G239:G247" si="21">SUM(D239:F239)</f>
        <v>0</v>
      </c>
    </row>
    <row r="240" spans="1:7" s="59" customFormat="1" ht="15.75" customHeight="1" x14ac:dyDescent="0.25">
      <c r="C240" s="65" t="s">
        <v>10</v>
      </c>
      <c r="D240" s="102"/>
      <c r="E240" s="103"/>
      <c r="F240" s="103"/>
      <c r="G240" s="66">
        <f t="shared" si="21"/>
        <v>0</v>
      </c>
    </row>
    <row r="241" spans="3:13" s="59" customFormat="1" ht="15.75" customHeight="1" x14ac:dyDescent="0.25">
      <c r="C241" s="53" t="s">
        <v>11</v>
      </c>
      <c r="D241" s="104"/>
      <c r="E241" s="18"/>
      <c r="F241" s="18"/>
      <c r="G241" s="64">
        <f t="shared" si="21"/>
        <v>0</v>
      </c>
    </row>
    <row r="242" spans="3:13" s="59" customFormat="1" ht="15.75" customHeight="1" x14ac:dyDescent="0.25">
      <c r="C242" s="53" t="s">
        <v>12</v>
      </c>
      <c r="D242" s="104"/>
      <c r="E242" s="104"/>
      <c r="F242" s="104"/>
      <c r="G242" s="64">
        <f t="shared" si="21"/>
        <v>0</v>
      </c>
    </row>
    <row r="243" spans="3:13" s="59" customFormat="1" ht="15.75" customHeight="1" x14ac:dyDescent="0.25">
      <c r="C243" s="54" t="s">
        <v>13</v>
      </c>
      <c r="D243" s="104"/>
      <c r="E243" s="104"/>
      <c r="F243" s="104"/>
      <c r="G243" s="64">
        <f t="shared" si="21"/>
        <v>0</v>
      </c>
    </row>
    <row r="244" spans="3:13" s="59" customFormat="1" ht="15.75" customHeight="1" x14ac:dyDescent="0.25">
      <c r="C244" s="53" t="s">
        <v>18</v>
      </c>
      <c r="D244" s="104"/>
      <c r="E244" s="104"/>
      <c r="F244" s="104"/>
      <c r="G244" s="64">
        <f t="shared" si="21"/>
        <v>0</v>
      </c>
    </row>
    <row r="245" spans="3:13" s="59" customFormat="1" ht="15.75" customHeight="1" x14ac:dyDescent="0.25">
      <c r="C245" s="53" t="s">
        <v>14</v>
      </c>
      <c r="D245" s="104"/>
      <c r="E245" s="104"/>
      <c r="F245" s="104"/>
      <c r="G245" s="64">
        <f t="shared" si="21"/>
        <v>0</v>
      </c>
    </row>
    <row r="246" spans="3:13" s="59" customFormat="1" ht="15.75" customHeight="1" x14ac:dyDescent="0.25">
      <c r="C246" s="53" t="s">
        <v>184</v>
      </c>
      <c r="D246" s="104"/>
      <c r="E246" s="104"/>
      <c r="F246" s="104"/>
      <c r="G246" s="64">
        <f t="shared" si="21"/>
        <v>0</v>
      </c>
    </row>
    <row r="247" spans="3:13" s="59" customFormat="1" ht="15.75" customHeight="1" x14ac:dyDescent="0.25">
      <c r="C247" s="58" t="s">
        <v>187</v>
      </c>
      <c r="D247" s="70">
        <f>SUM(D240:D246)</f>
        <v>0</v>
      </c>
      <c r="E247" s="70">
        <f>SUM(E240:E246)</f>
        <v>0</v>
      </c>
      <c r="F247" s="70">
        <f>SUM(F240:F246)</f>
        <v>0</v>
      </c>
      <c r="G247" s="64">
        <f t="shared" si="21"/>
        <v>0</v>
      </c>
    </row>
    <row r="248" spans="3:13" s="59" customFormat="1" ht="19.5" customHeight="1" x14ac:dyDescent="0.25">
      <c r="C248" s="55"/>
      <c r="D248" s="57"/>
      <c r="E248" s="57"/>
      <c r="F248" s="57"/>
      <c r="G248" s="55"/>
    </row>
    <row r="249" spans="3:13" s="59" customFormat="1" ht="19.5" customHeight="1" x14ac:dyDescent="0.25">
      <c r="C249" s="295" t="s">
        <v>555</v>
      </c>
      <c r="D249" s="296"/>
      <c r="E249" s="296"/>
      <c r="F249" s="296"/>
      <c r="G249" s="297"/>
    </row>
    <row r="250" spans="3:13" s="59" customFormat="1" ht="19.5" customHeight="1" thickBot="1" x14ac:dyDescent="0.3">
      <c r="C250" s="67" t="s">
        <v>556</v>
      </c>
      <c r="D250" s="68">
        <f>'1) Budget Table'!D316</f>
        <v>445438</v>
      </c>
      <c r="E250" s="68">
        <f>'1) Budget Table'!E316</f>
        <v>516702</v>
      </c>
      <c r="F250" s="68">
        <f>'1) Budget Table'!F316</f>
        <v>180026</v>
      </c>
      <c r="G250" s="69">
        <f t="shared" ref="G250:G258" si="22">SUM(D250:F250)</f>
        <v>1142166</v>
      </c>
    </row>
    <row r="251" spans="3:13" s="59" customFormat="1" ht="19.5" customHeight="1" x14ac:dyDescent="0.25">
      <c r="C251" s="65" t="s">
        <v>10</v>
      </c>
      <c r="D251" s="102"/>
      <c r="E251" s="103"/>
      <c r="F251" s="103">
        <v>165273</v>
      </c>
      <c r="G251" s="66">
        <f t="shared" si="22"/>
        <v>165273</v>
      </c>
    </row>
    <row r="252" spans="3:13" s="59" customFormat="1" ht="34.5" customHeight="1" x14ac:dyDescent="0.25">
      <c r="C252" s="53" t="s">
        <v>11</v>
      </c>
      <c r="D252" s="104"/>
      <c r="E252" s="18"/>
      <c r="F252" s="18">
        <v>187</v>
      </c>
      <c r="G252" s="64">
        <f t="shared" si="22"/>
        <v>187</v>
      </c>
    </row>
    <row r="253" spans="3:13" s="59" customFormat="1" ht="48" customHeight="1" x14ac:dyDescent="0.25">
      <c r="C253" s="53" t="s">
        <v>12</v>
      </c>
      <c r="D253" s="104"/>
      <c r="E253" s="104"/>
      <c r="F253" s="104"/>
      <c r="G253" s="64">
        <f t="shared" si="22"/>
        <v>0</v>
      </c>
    </row>
    <row r="254" spans="3:13" s="59" customFormat="1" ht="33" customHeight="1" x14ac:dyDescent="0.25">
      <c r="C254" s="54" t="s">
        <v>13</v>
      </c>
      <c r="D254" s="104"/>
      <c r="E254" s="104"/>
      <c r="F254" s="247">
        <v>12737</v>
      </c>
      <c r="G254" s="64">
        <f t="shared" si="22"/>
        <v>12737</v>
      </c>
    </row>
    <row r="255" spans="3:13" s="59" customFormat="1" ht="21" customHeight="1" x14ac:dyDescent="0.25">
      <c r="C255" s="53" t="s">
        <v>18</v>
      </c>
      <c r="D255" s="104"/>
      <c r="E255" s="104"/>
      <c r="F255" s="104"/>
      <c r="G255" s="64">
        <f t="shared" si="22"/>
        <v>0</v>
      </c>
      <c r="H255" s="24"/>
      <c r="I255" s="24"/>
      <c r="J255" s="24"/>
      <c r="K255" s="24"/>
      <c r="L255" s="24"/>
      <c r="M255" s="23"/>
    </row>
    <row r="256" spans="3:13" s="59" customFormat="1" ht="39.75" customHeight="1" x14ac:dyDescent="0.25">
      <c r="C256" s="53" t="s">
        <v>14</v>
      </c>
      <c r="D256" s="104"/>
      <c r="E256" s="104"/>
      <c r="F256" s="104"/>
      <c r="G256" s="64">
        <f t="shared" si="22"/>
        <v>0</v>
      </c>
      <c r="H256" s="24"/>
      <c r="I256" s="24"/>
      <c r="J256" s="24"/>
      <c r="K256" s="24"/>
      <c r="L256" s="24"/>
      <c r="M256" s="23"/>
    </row>
    <row r="257" spans="1:14" s="59" customFormat="1" ht="23.25" customHeight="1" x14ac:dyDescent="0.25">
      <c r="C257" s="53" t="s">
        <v>184</v>
      </c>
      <c r="D257" s="104"/>
      <c r="E257" s="104"/>
      <c r="F257" s="104">
        <v>14753</v>
      </c>
      <c r="G257" s="64">
        <f t="shared" si="22"/>
        <v>14753</v>
      </c>
      <c r="H257" s="24"/>
      <c r="I257" s="24"/>
      <c r="J257" s="24"/>
      <c r="K257" s="24"/>
      <c r="L257" s="24"/>
      <c r="M257" s="23"/>
    </row>
    <row r="258" spans="1:14" s="59" customFormat="1" ht="22.5" customHeight="1" x14ac:dyDescent="0.25">
      <c r="C258" s="58" t="s">
        <v>187</v>
      </c>
      <c r="D258" s="70">
        <f>SUM(D251:D257)</f>
        <v>0</v>
      </c>
      <c r="E258" s="70">
        <f>SUM(E251:E257)</f>
        <v>0</v>
      </c>
      <c r="F258" s="70">
        <f>SUM(F251:F257)</f>
        <v>192950</v>
      </c>
      <c r="G258" s="64">
        <f t="shared" si="22"/>
        <v>192950</v>
      </c>
      <c r="H258" s="24"/>
      <c r="I258" s="24"/>
      <c r="J258" s="24"/>
      <c r="K258" s="24"/>
      <c r="L258" s="24"/>
      <c r="M258" s="23"/>
    </row>
    <row r="259" spans="1:14" s="59" customFormat="1" ht="26.25" customHeight="1" thickBot="1" x14ac:dyDescent="0.3">
      <c r="C259" s="55"/>
      <c r="D259" s="57"/>
      <c r="E259" s="57"/>
      <c r="F259" s="57"/>
      <c r="G259" s="55"/>
      <c r="H259" s="36"/>
      <c r="I259" s="36"/>
      <c r="J259" s="36"/>
      <c r="K259" s="36"/>
      <c r="L259" s="60"/>
      <c r="M259" s="57"/>
    </row>
    <row r="260" spans="1:14" s="59" customFormat="1" ht="23.25" customHeight="1" thickBot="1" x14ac:dyDescent="0.3">
      <c r="C260" s="300" t="s">
        <v>19</v>
      </c>
      <c r="D260" s="301"/>
      <c r="E260" s="301"/>
      <c r="F260" s="301"/>
      <c r="G260" s="302"/>
      <c r="H260" s="36"/>
      <c r="I260" s="36"/>
      <c r="J260" s="36"/>
      <c r="K260" s="36"/>
      <c r="L260" s="60"/>
      <c r="M260" s="57"/>
    </row>
    <row r="261" spans="1:14" ht="15.75" customHeight="1" x14ac:dyDescent="0.25">
      <c r="A261" s="59"/>
      <c r="B261" s="59"/>
      <c r="C261" s="81"/>
      <c r="D261" s="63" t="s">
        <v>548</v>
      </c>
      <c r="E261" s="63" t="s">
        <v>549</v>
      </c>
      <c r="F261" s="63" t="s">
        <v>550</v>
      </c>
      <c r="G261" s="298" t="s">
        <v>19</v>
      </c>
      <c r="L261" s="61"/>
    </row>
    <row r="262" spans="1:14" ht="15.75" customHeight="1" x14ac:dyDescent="0.25">
      <c r="A262" s="59"/>
      <c r="B262" s="59"/>
      <c r="C262" s="81"/>
      <c r="D262" s="56" t="str">
        <f>'1) Budget Table'!D13</f>
        <v>IOM</v>
      </c>
      <c r="E262" s="56" t="str">
        <f>'1) Budget Table'!E13</f>
        <v>UNDP</v>
      </c>
      <c r="F262" s="56" t="str">
        <f>'1) Budget Table'!F13</f>
        <v>UN-Habitat</v>
      </c>
      <c r="G262" s="299"/>
      <c r="H262" s="45"/>
      <c r="I262" s="45"/>
      <c r="L262" s="61"/>
    </row>
    <row r="263" spans="1:14" ht="15.75" customHeight="1" x14ac:dyDescent="0.25">
      <c r="A263" s="59"/>
      <c r="B263" s="59"/>
      <c r="C263" s="20" t="s">
        <v>10</v>
      </c>
      <c r="D263" s="82">
        <f t="shared" ref="D263:E269" si="23">SUM(D240,D229,D218,D207,D195,D184,D173,D162,D128,D117,D106,D95,D50,D39,D28,D17,D251)</f>
        <v>0</v>
      </c>
      <c r="E263" s="82">
        <f t="shared" si="23"/>
        <v>0</v>
      </c>
      <c r="F263" s="82">
        <f>SUM(F240,F229,F218,F207,F195,F184,F173,F162,F150,F139,F128,F117,F106,F95,F83,F72,F61,F50,F39,F28,F17,F251)</f>
        <v>165273</v>
      </c>
      <c r="G263" s="79">
        <f t="shared" ref="G263:G270" si="24">SUM(D263:F263)</f>
        <v>165273</v>
      </c>
      <c r="H263" s="45"/>
      <c r="I263" s="45"/>
      <c r="L263" s="59"/>
    </row>
    <row r="264" spans="1:14" ht="40.5" customHeight="1" x14ac:dyDescent="0.25">
      <c r="A264" s="59"/>
      <c r="B264" s="59"/>
      <c r="C264" s="20" t="s">
        <v>11</v>
      </c>
      <c r="D264" s="82">
        <f t="shared" si="23"/>
        <v>0</v>
      </c>
      <c r="E264" s="82">
        <f t="shared" si="23"/>
        <v>0</v>
      </c>
      <c r="F264" s="82">
        <f t="shared" ref="F264:F269" si="25">SUM(F241,F230,F219,F208,F196,F185,F174,F163,F151,F140,F129,F118,F107,F96,F84,F73,F62,F51,F40,F29,F18,F252)</f>
        <v>187</v>
      </c>
      <c r="G264" s="80">
        <f t="shared" si="24"/>
        <v>187</v>
      </c>
      <c r="H264" s="45"/>
      <c r="I264" s="45"/>
      <c r="L264" s="62"/>
    </row>
    <row r="265" spans="1:14" ht="24.75" customHeight="1" x14ac:dyDescent="0.25">
      <c r="A265" s="59"/>
      <c r="B265" s="59"/>
      <c r="C265" s="20" t="s">
        <v>12</v>
      </c>
      <c r="D265" s="82">
        <f t="shared" si="23"/>
        <v>0</v>
      </c>
      <c r="E265" s="82">
        <f t="shared" si="23"/>
        <v>0</v>
      </c>
      <c r="F265" s="82">
        <f t="shared" si="25"/>
        <v>0</v>
      </c>
      <c r="G265" s="80">
        <f t="shared" si="24"/>
        <v>0</v>
      </c>
      <c r="H265" s="45"/>
      <c r="I265" s="45"/>
      <c r="L265" s="62"/>
    </row>
    <row r="266" spans="1:14" ht="41.25" customHeight="1" x14ac:dyDescent="0.25">
      <c r="A266" s="59"/>
      <c r="B266" s="59"/>
      <c r="C266" s="34" t="s">
        <v>13</v>
      </c>
      <c r="D266" s="82">
        <f t="shared" si="23"/>
        <v>0</v>
      </c>
      <c r="E266" s="82">
        <f t="shared" si="23"/>
        <v>0</v>
      </c>
      <c r="F266" s="161">
        <f t="shared" si="25"/>
        <v>361105.67</v>
      </c>
      <c r="G266" s="80">
        <f t="shared" si="24"/>
        <v>361105.67</v>
      </c>
      <c r="H266" s="13"/>
      <c r="I266" s="45"/>
      <c r="L266" s="62"/>
    </row>
    <row r="267" spans="1:14" ht="51.75" customHeight="1" x14ac:dyDescent="0.25">
      <c r="A267" s="59"/>
      <c r="B267" s="59"/>
      <c r="C267" s="20" t="s">
        <v>18</v>
      </c>
      <c r="D267" s="82">
        <f t="shared" si="23"/>
        <v>0</v>
      </c>
      <c r="E267" s="82">
        <f t="shared" si="23"/>
        <v>0</v>
      </c>
      <c r="F267" s="161">
        <f t="shared" si="25"/>
        <v>12770.819999999998</v>
      </c>
      <c r="G267" s="80">
        <f t="shared" si="24"/>
        <v>12770.819999999998</v>
      </c>
      <c r="H267" s="13"/>
      <c r="I267" s="45"/>
      <c r="L267" s="62"/>
      <c r="N267" s="55"/>
    </row>
    <row r="268" spans="1:14" ht="42" customHeight="1" x14ac:dyDescent="0.25">
      <c r="A268" s="59"/>
      <c r="B268" s="59"/>
      <c r="C268" s="20" t="s">
        <v>14</v>
      </c>
      <c r="D268" s="82">
        <f t="shared" si="23"/>
        <v>0</v>
      </c>
      <c r="E268" s="82">
        <f t="shared" si="23"/>
        <v>0</v>
      </c>
      <c r="F268" s="161">
        <f t="shared" si="25"/>
        <v>5000</v>
      </c>
      <c r="G268" s="80">
        <f t="shared" si="24"/>
        <v>5000</v>
      </c>
      <c r="H268" s="45"/>
      <c r="I268" s="45"/>
      <c r="L268" s="62"/>
      <c r="N268" s="55"/>
    </row>
    <row r="269" spans="1:14" s="57" customFormat="1" ht="42" customHeight="1" x14ac:dyDescent="0.25">
      <c r="A269" s="59"/>
      <c r="B269" s="59"/>
      <c r="C269" s="20" t="s">
        <v>184</v>
      </c>
      <c r="D269" s="136">
        <f t="shared" si="23"/>
        <v>0</v>
      </c>
      <c r="E269" s="136">
        <f t="shared" si="23"/>
        <v>0</v>
      </c>
      <c r="F269" s="161">
        <f t="shared" si="25"/>
        <v>14753</v>
      </c>
      <c r="G269" s="80">
        <f t="shared" si="24"/>
        <v>14753</v>
      </c>
      <c r="H269" s="59"/>
      <c r="I269" s="45"/>
      <c r="J269" s="55"/>
      <c r="K269" s="55"/>
      <c r="L269" s="62"/>
      <c r="M269" s="55"/>
    </row>
    <row r="270" spans="1:14" s="57" customFormat="1" ht="42" customHeight="1" x14ac:dyDescent="0.25">
      <c r="A270" s="59"/>
      <c r="B270" s="59"/>
      <c r="C270" s="138" t="s">
        <v>561</v>
      </c>
      <c r="D270" s="137">
        <f>SUM(D263:D269)</f>
        <v>0</v>
      </c>
      <c r="E270" s="137">
        <f>SUM(E263:E269)</f>
        <v>0</v>
      </c>
      <c r="F270" s="137">
        <f>SUM(F263:F269)</f>
        <v>559089.48999999987</v>
      </c>
      <c r="G270" s="139">
        <f t="shared" si="24"/>
        <v>559089.48999999987</v>
      </c>
      <c r="H270" s="55"/>
      <c r="I270" s="45"/>
      <c r="J270" s="55"/>
      <c r="K270" s="55"/>
      <c r="L270" s="55"/>
      <c r="M270" s="55"/>
    </row>
    <row r="271" spans="1:14" s="57" customFormat="1" ht="63.75" customHeight="1" thickBot="1" x14ac:dyDescent="0.3">
      <c r="A271" s="59"/>
      <c r="B271" s="59"/>
      <c r="C271" s="142" t="s">
        <v>559</v>
      </c>
      <c r="D271" s="83">
        <f>D270*0.07</f>
        <v>0</v>
      </c>
      <c r="E271" s="83">
        <f t="shared" ref="E271:G271" si="26">E270*0.07</f>
        <v>0</v>
      </c>
      <c r="F271" s="83">
        <f t="shared" si="26"/>
        <v>39136.264299999995</v>
      </c>
      <c r="G271" s="143">
        <f t="shared" si="26"/>
        <v>39136.264299999995</v>
      </c>
      <c r="H271" s="55"/>
      <c r="I271" s="61"/>
      <c r="J271" s="59"/>
      <c r="K271" s="59"/>
      <c r="L271" s="55"/>
      <c r="M271" s="55"/>
    </row>
    <row r="272" spans="1:14" s="57" customFormat="1" ht="42" customHeight="1" thickBot="1" x14ac:dyDescent="0.3">
      <c r="A272" s="59"/>
      <c r="B272" s="59"/>
      <c r="C272" s="140" t="s">
        <v>560</v>
      </c>
      <c r="D272" s="141">
        <f>SUM(D270:D271)</f>
        <v>0</v>
      </c>
      <c r="E272" s="141">
        <f t="shared" ref="E272:G272" si="27">SUM(E270:E271)</f>
        <v>0</v>
      </c>
      <c r="F272" s="203">
        <f t="shared" si="27"/>
        <v>598225.75429999991</v>
      </c>
      <c r="G272" s="204">
        <f t="shared" si="27"/>
        <v>598225.75429999991</v>
      </c>
      <c r="H272" s="55"/>
      <c r="I272" s="55"/>
      <c r="J272" s="55"/>
      <c r="K272" s="55"/>
      <c r="L272" s="55"/>
      <c r="M272" s="61"/>
    </row>
    <row r="273" spans="1:14" ht="23.25" customHeight="1" x14ac:dyDescent="0.25">
      <c r="N273" s="55"/>
    </row>
    <row r="274" spans="1:14" ht="27.75" customHeight="1" x14ac:dyDescent="0.25">
      <c r="L274" s="59"/>
      <c r="N274" s="55"/>
    </row>
    <row r="275" spans="1:14" ht="55.5" customHeight="1" x14ac:dyDescent="0.25">
      <c r="N275" s="55"/>
    </row>
    <row r="276" spans="1:14" ht="57.75" customHeight="1" x14ac:dyDescent="0.25">
      <c r="M276" s="59"/>
      <c r="N276" s="55"/>
    </row>
    <row r="277" spans="1:14" ht="21.75" customHeight="1" x14ac:dyDescent="0.25">
      <c r="N277" s="55"/>
    </row>
    <row r="278" spans="1:14" ht="49.5" customHeight="1" x14ac:dyDescent="0.25">
      <c r="N278" s="55"/>
    </row>
    <row r="279" spans="1:14" ht="28.5" customHeight="1" x14ac:dyDescent="0.25">
      <c r="N279" s="55"/>
    </row>
    <row r="280" spans="1:14" ht="28.5" customHeight="1" x14ac:dyDescent="0.25">
      <c r="N280" s="55"/>
    </row>
    <row r="281" spans="1:14" ht="28.5" customHeight="1" x14ac:dyDescent="0.25">
      <c r="A281" s="57"/>
      <c r="B281" s="57"/>
      <c r="N281" s="55"/>
    </row>
    <row r="282" spans="1:14" ht="23.25" customHeight="1" x14ac:dyDescent="0.25">
      <c r="A282" s="57"/>
      <c r="B282" s="57"/>
      <c r="N282" s="61"/>
    </row>
    <row r="283" spans="1:14" ht="43.5" customHeight="1" x14ac:dyDescent="0.25">
      <c r="A283" s="57"/>
      <c r="B283" s="57"/>
      <c r="N283" s="61"/>
    </row>
    <row r="284" spans="1:14" ht="55.5" customHeight="1" x14ac:dyDescent="0.25">
      <c r="A284" s="57"/>
      <c r="B284" s="57"/>
      <c r="N284" s="55"/>
    </row>
    <row r="285" spans="1:14" ht="42.75" customHeight="1" x14ac:dyDescent="0.25">
      <c r="N285" s="61"/>
    </row>
    <row r="286" spans="1:14" ht="21.75" customHeight="1" x14ac:dyDescent="0.25">
      <c r="N286" s="61"/>
    </row>
    <row r="287" spans="1:14" ht="21.75" customHeight="1" x14ac:dyDescent="0.25">
      <c r="N287" s="61"/>
    </row>
    <row r="288" spans="1:14" s="59" customFormat="1" ht="23.25" customHeight="1" x14ac:dyDescent="0.25">
      <c r="A288" s="55"/>
      <c r="B288" s="55"/>
      <c r="C288" s="55"/>
      <c r="D288" s="57"/>
      <c r="E288" s="57"/>
      <c r="F288" s="57"/>
      <c r="G288" s="55"/>
      <c r="H288" s="55"/>
      <c r="I288" s="55"/>
      <c r="J288" s="55"/>
      <c r="K288" s="55"/>
      <c r="L288" s="55"/>
      <c r="M288" s="55"/>
    </row>
    <row r="289" spans="1:2" ht="23.25" customHeight="1" x14ac:dyDescent="0.25"/>
    <row r="290" spans="1:2" ht="21.75" customHeight="1" x14ac:dyDescent="0.25"/>
    <row r="291" spans="1:2" ht="16.5" customHeight="1" x14ac:dyDescent="0.25"/>
    <row r="292" spans="1:2" ht="29.25" customHeight="1" x14ac:dyDescent="0.25"/>
    <row r="293" spans="1:2" ht="24.75" customHeight="1" x14ac:dyDescent="0.25"/>
    <row r="294" spans="1:2" ht="33" customHeight="1" x14ac:dyDescent="0.25"/>
    <row r="296" spans="1:2" ht="15" customHeight="1" x14ac:dyDescent="0.25"/>
    <row r="297" spans="1:2" ht="25.5" customHeight="1" x14ac:dyDescent="0.25"/>
    <row r="300" spans="1:2" x14ac:dyDescent="0.25">
      <c r="A300" s="59"/>
      <c r="B300" s="59"/>
    </row>
  </sheetData>
  <sheetProtection insertColumns="0" insertRows="0" deleteRows="0"/>
  <mergeCells count="33">
    <mergeCell ref="C2:F2"/>
    <mergeCell ref="C10:F10"/>
    <mergeCell ref="B14:G14"/>
    <mergeCell ref="C15:G15"/>
    <mergeCell ref="B92:G92"/>
    <mergeCell ref="G12:G13"/>
    <mergeCell ref="C5:G5"/>
    <mergeCell ref="C26:G26"/>
    <mergeCell ref="C37:G37"/>
    <mergeCell ref="C48:G48"/>
    <mergeCell ref="C81:G81"/>
    <mergeCell ref="C59:G59"/>
    <mergeCell ref="C70:G70"/>
    <mergeCell ref="C6:G8"/>
    <mergeCell ref="C93:G93"/>
    <mergeCell ref="C160:G160"/>
    <mergeCell ref="C171:G171"/>
    <mergeCell ref="C182:G182"/>
    <mergeCell ref="C193:G193"/>
    <mergeCell ref="C104:G104"/>
    <mergeCell ref="C115:G115"/>
    <mergeCell ref="C126:G126"/>
    <mergeCell ref="C137:G137"/>
    <mergeCell ref="C148:G148"/>
    <mergeCell ref="C249:G249"/>
    <mergeCell ref="B159:G159"/>
    <mergeCell ref="G261:G262"/>
    <mergeCell ref="C227:G227"/>
    <mergeCell ref="C238:G238"/>
    <mergeCell ref="C260:G260"/>
    <mergeCell ref="C216:G216"/>
    <mergeCell ref="B204:G204"/>
    <mergeCell ref="C205:G205"/>
  </mergeCells>
  <conditionalFormatting sqref="G24">
    <cfRule type="cellIs" dxfId="28" priority="24" operator="notEqual">
      <formula>$G$16</formula>
    </cfRule>
  </conditionalFormatting>
  <conditionalFormatting sqref="G35">
    <cfRule type="cellIs" dxfId="27" priority="23" operator="notEqual">
      <formula>$G$27</formula>
    </cfRule>
  </conditionalFormatting>
  <conditionalFormatting sqref="G57">
    <cfRule type="cellIs" dxfId="26" priority="21" operator="notEqual">
      <formula>$G$49</formula>
    </cfRule>
  </conditionalFormatting>
  <conditionalFormatting sqref="G102">
    <cfRule type="cellIs" dxfId="25" priority="20" operator="notEqual">
      <formula>$G$94</formula>
    </cfRule>
  </conditionalFormatting>
  <conditionalFormatting sqref="G113">
    <cfRule type="cellIs" dxfId="24" priority="19" operator="notEqual">
      <formula>$G$105</formula>
    </cfRule>
  </conditionalFormatting>
  <conditionalFormatting sqref="G124">
    <cfRule type="cellIs" dxfId="23" priority="18" operator="notEqual">
      <formula>$G$116</formula>
    </cfRule>
  </conditionalFormatting>
  <conditionalFormatting sqref="G135:G136">
    <cfRule type="cellIs" dxfId="22" priority="17" operator="notEqual">
      <formula>$G$127</formula>
    </cfRule>
  </conditionalFormatting>
  <conditionalFormatting sqref="G169">
    <cfRule type="cellIs" dxfId="21" priority="16" operator="notEqual">
      <formula>$G$161</formula>
    </cfRule>
  </conditionalFormatting>
  <conditionalFormatting sqref="G180">
    <cfRule type="cellIs" dxfId="20" priority="15" operator="notEqual">
      <formula>$G$172</formula>
    </cfRule>
  </conditionalFormatting>
  <conditionalFormatting sqref="G191">
    <cfRule type="cellIs" dxfId="19" priority="14" operator="notEqual">
      <formula>$G$183</formula>
    </cfRule>
  </conditionalFormatting>
  <conditionalFormatting sqref="G202">
    <cfRule type="cellIs" dxfId="18" priority="13" operator="notEqual">
      <formula>$G$194</formula>
    </cfRule>
  </conditionalFormatting>
  <conditionalFormatting sqref="G214">
    <cfRule type="cellIs" dxfId="17" priority="12" operator="notEqual">
      <formula>$G$206</formula>
    </cfRule>
  </conditionalFormatting>
  <conditionalFormatting sqref="G225">
    <cfRule type="cellIs" dxfId="16" priority="11" operator="notEqual">
      <formula>$G$217</formula>
    </cfRule>
  </conditionalFormatting>
  <conditionalFormatting sqref="G236">
    <cfRule type="cellIs" dxfId="15" priority="10" operator="notEqual">
      <formula>$G$217</formula>
    </cfRule>
  </conditionalFormatting>
  <conditionalFormatting sqref="G247">
    <cfRule type="cellIs" dxfId="14" priority="9" operator="notEqual">
      <formula>$G$239</formula>
    </cfRule>
  </conditionalFormatting>
  <conditionalFormatting sqref="G258">
    <cfRule type="cellIs" dxfId="13" priority="8" operator="notEqual">
      <formula>$G$250</formula>
    </cfRule>
  </conditionalFormatting>
  <conditionalFormatting sqref="G46">
    <cfRule type="cellIs" dxfId="12" priority="6" operator="notEqual">
      <formula>$G$27</formula>
    </cfRule>
  </conditionalFormatting>
  <conditionalFormatting sqref="G90">
    <cfRule type="cellIs" dxfId="11" priority="5" operator="notEqual">
      <formula>$G$27</formula>
    </cfRule>
  </conditionalFormatting>
  <conditionalFormatting sqref="G68">
    <cfRule type="cellIs" dxfId="10" priority="4" operator="notEqual">
      <formula>$G$49</formula>
    </cfRule>
  </conditionalFormatting>
  <conditionalFormatting sqref="G79">
    <cfRule type="cellIs" dxfId="9" priority="3" operator="notEqual">
      <formula>$G$49</formula>
    </cfRule>
  </conditionalFormatting>
  <conditionalFormatting sqref="G146:G147">
    <cfRule type="cellIs" dxfId="8" priority="2" operator="notEqual">
      <formula>$G$127</formula>
    </cfRule>
  </conditionalFormatting>
  <conditionalFormatting sqref="G157">
    <cfRule type="cellIs" dxfId="7" priority="1" operator="notEqual">
      <formula>$G$127</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101 C112 C123 C134 C168 C179 C190 C201 C213 C224 C235 C246 C269 C257 C89 C67 C78 C145 C156"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100 C111 C122 C133 C167 C178 C189 C200 C212 C223 C234 C245 C268 C256 C88 C66 C77 C144 C155" xr:uid="{00000000-0002-0000-0100-000001000000}"/>
    <dataValidation allowBlank="1" showInputMessage="1" showErrorMessage="1" prompt="Services contracted by an organization which follow the normal procurement processes." sqref="C20 C31 C42 C53 C98 C109 C120 C131 C165 C176 C187 C198 C210 C221 C232 C243 C266 C254 C86 C64 C75 C142 C153" xr:uid="{00000000-0002-0000-0100-000002000000}"/>
    <dataValidation allowBlank="1" showInputMessage="1" showErrorMessage="1" prompt="Includes staff and non-staff travel paid for by the organization directly related to a project." sqref="C21 C32 C43 C54 C99 C110 C121 C132 C166 C177 C188 C199 C211 C222 C233 C244 C267 C255 C87 C65 C76 C143 C154"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97 C108 C119 C130 C164 C175 C186 C197 C209 C220 C231 C242 C265 C253 C85 C63 C74 C141 C152"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96 C107 C118 C129 C163 C174 C185 C196 C208 C219 C230 C241 C264 C252 C84 C62 C73 C140 C151" xr:uid="{00000000-0002-0000-0100-000005000000}"/>
    <dataValidation allowBlank="1" showInputMessage="1" showErrorMessage="1" prompt="Includes all related staff and temporary staff costs including base salary, post adjustment and all staff entitlements." sqref="C17 C28 C39 C50 C95 C106 C117 C128 C162 C173 C184 C195 C207 C218 C229 C240 C263 C251 C83 C61 C72 C139 C150"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91" max="16383" man="1"/>
  </rowBreaks>
  <extLst>
    <ext xmlns:x14="http://schemas.microsoft.com/office/spreadsheetml/2009/9/main" uri="{78C0D931-6437-407d-A8EE-F0AAD7539E65}">
      <x14:conditionalFormattings>
        <x14:conditionalFormatting xmlns:xm="http://schemas.microsoft.com/office/excel/2006/main">
          <x14:cfRule type="cellIs" priority="7" operator="notEqual" id="{9BB3355D-65E3-41AD-A658-41150B167F0C}">
            <xm:f>'1) Budget Table'!$G$329</xm:f>
            <x14:dxf>
              <font>
                <color rgb="FF9C0006"/>
              </font>
              <fill>
                <patternFill>
                  <bgColor rgb="FFFFC7CE"/>
                </patternFill>
              </fill>
            </x14:dxf>
          </x14:cfRule>
          <xm:sqref>G272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85546875" defaultRowHeight="15" x14ac:dyDescent="0.25"/>
  <cols>
    <col min="2" max="2" width="73.140625" customWidth="1"/>
  </cols>
  <sheetData>
    <row r="1" spans="2:6" ht="15.75" thickBot="1" x14ac:dyDescent="0.3"/>
    <row r="2" spans="2:6" ht="15.75" thickBot="1" x14ac:dyDescent="0.3">
      <c r="B2" s="148" t="s">
        <v>28</v>
      </c>
      <c r="C2" s="1"/>
      <c r="D2" s="1"/>
      <c r="E2" s="1"/>
      <c r="F2" s="1"/>
    </row>
    <row r="3" spans="2:6" x14ac:dyDescent="0.25">
      <c r="B3" s="149"/>
    </row>
    <row r="4" spans="2:6" ht="30.75" customHeight="1" x14ac:dyDescent="0.25">
      <c r="B4" s="150" t="s">
        <v>21</v>
      </c>
    </row>
    <row r="5" spans="2:6" ht="30.75" customHeight="1" x14ac:dyDescent="0.25">
      <c r="B5" s="150"/>
    </row>
    <row r="6" spans="2:6" ht="60" x14ac:dyDescent="0.25">
      <c r="B6" s="150" t="s">
        <v>22</v>
      </c>
    </row>
    <row r="7" spans="2:6" x14ac:dyDescent="0.25">
      <c r="B7" s="150"/>
    </row>
    <row r="8" spans="2:6" ht="60" x14ac:dyDescent="0.25">
      <c r="B8" s="150" t="s">
        <v>23</v>
      </c>
    </row>
    <row r="9" spans="2:6" x14ac:dyDescent="0.25">
      <c r="B9" s="150"/>
    </row>
    <row r="10" spans="2:6" ht="60" x14ac:dyDescent="0.25">
      <c r="B10" s="150" t="s">
        <v>24</v>
      </c>
    </row>
    <row r="11" spans="2:6" x14ac:dyDescent="0.25">
      <c r="B11" s="150"/>
    </row>
    <row r="12" spans="2:6" ht="30" x14ac:dyDescent="0.25">
      <c r="B12" s="150" t="s">
        <v>25</v>
      </c>
    </row>
    <row r="13" spans="2:6" x14ac:dyDescent="0.25">
      <c r="B13" s="150"/>
    </row>
    <row r="14" spans="2:6" ht="60" x14ac:dyDescent="0.25">
      <c r="B14" s="150" t="s">
        <v>26</v>
      </c>
    </row>
    <row r="15" spans="2:6" x14ac:dyDescent="0.25">
      <c r="B15" s="150"/>
    </row>
    <row r="16" spans="2:6" ht="60.75" thickBot="1" x14ac:dyDescent="0.3">
      <c r="B16" s="151" t="s">
        <v>27</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317" t="s">
        <v>569</v>
      </c>
      <c r="C2" s="318"/>
      <c r="D2" s="319"/>
    </row>
    <row r="3" spans="2:4" ht="15.75" thickBot="1" x14ac:dyDescent="0.3">
      <c r="B3" s="320"/>
      <c r="C3" s="321"/>
      <c r="D3" s="322"/>
    </row>
    <row r="4" spans="2:4" ht="15.75" thickBot="1" x14ac:dyDescent="0.3"/>
    <row r="5" spans="2:4" x14ac:dyDescent="0.25">
      <c r="B5" s="328" t="s">
        <v>188</v>
      </c>
      <c r="C5" s="329"/>
      <c r="D5" s="330"/>
    </row>
    <row r="6" spans="2:4" ht="15.75" thickBot="1" x14ac:dyDescent="0.3">
      <c r="B6" s="325"/>
      <c r="C6" s="326"/>
      <c r="D6" s="327"/>
    </row>
    <row r="7" spans="2:4" x14ac:dyDescent="0.25">
      <c r="B7" s="91" t="s">
        <v>198</v>
      </c>
      <c r="C7" s="323">
        <f>SUM('1) Budget Table'!D24:F24,'1) Budget Table'!D34:F34,'1) Budget Table'!D44:F44,'1) Budget Table'!D54:F54)</f>
        <v>147815</v>
      </c>
      <c r="D7" s="324"/>
    </row>
    <row r="8" spans="2:4" x14ac:dyDescent="0.25">
      <c r="B8" s="91" t="s">
        <v>545</v>
      </c>
      <c r="C8" s="331">
        <f>SUM(D10:D14)</f>
        <v>0</v>
      </c>
      <c r="D8" s="332"/>
    </row>
    <row r="9" spans="2:4" x14ac:dyDescent="0.25">
      <c r="B9" s="92" t="s">
        <v>539</v>
      </c>
      <c r="C9" s="93" t="s">
        <v>540</v>
      </c>
      <c r="D9" s="94" t="s">
        <v>541</v>
      </c>
    </row>
    <row r="10" spans="2:4" ht="35.1" customHeight="1" x14ac:dyDescent="0.25">
      <c r="B10" s="119"/>
      <c r="C10" s="96"/>
      <c r="D10" s="97">
        <f>$C$7*C10</f>
        <v>0</v>
      </c>
    </row>
    <row r="11" spans="2:4" ht="35.1" customHeight="1" x14ac:dyDescent="0.25">
      <c r="B11" s="119"/>
      <c r="C11" s="96"/>
      <c r="D11" s="97">
        <f>C7*C11</f>
        <v>0</v>
      </c>
    </row>
    <row r="12" spans="2:4" ht="35.1" customHeight="1" x14ac:dyDescent="0.25">
      <c r="B12" s="120"/>
      <c r="C12" s="96"/>
      <c r="D12" s="97">
        <f>C7*C12</f>
        <v>0</v>
      </c>
    </row>
    <row r="13" spans="2:4" ht="35.1" customHeight="1" x14ac:dyDescent="0.25">
      <c r="B13" s="120"/>
      <c r="C13" s="96"/>
      <c r="D13" s="97">
        <f>C7*C13</f>
        <v>0</v>
      </c>
    </row>
    <row r="14" spans="2:4" ht="35.1" customHeight="1" thickBot="1" x14ac:dyDescent="0.3">
      <c r="B14" s="121"/>
      <c r="C14" s="96"/>
      <c r="D14" s="101">
        <f>C7*C14</f>
        <v>0</v>
      </c>
    </row>
    <row r="15" spans="2:4" ht="15.75" thickBot="1" x14ac:dyDescent="0.3"/>
    <row r="16" spans="2:4" x14ac:dyDescent="0.25">
      <c r="B16" s="328" t="s">
        <v>542</v>
      </c>
      <c r="C16" s="329"/>
      <c r="D16" s="330"/>
    </row>
    <row r="17" spans="2:4" ht="15.75" thickBot="1" x14ac:dyDescent="0.3">
      <c r="B17" s="333"/>
      <c r="C17" s="334"/>
      <c r="D17" s="335"/>
    </row>
    <row r="18" spans="2:4" x14ac:dyDescent="0.25">
      <c r="B18" s="91" t="s">
        <v>198</v>
      </c>
      <c r="C18" s="323">
        <f>SUM('1) Budget Table'!D125:F125,'1) Budget Table'!D135:F135,'1) Budget Table'!D145:F145,'1) Budget Table'!D155:F155)</f>
        <v>360134</v>
      </c>
      <c r="D18" s="324"/>
    </row>
    <row r="19" spans="2:4" x14ac:dyDescent="0.25">
      <c r="B19" s="91" t="s">
        <v>545</v>
      </c>
      <c r="C19" s="331">
        <f>SUM(D21:D25)</f>
        <v>0</v>
      </c>
      <c r="D19" s="332"/>
    </row>
    <row r="20" spans="2:4" x14ac:dyDescent="0.25">
      <c r="B20" s="92" t="s">
        <v>539</v>
      </c>
      <c r="C20" s="93" t="s">
        <v>540</v>
      </c>
      <c r="D20" s="94" t="s">
        <v>541</v>
      </c>
    </row>
    <row r="21" spans="2:4" ht="35.1" customHeight="1" x14ac:dyDescent="0.25">
      <c r="B21" s="95"/>
      <c r="C21" s="96"/>
      <c r="D21" s="97">
        <f>$C$18*C21</f>
        <v>0</v>
      </c>
    </row>
    <row r="22" spans="2:4" ht="35.1" customHeight="1" x14ac:dyDescent="0.25">
      <c r="B22" s="98"/>
      <c r="C22" s="96"/>
      <c r="D22" s="97">
        <f>$C$18*C22</f>
        <v>0</v>
      </c>
    </row>
    <row r="23" spans="2:4" ht="35.1" customHeight="1" x14ac:dyDescent="0.25">
      <c r="B23" s="99"/>
      <c r="C23" s="96"/>
      <c r="D23" s="97">
        <f>$C$18*C23</f>
        <v>0</v>
      </c>
    </row>
    <row r="24" spans="2:4" ht="35.1" customHeight="1" x14ac:dyDescent="0.25">
      <c r="B24" s="99"/>
      <c r="C24" s="96"/>
      <c r="D24" s="97">
        <f>$C$18*C24</f>
        <v>0</v>
      </c>
    </row>
    <row r="25" spans="2:4" ht="35.1" customHeight="1" thickBot="1" x14ac:dyDescent="0.3">
      <c r="B25" s="100"/>
      <c r="C25" s="96"/>
      <c r="D25" s="97">
        <f>$C$18*C25</f>
        <v>0</v>
      </c>
    </row>
    <row r="26" spans="2:4" ht="15.75" thickBot="1" x14ac:dyDescent="0.3"/>
    <row r="27" spans="2:4" x14ac:dyDescent="0.25">
      <c r="B27" s="328" t="s">
        <v>543</v>
      </c>
      <c r="C27" s="329"/>
      <c r="D27" s="330"/>
    </row>
    <row r="28" spans="2:4" ht="15.75" thickBot="1" x14ac:dyDescent="0.3">
      <c r="B28" s="325"/>
      <c r="C28" s="326"/>
      <c r="D28" s="327"/>
    </row>
    <row r="29" spans="2:4" x14ac:dyDescent="0.25">
      <c r="B29" s="91" t="s">
        <v>198</v>
      </c>
      <c r="C29" s="323">
        <f>SUM('1) Budget Table'!D237:F237,'1) Budget Table'!D247:F247,'1) Budget Table'!D257:F257,'1) Budget Table'!D267:F267)</f>
        <v>0</v>
      </c>
      <c r="D29" s="324"/>
    </row>
    <row r="30" spans="2:4" x14ac:dyDescent="0.25">
      <c r="B30" s="91" t="s">
        <v>545</v>
      </c>
      <c r="C30" s="331">
        <f>SUM(D32:D36)</f>
        <v>0</v>
      </c>
      <c r="D30" s="332"/>
    </row>
    <row r="31" spans="2:4" x14ac:dyDescent="0.25">
      <c r="B31" s="92" t="s">
        <v>539</v>
      </c>
      <c r="C31" s="93" t="s">
        <v>540</v>
      </c>
      <c r="D31" s="94" t="s">
        <v>541</v>
      </c>
    </row>
    <row r="32" spans="2:4" ht="35.1" customHeight="1" x14ac:dyDescent="0.25">
      <c r="B32" s="95"/>
      <c r="C32" s="96"/>
      <c r="D32" s="97">
        <f>$C$29*C32</f>
        <v>0</v>
      </c>
    </row>
    <row r="33" spans="2:4" ht="35.1" customHeight="1" x14ac:dyDescent="0.25">
      <c r="B33" s="98"/>
      <c r="C33" s="96"/>
      <c r="D33" s="97">
        <f>$C$29*C33</f>
        <v>0</v>
      </c>
    </row>
    <row r="34" spans="2:4" ht="35.1" customHeight="1" x14ac:dyDescent="0.25">
      <c r="B34" s="99"/>
      <c r="C34" s="96"/>
      <c r="D34" s="97">
        <f>$C$29*C34</f>
        <v>0</v>
      </c>
    </row>
    <row r="35" spans="2:4" ht="35.1" customHeight="1" x14ac:dyDescent="0.25">
      <c r="B35" s="99"/>
      <c r="C35" s="96"/>
      <c r="D35" s="97">
        <f>$C$29*C35</f>
        <v>0</v>
      </c>
    </row>
    <row r="36" spans="2:4" ht="35.1" customHeight="1" thickBot="1" x14ac:dyDescent="0.3">
      <c r="B36" s="100"/>
      <c r="C36" s="96"/>
      <c r="D36" s="97">
        <f>$C$29*C36</f>
        <v>0</v>
      </c>
    </row>
    <row r="37" spans="2:4" ht="15.75" thickBot="1" x14ac:dyDescent="0.3"/>
    <row r="38" spans="2:4" x14ac:dyDescent="0.25">
      <c r="B38" s="328" t="s">
        <v>544</v>
      </c>
      <c r="C38" s="329"/>
      <c r="D38" s="330"/>
    </row>
    <row r="39" spans="2:4" ht="15.75" thickBot="1" x14ac:dyDescent="0.3">
      <c r="B39" s="325"/>
      <c r="C39" s="326"/>
      <c r="D39" s="327"/>
    </row>
    <row r="40" spans="2:4" x14ac:dyDescent="0.25">
      <c r="B40" s="91" t="s">
        <v>198</v>
      </c>
      <c r="C40" s="323">
        <f>SUM('1) Budget Table'!D279:F279,'1) Budget Table'!D289:F289,'1) Budget Table'!D299:F299,'1) Budget Table'!D309:F309)</f>
        <v>0</v>
      </c>
      <c r="D40" s="324"/>
    </row>
    <row r="41" spans="2:4" x14ac:dyDescent="0.25">
      <c r="B41" s="91" t="s">
        <v>545</v>
      </c>
      <c r="C41" s="331">
        <f>SUM(D43:D47)</f>
        <v>0</v>
      </c>
      <c r="D41" s="332"/>
    </row>
    <row r="42" spans="2:4" x14ac:dyDescent="0.25">
      <c r="B42" s="92" t="s">
        <v>539</v>
      </c>
      <c r="C42" s="93" t="s">
        <v>540</v>
      </c>
      <c r="D42" s="94" t="s">
        <v>541</v>
      </c>
    </row>
    <row r="43" spans="2:4" ht="35.1" customHeight="1" x14ac:dyDescent="0.25">
      <c r="B43" s="95"/>
      <c r="C43" s="96"/>
      <c r="D43" s="97">
        <f>$C$40*C43</f>
        <v>0</v>
      </c>
    </row>
    <row r="44" spans="2:4" ht="35.1" customHeight="1" x14ac:dyDescent="0.25">
      <c r="B44" s="98"/>
      <c r="C44" s="96"/>
      <c r="D44" s="97">
        <f>$C$40*C44</f>
        <v>0</v>
      </c>
    </row>
    <row r="45" spans="2:4" ht="35.1" customHeight="1" x14ac:dyDescent="0.25">
      <c r="B45" s="99"/>
      <c r="C45" s="96"/>
      <c r="D45" s="97">
        <f>$C$40*C45</f>
        <v>0</v>
      </c>
    </row>
    <row r="46" spans="2:4" ht="35.1" customHeight="1" x14ac:dyDescent="0.25">
      <c r="B46" s="99"/>
      <c r="C46" s="96"/>
      <c r="D46" s="97">
        <f>$C$40*C46</f>
        <v>0</v>
      </c>
    </row>
    <row r="47" spans="2:4" ht="35.1" customHeight="1" thickBot="1" x14ac:dyDescent="0.3">
      <c r="B47" s="100"/>
      <c r="C47" s="96"/>
      <c r="D47" s="101">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topLeftCell="A13" zoomScale="80" zoomScaleNormal="80" workbookViewId="0">
      <selection activeCell="F10" sqref="F10"/>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85546875" customWidth="1"/>
    <col min="9" max="10" width="15.85546875" bestFit="1" customWidth="1"/>
    <col min="11" max="11" width="11.140625" bestFit="1" customWidth="1"/>
  </cols>
  <sheetData>
    <row r="1" spans="2:6" ht="15.75" thickBot="1" x14ac:dyDescent="0.3"/>
    <row r="2" spans="2:6" s="84" customFormat="1" ht="15.75" x14ac:dyDescent="0.25">
      <c r="B2" s="339" t="s">
        <v>66</v>
      </c>
      <c r="C2" s="340"/>
      <c r="D2" s="340"/>
      <c r="E2" s="340"/>
      <c r="F2" s="341"/>
    </row>
    <row r="3" spans="2:6" s="84" customFormat="1" ht="16.5" thickBot="1" x14ac:dyDescent="0.3">
      <c r="B3" s="342"/>
      <c r="C3" s="343"/>
      <c r="D3" s="343"/>
      <c r="E3" s="343"/>
      <c r="F3" s="344"/>
    </row>
    <row r="4" spans="2:6" s="84" customFormat="1" ht="16.5" thickBot="1" x14ac:dyDescent="0.3"/>
    <row r="5" spans="2:6" s="84" customFormat="1" ht="16.5" thickBot="1" x14ac:dyDescent="0.3">
      <c r="B5" s="300" t="s">
        <v>19</v>
      </c>
      <c r="C5" s="301"/>
      <c r="D5" s="301"/>
      <c r="E5" s="301"/>
      <c r="F5" s="302"/>
    </row>
    <row r="6" spans="2:6" s="84" customFormat="1" ht="15.75" x14ac:dyDescent="0.25">
      <c r="B6" s="160"/>
      <c r="C6" s="156" t="s">
        <v>33</v>
      </c>
      <c r="D6" s="156" t="s">
        <v>179</v>
      </c>
      <c r="E6" s="156" t="s">
        <v>180</v>
      </c>
      <c r="F6" s="298" t="s">
        <v>19</v>
      </c>
    </row>
    <row r="7" spans="2:6" s="84" customFormat="1" ht="15.75" x14ac:dyDescent="0.25">
      <c r="B7" s="160"/>
      <c r="C7" s="155" t="str">
        <f>'1) Budget Table'!D13</f>
        <v>IOM</v>
      </c>
      <c r="D7" s="155" t="str">
        <f>'1) Budget Table'!E13</f>
        <v>UNDP</v>
      </c>
      <c r="E7" s="155" t="str">
        <f>'1) Budget Table'!F13</f>
        <v>UN-Habitat</v>
      </c>
      <c r="F7" s="299"/>
    </row>
    <row r="8" spans="2:6" s="84" customFormat="1" ht="31.5" x14ac:dyDescent="0.25">
      <c r="B8" s="152" t="s">
        <v>10</v>
      </c>
      <c r="C8" s="161">
        <f>'2) By Category'!D263</f>
        <v>0</v>
      </c>
      <c r="D8" s="161">
        <f>'2) By Category'!E263</f>
        <v>0</v>
      </c>
      <c r="E8" s="161">
        <f>'2) By Category'!F263</f>
        <v>165273</v>
      </c>
      <c r="F8" s="157">
        <f t="shared" ref="F8:F15" si="0">SUM(C8:E8)</f>
        <v>165273</v>
      </c>
    </row>
    <row r="9" spans="2:6" s="84" customFormat="1" ht="47.25" x14ac:dyDescent="0.25">
      <c r="B9" s="152" t="s">
        <v>11</v>
      </c>
      <c r="C9" s="161">
        <f>'2) By Category'!D264</f>
        <v>0</v>
      </c>
      <c r="D9" s="161">
        <f>'2) By Category'!E264</f>
        <v>0</v>
      </c>
      <c r="E9" s="161">
        <f>'2) By Category'!F264</f>
        <v>187</v>
      </c>
      <c r="F9" s="158">
        <f t="shared" si="0"/>
        <v>187</v>
      </c>
    </row>
    <row r="10" spans="2:6" s="84" customFormat="1" ht="78.75" x14ac:dyDescent="0.25">
      <c r="B10" s="152" t="s">
        <v>12</v>
      </c>
      <c r="C10" s="161">
        <f>'2) By Category'!D265</f>
        <v>0</v>
      </c>
      <c r="D10" s="161">
        <f>'2) By Category'!E265</f>
        <v>0</v>
      </c>
      <c r="E10" s="161">
        <f>'2) By Category'!F265</f>
        <v>0</v>
      </c>
      <c r="F10" s="158">
        <f t="shared" si="0"/>
        <v>0</v>
      </c>
    </row>
    <row r="11" spans="2:6" s="84" customFormat="1" ht="31.5" x14ac:dyDescent="0.25">
      <c r="B11" s="154" t="s">
        <v>13</v>
      </c>
      <c r="C11" s="161">
        <f>'2) By Category'!D266</f>
        <v>0</v>
      </c>
      <c r="D11" s="161">
        <f>'2) By Category'!E266</f>
        <v>0</v>
      </c>
      <c r="E11" s="161">
        <f>'2) By Category'!F266</f>
        <v>361105.67</v>
      </c>
      <c r="F11" s="158">
        <f t="shared" si="0"/>
        <v>361105.67</v>
      </c>
    </row>
    <row r="12" spans="2:6" s="84" customFormat="1" ht="15.75" x14ac:dyDescent="0.25">
      <c r="B12" s="152" t="s">
        <v>18</v>
      </c>
      <c r="C12" s="161">
        <f>'2) By Category'!D267</f>
        <v>0</v>
      </c>
      <c r="D12" s="161">
        <f>'2) By Category'!E267</f>
        <v>0</v>
      </c>
      <c r="E12" s="161">
        <f>'2) By Category'!F267</f>
        <v>12770.819999999998</v>
      </c>
      <c r="F12" s="158">
        <f t="shared" si="0"/>
        <v>12770.819999999998</v>
      </c>
    </row>
    <row r="13" spans="2:6" s="84" customFormat="1" ht="47.25" x14ac:dyDescent="0.25">
      <c r="B13" s="152" t="s">
        <v>14</v>
      </c>
      <c r="C13" s="161">
        <f>'2) By Category'!D268</f>
        <v>0</v>
      </c>
      <c r="D13" s="161">
        <f>'2) By Category'!E268</f>
        <v>0</v>
      </c>
      <c r="E13" s="161">
        <f>'2) By Category'!F268</f>
        <v>5000</v>
      </c>
      <c r="F13" s="158">
        <f t="shared" si="0"/>
        <v>5000</v>
      </c>
    </row>
    <row r="14" spans="2:6" s="84" customFormat="1" ht="48" thickBot="1" x14ac:dyDescent="0.3">
      <c r="B14" s="153" t="s">
        <v>184</v>
      </c>
      <c r="C14" s="162">
        <f>'2) By Category'!D269</f>
        <v>0</v>
      </c>
      <c r="D14" s="162">
        <f>'2) By Category'!E269</f>
        <v>0</v>
      </c>
      <c r="E14" s="162">
        <f>'2) By Category'!F269</f>
        <v>14753</v>
      </c>
      <c r="F14" s="159">
        <f t="shared" si="0"/>
        <v>14753</v>
      </c>
    </row>
    <row r="15" spans="2:6" s="84" customFormat="1" ht="30" customHeight="1" x14ac:dyDescent="0.25">
      <c r="B15" s="165" t="s">
        <v>571</v>
      </c>
      <c r="C15" s="166">
        <f>SUM(C8:C14)</f>
        <v>0</v>
      </c>
      <c r="D15" s="166">
        <f>SUM(D8:D14)</f>
        <v>0</v>
      </c>
      <c r="E15" s="166">
        <f>SUM(E8:E14)</f>
        <v>559089.48999999987</v>
      </c>
      <c r="F15" s="167">
        <f t="shared" si="0"/>
        <v>559089.48999999987</v>
      </c>
    </row>
    <row r="16" spans="2:6" s="163" customFormat="1" ht="19.5" customHeight="1" x14ac:dyDescent="0.25">
      <c r="B16" s="164" t="s">
        <v>559</v>
      </c>
      <c r="C16" s="168">
        <f>C15*0.07</f>
        <v>0</v>
      </c>
      <c r="D16" s="168">
        <f t="shared" ref="D16:F16" si="1">D15*0.07</f>
        <v>0</v>
      </c>
      <c r="E16" s="168">
        <f t="shared" si="1"/>
        <v>39136.264299999995</v>
      </c>
      <c r="F16" s="168">
        <f t="shared" si="1"/>
        <v>39136.264299999995</v>
      </c>
    </row>
    <row r="17" spans="2:6" s="163" customFormat="1" ht="25.5" customHeight="1" thickBot="1" x14ac:dyDescent="0.3">
      <c r="B17" s="169" t="s">
        <v>65</v>
      </c>
      <c r="C17" s="170">
        <f>C15+C16</f>
        <v>0</v>
      </c>
      <c r="D17" s="170">
        <f t="shared" ref="D17:F17" si="2">D15+D16</f>
        <v>0</v>
      </c>
      <c r="E17" s="170">
        <f t="shared" si="2"/>
        <v>598225.75429999991</v>
      </c>
      <c r="F17" s="170">
        <f t="shared" si="2"/>
        <v>598225.75429999991</v>
      </c>
    </row>
    <row r="18" spans="2:6" s="84" customFormat="1" ht="16.5" thickBot="1" x14ac:dyDescent="0.3"/>
    <row r="19" spans="2:6" s="84" customFormat="1" ht="15.75" customHeight="1" x14ac:dyDescent="0.25">
      <c r="B19" s="336" t="s">
        <v>29</v>
      </c>
      <c r="C19" s="337"/>
      <c r="D19" s="337"/>
      <c r="E19" s="337"/>
      <c r="F19" s="338"/>
    </row>
    <row r="20" spans="2:6" ht="15.75" x14ac:dyDescent="0.25">
      <c r="B20" s="29"/>
      <c r="C20" s="27" t="s">
        <v>181</v>
      </c>
      <c r="D20" s="27" t="s">
        <v>182</v>
      </c>
      <c r="E20" s="27" t="s">
        <v>183</v>
      </c>
      <c r="F20" s="30" t="s">
        <v>31</v>
      </c>
    </row>
    <row r="21" spans="2:6" ht="15.75" x14ac:dyDescent="0.25">
      <c r="B21" s="29"/>
      <c r="C21" s="27" t="str">
        <f>'1) Budget Table'!D13</f>
        <v>IOM</v>
      </c>
      <c r="D21" s="27" t="str">
        <f>'1) Budget Table'!E13</f>
        <v>UNDP</v>
      </c>
      <c r="E21" s="27" t="str">
        <f>'1) Budget Table'!F13</f>
        <v>UN-Habitat</v>
      </c>
      <c r="F21" s="30"/>
    </row>
    <row r="22" spans="2:6" ht="23.25" customHeight="1" x14ac:dyDescent="0.25">
      <c r="B22" s="28" t="s">
        <v>30</v>
      </c>
      <c r="C22" s="26">
        <f>'1) Budget Table'!D335</f>
        <v>708750.2379999999</v>
      </c>
      <c r="D22" s="26">
        <f>'1) Budget Table'!E335</f>
        <v>708750.2379999999</v>
      </c>
      <c r="E22" s="26">
        <f>'1) Budget Table'!F335</f>
        <v>429451.88299999991</v>
      </c>
      <c r="F22" s="9">
        <f>'1) Budget Table'!H335</f>
        <v>0.7</v>
      </c>
    </row>
    <row r="23" spans="2:6" ht="24.75" customHeight="1" x14ac:dyDescent="0.25">
      <c r="B23" s="28" t="s">
        <v>32</v>
      </c>
      <c r="C23" s="26">
        <f>'1) Budget Table'!D336</f>
        <v>303750.10199999996</v>
      </c>
      <c r="D23" s="26">
        <f>'1) Budget Table'!E336</f>
        <v>303750.10199999996</v>
      </c>
      <c r="E23" s="26">
        <f>'1) Budget Table'!F336</f>
        <v>184050.80699999997</v>
      </c>
      <c r="F23" s="9">
        <f>'1) Budget Table'!H336</f>
        <v>0.3</v>
      </c>
    </row>
    <row r="24" spans="2:6" ht="24.75" customHeight="1" thickBot="1" x14ac:dyDescent="0.3">
      <c r="B24" s="10" t="s">
        <v>577</v>
      </c>
      <c r="C24" s="31">
        <f>'1) Budget Table'!D337</f>
        <v>0</v>
      </c>
      <c r="D24" s="31">
        <f>'1) Budget Table'!E337</f>
        <v>0</v>
      </c>
      <c r="E24" s="31">
        <f>'1) Budget Table'!F337</f>
        <v>0</v>
      </c>
      <c r="F24" s="11">
        <f>'1) Budget Table'!H337</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Table'!$G$329</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7">
        <v>0</v>
      </c>
    </row>
    <row r="2" spans="1:1" x14ac:dyDescent="0.25">
      <c r="A2" s="147">
        <v>0.2</v>
      </c>
    </row>
    <row r="3" spans="1:1" x14ac:dyDescent="0.25">
      <c r="A3" s="147">
        <v>0.4</v>
      </c>
    </row>
    <row r="4" spans="1:1" x14ac:dyDescent="0.25">
      <c r="A4" s="147">
        <v>0.6</v>
      </c>
    </row>
    <row r="5" spans="1:1" x14ac:dyDescent="0.25">
      <c r="A5" s="147">
        <v>0.8</v>
      </c>
    </row>
    <row r="6" spans="1:1" x14ac:dyDescent="0.25">
      <c r="A6" s="147">
        <v>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85" t="s">
        <v>199</v>
      </c>
      <c r="B1" s="86" t="s">
        <v>200</v>
      </c>
    </row>
    <row r="2" spans="1:2" x14ac:dyDescent="0.25">
      <c r="A2" s="87" t="s">
        <v>201</v>
      </c>
      <c r="B2" s="88" t="s">
        <v>202</v>
      </c>
    </row>
    <row r="3" spans="1:2" x14ac:dyDescent="0.25">
      <c r="A3" s="87" t="s">
        <v>203</v>
      </c>
      <c r="B3" s="88" t="s">
        <v>204</v>
      </c>
    </row>
    <row r="4" spans="1:2" x14ac:dyDescent="0.25">
      <c r="A4" s="87" t="s">
        <v>205</v>
      </c>
      <c r="B4" s="88" t="s">
        <v>206</v>
      </c>
    </row>
    <row r="5" spans="1:2" x14ac:dyDescent="0.25">
      <c r="A5" s="87" t="s">
        <v>207</v>
      </c>
      <c r="B5" s="88" t="s">
        <v>208</v>
      </c>
    </row>
    <row r="6" spans="1:2" x14ac:dyDescent="0.25">
      <c r="A6" s="87" t="s">
        <v>209</v>
      </c>
      <c r="B6" s="88" t="s">
        <v>210</v>
      </c>
    </row>
    <row r="7" spans="1:2" x14ac:dyDescent="0.25">
      <c r="A7" s="87" t="s">
        <v>211</v>
      </c>
      <c r="B7" s="88" t="s">
        <v>212</v>
      </c>
    </row>
    <row r="8" spans="1:2" x14ac:dyDescent="0.25">
      <c r="A8" s="87" t="s">
        <v>213</v>
      </c>
      <c r="B8" s="88" t="s">
        <v>214</v>
      </c>
    </row>
    <row r="9" spans="1:2" x14ac:dyDescent="0.25">
      <c r="A9" s="87" t="s">
        <v>215</v>
      </c>
      <c r="B9" s="88" t="s">
        <v>216</v>
      </c>
    </row>
    <row r="10" spans="1:2" x14ac:dyDescent="0.25">
      <c r="A10" s="87" t="s">
        <v>217</v>
      </c>
      <c r="B10" s="88" t="s">
        <v>218</v>
      </c>
    </row>
    <row r="11" spans="1:2" x14ac:dyDescent="0.25">
      <c r="A11" s="87" t="s">
        <v>219</v>
      </c>
      <c r="B11" s="88" t="s">
        <v>220</v>
      </c>
    </row>
    <row r="12" spans="1:2" x14ac:dyDescent="0.25">
      <c r="A12" s="87" t="s">
        <v>221</v>
      </c>
      <c r="B12" s="88" t="s">
        <v>222</v>
      </c>
    </row>
    <row r="13" spans="1:2" x14ac:dyDescent="0.25">
      <c r="A13" s="87" t="s">
        <v>223</v>
      </c>
      <c r="B13" s="88" t="s">
        <v>224</v>
      </c>
    </row>
    <row r="14" spans="1:2" x14ac:dyDescent="0.25">
      <c r="A14" s="87" t="s">
        <v>225</v>
      </c>
      <c r="B14" s="88" t="s">
        <v>226</v>
      </c>
    </row>
    <row r="15" spans="1:2" x14ac:dyDescent="0.25">
      <c r="A15" s="87" t="s">
        <v>227</v>
      </c>
      <c r="B15" s="88" t="s">
        <v>228</v>
      </c>
    </row>
    <row r="16" spans="1:2" x14ac:dyDescent="0.25">
      <c r="A16" s="87" t="s">
        <v>229</v>
      </c>
      <c r="B16" s="88" t="s">
        <v>230</v>
      </c>
    </row>
    <row r="17" spans="1:2" x14ac:dyDescent="0.25">
      <c r="A17" s="87" t="s">
        <v>231</v>
      </c>
      <c r="B17" s="88" t="s">
        <v>232</v>
      </c>
    </row>
    <row r="18" spans="1:2" x14ac:dyDescent="0.25">
      <c r="A18" s="87" t="s">
        <v>233</v>
      </c>
      <c r="B18" s="88" t="s">
        <v>234</v>
      </c>
    </row>
    <row r="19" spans="1:2" x14ac:dyDescent="0.25">
      <c r="A19" s="87" t="s">
        <v>235</v>
      </c>
      <c r="B19" s="88" t="s">
        <v>236</v>
      </c>
    </row>
    <row r="20" spans="1:2" x14ac:dyDescent="0.25">
      <c r="A20" s="87" t="s">
        <v>237</v>
      </c>
      <c r="B20" s="88" t="s">
        <v>238</v>
      </c>
    </row>
    <row r="21" spans="1:2" x14ac:dyDescent="0.25">
      <c r="A21" s="87" t="s">
        <v>239</v>
      </c>
      <c r="B21" s="88" t="s">
        <v>240</v>
      </c>
    </row>
    <row r="22" spans="1:2" x14ac:dyDescent="0.25">
      <c r="A22" s="87" t="s">
        <v>241</v>
      </c>
      <c r="B22" s="88" t="s">
        <v>242</v>
      </c>
    </row>
    <row r="23" spans="1:2" x14ac:dyDescent="0.25">
      <c r="A23" s="87" t="s">
        <v>243</v>
      </c>
      <c r="B23" s="88" t="s">
        <v>244</v>
      </c>
    </row>
    <row r="24" spans="1:2" x14ac:dyDescent="0.25">
      <c r="A24" s="87" t="s">
        <v>245</v>
      </c>
      <c r="B24" s="88" t="s">
        <v>246</v>
      </c>
    </row>
    <row r="25" spans="1:2" x14ac:dyDescent="0.25">
      <c r="A25" s="87" t="s">
        <v>247</v>
      </c>
      <c r="B25" s="88" t="s">
        <v>248</v>
      </c>
    </row>
    <row r="26" spans="1:2" x14ac:dyDescent="0.25">
      <c r="A26" s="87" t="s">
        <v>249</v>
      </c>
      <c r="B26" s="88" t="s">
        <v>250</v>
      </c>
    </row>
    <row r="27" spans="1:2" x14ac:dyDescent="0.25">
      <c r="A27" s="87" t="s">
        <v>251</v>
      </c>
      <c r="B27" s="88" t="s">
        <v>252</v>
      </c>
    </row>
    <row r="28" spans="1:2" x14ac:dyDescent="0.25">
      <c r="A28" s="87" t="s">
        <v>253</v>
      </c>
      <c r="B28" s="88" t="s">
        <v>254</v>
      </c>
    </row>
    <row r="29" spans="1:2" x14ac:dyDescent="0.25">
      <c r="A29" s="87" t="s">
        <v>255</v>
      </c>
      <c r="B29" s="88" t="s">
        <v>256</v>
      </c>
    </row>
    <row r="30" spans="1:2" x14ac:dyDescent="0.25">
      <c r="A30" s="87" t="s">
        <v>257</v>
      </c>
      <c r="B30" s="88" t="s">
        <v>258</v>
      </c>
    </row>
    <row r="31" spans="1:2" x14ac:dyDescent="0.25">
      <c r="A31" s="87" t="s">
        <v>259</v>
      </c>
      <c r="B31" s="88" t="s">
        <v>260</v>
      </c>
    </row>
    <row r="32" spans="1:2" x14ac:dyDescent="0.25">
      <c r="A32" s="87" t="s">
        <v>261</v>
      </c>
      <c r="B32" s="88" t="s">
        <v>262</v>
      </c>
    </row>
    <row r="33" spans="1:2" x14ac:dyDescent="0.25">
      <c r="A33" s="87" t="s">
        <v>263</v>
      </c>
      <c r="B33" s="88" t="s">
        <v>264</v>
      </c>
    </row>
    <row r="34" spans="1:2" x14ac:dyDescent="0.25">
      <c r="A34" s="87" t="s">
        <v>265</v>
      </c>
      <c r="B34" s="88" t="s">
        <v>266</v>
      </c>
    </row>
    <row r="35" spans="1:2" x14ac:dyDescent="0.25">
      <c r="A35" s="87" t="s">
        <v>267</v>
      </c>
      <c r="B35" s="88" t="s">
        <v>268</v>
      </c>
    </row>
    <row r="36" spans="1:2" x14ac:dyDescent="0.25">
      <c r="A36" s="87" t="s">
        <v>269</v>
      </c>
      <c r="B36" s="88" t="s">
        <v>270</v>
      </c>
    </row>
    <row r="37" spans="1:2" x14ac:dyDescent="0.25">
      <c r="A37" s="87" t="s">
        <v>271</v>
      </c>
      <c r="B37" s="88" t="s">
        <v>272</v>
      </c>
    </row>
    <row r="38" spans="1:2" x14ac:dyDescent="0.25">
      <c r="A38" s="87" t="s">
        <v>273</v>
      </c>
      <c r="B38" s="88" t="s">
        <v>274</v>
      </c>
    </row>
    <row r="39" spans="1:2" x14ac:dyDescent="0.25">
      <c r="A39" s="87" t="s">
        <v>275</v>
      </c>
      <c r="B39" s="88" t="s">
        <v>276</v>
      </c>
    </row>
    <row r="40" spans="1:2" x14ac:dyDescent="0.25">
      <c r="A40" s="87" t="s">
        <v>277</v>
      </c>
      <c r="B40" s="88" t="s">
        <v>278</v>
      </c>
    </row>
    <row r="41" spans="1:2" x14ac:dyDescent="0.25">
      <c r="A41" s="87" t="s">
        <v>279</v>
      </c>
      <c r="B41" s="88" t="s">
        <v>280</v>
      </c>
    </row>
    <row r="42" spans="1:2" x14ac:dyDescent="0.25">
      <c r="A42" s="87" t="s">
        <v>281</v>
      </c>
      <c r="B42" s="88" t="s">
        <v>282</v>
      </c>
    </row>
    <row r="43" spans="1:2" x14ac:dyDescent="0.25">
      <c r="A43" s="87" t="s">
        <v>283</v>
      </c>
      <c r="B43" s="88" t="s">
        <v>284</v>
      </c>
    </row>
    <row r="44" spans="1:2" x14ac:dyDescent="0.25">
      <c r="A44" s="87" t="s">
        <v>285</v>
      </c>
      <c r="B44" s="88" t="s">
        <v>286</v>
      </c>
    </row>
    <row r="45" spans="1:2" x14ac:dyDescent="0.25">
      <c r="A45" s="87" t="s">
        <v>287</v>
      </c>
      <c r="B45" s="88" t="s">
        <v>288</v>
      </c>
    </row>
    <row r="46" spans="1:2" x14ac:dyDescent="0.25">
      <c r="A46" s="87" t="s">
        <v>289</v>
      </c>
      <c r="B46" s="88" t="s">
        <v>290</v>
      </c>
    </row>
    <row r="47" spans="1:2" x14ac:dyDescent="0.25">
      <c r="A47" s="87" t="s">
        <v>291</v>
      </c>
      <c r="B47" s="88" t="s">
        <v>292</v>
      </c>
    </row>
    <row r="48" spans="1:2" x14ac:dyDescent="0.25">
      <c r="A48" s="87" t="s">
        <v>293</v>
      </c>
      <c r="B48" s="88" t="s">
        <v>294</v>
      </c>
    </row>
    <row r="49" spans="1:2" x14ac:dyDescent="0.25">
      <c r="A49" s="87" t="s">
        <v>295</v>
      </c>
      <c r="B49" s="88" t="s">
        <v>296</v>
      </c>
    </row>
    <row r="50" spans="1:2" x14ac:dyDescent="0.25">
      <c r="A50" s="87" t="s">
        <v>297</v>
      </c>
      <c r="B50" s="88" t="s">
        <v>298</v>
      </c>
    </row>
    <row r="51" spans="1:2" x14ac:dyDescent="0.25">
      <c r="A51" s="87" t="s">
        <v>299</v>
      </c>
      <c r="B51" s="88" t="s">
        <v>300</v>
      </c>
    </row>
    <row r="52" spans="1:2" x14ac:dyDescent="0.25">
      <c r="A52" s="87" t="s">
        <v>301</v>
      </c>
      <c r="B52" s="88" t="s">
        <v>302</v>
      </c>
    </row>
    <row r="53" spans="1:2" x14ac:dyDescent="0.25">
      <c r="A53" s="87" t="s">
        <v>303</v>
      </c>
      <c r="B53" s="88" t="s">
        <v>304</v>
      </c>
    </row>
    <row r="54" spans="1:2" x14ac:dyDescent="0.25">
      <c r="A54" s="87" t="s">
        <v>305</v>
      </c>
      <c r="B54" s="88" t="s">
        <v>306</v>
      </c>
    </row>
    <row r="55" spans="1:2" x14ac:dyDescent="0.25">
      <c r="A55" s="87" t="s">
        <v>307</v>
      </c>
      <c r="B55" s="88" t="s">
        <v>308</v>
      </c>
    </row>
    <row r="56" spans="1:2" x14ac:dyDescent="0.25">
      <c r="A56" s="87" t="s">
        <v>309</v>
      </c>
      <c r="B56" s="88" t="s">
        <v>310</v>
      </c>
    </row>
    <row r="57" spans="1:2" x14ac:dyDescent="0.25">
      <c r="A57" s="87" t="s">
        <v>311</v>
      </c>
      <c r="B57" s="88" t="s">
        <v>312</v>
      </c>
    </row>
    <row r="58" spans="1:2" x14ac:dyDescent="0.25">
      <c r="A58" s="87" t="s">
        <v>313</v>
      </c>
      <c r="B58" s="88" t="s">
        <v>314</v>
      </c>
    </row>
    <row r="59" spans="1:2" x14ac:dyDescent="0.25">
      <c r="A59" s="87" t="s">
        <v>315</v>
      </c>
      <c r="B59" s="88" t="s">
        <v>316</v>
      </c>
    </row>
    <row r="60" spans="1:2" x14ac:dyDescent="0.25">
      <c r="A60" s="87" t="s">
        <v>317</v>
      </c>
      <c r="B60" s="88" t="s">
        <v>318</v>
      </c>
    </row>
    <row r="61" spans="1:2" x14ac:dyDescent="0.25">
      <c r="A61" s="87" t="s">
        <v>319</v>
      </c>
      <c r="B61" s="88" t="s">
        <v>320</v>
      </c>
    </row>
    <row r="62" spans="1:2" x14ac:dyDescent="0.25">
      <c r="A62" s="87" t="s">
        <v>321</v>
      </c>
      <c r="B62" s="88" t="s">
        <v>322</v>
      </c>
    </row>
    <row r="63" spans="1:2" x14ac:dyDescent="0.25">
      <c r="A63" s="87" t="s">
        <v>323</v>
      </c>
      <c r="B63" s="88" t="s">
        <v>324</v>
      </c>
    </row>
    <row r="64" spans="1:2" x14ac:dyDescent="0.25">
      <c r="A64" s="87" t="s">
        <v>325</v>
      </c>
      <c r="B64" s="88" t="s">
        <v>326</v>
      </c>
    </row>
    <row r="65" spans="1:2" x14ac:dyDescent="0.25">
      <c r="A65" s="87" t="s">
        <v>327</v>
      </c>
      <c r="B65" s="88" t="s">
        <v>328</v>
      </c>
    </row>
    <row r="66" spans="1:2" x14ac:dyDescent="0.25">
      <c r="A66" s="87" t="s">
        <v>329</v>
      </c>
      <c r="B66" s="88" t="s">
        <v>330</v>
      </c>
    </row>
    <row r="67" spans="1:2" x14ac:dyDescent="0.25">
      <c r="A67" s="87" t="s">
        <v>331</v>
      </c>
      <c r="B67" s="88" t="s">
        <v>332</v>
      </c>
    </row>
    <row r="68" spans="1:2" x14ac:dyDescent="0.25">
      <c r="A68" s="87" t="s">
        <v>333</v>
      </c>
      <c r="B68" s="88" t="s">
        <v>334</v>
      </c>
    </row>
    <row r="69" spans="1:2" x14ac:dyDescent="0.25">
      <c r="A69" s="87" t="s">
        <v>335</v>
      </c>
      <c r="B69" s="88" t="s">
        <v>336</v>
      </c>
    </row>
    <row r="70" spans="1:2" x14ac:dyDescent="0.25">
      <c r="A70" s="87" t="s">
        <v>337</v>
      </c>
      <c r="B70" s="88" t="s">
        <v>338</v>
      </c>
    </row>
    <row r="71" spans="1:2" x14ac:dyDescent="0.25">
      <c r="A71" s="87" t="s">
        <v>339</v>
      </c>
      <c r="B71" s="88" t="s">
        <v>340</v>
      </c>
    </row>
    <row r="72" spans="1:2" x14ac:dyDescent="0.25">
      <c r="A72" s="87" t="s">
        <v>341</v>
      </c>
      <c r="B72" s="88" t="s">
        <v>342</v>
      </c>
    </row>
    <row r="73" spans="1:2" x14ac:dyDescent="0.25">
      <c r="A73" s="87" t="s">
        <v>343</v>
      </c>
      <c r="B73" s="88" t="s">
        <v>344</v>
      </c>
    </row>
    <row r="74" spans="1:2" x14ac:dyDescent="0.25">
      <c r="A74" s="87" t="s">
        <v>345</v>
      </c>
      <c r="B74" s="88" t="s">
        <v>346</v>
      </c>
    </row>
    <row r="75" spans="1:2" x14ac:dyDescent="0.25">
      <c r="A75" s="87" t="s">
        <v>347</v>
      </c>
      <c r="B75" s="89" t="s">
        <v>348</v>
      </c>
    </row>
    <row r="76" spans="1:2" x14ac:dyDescent="0.25">
      <c r="A76" s="87" t="s">
        <v>349</v>
      </c>
      <c r="B76" s="89" t="s">
        <v>350</v>
      </c>
    </row>
    <row r="77" spans="1:2" x14ac:dyDescent="0.25">
      <c r="A77" s="87" t="s">
        <v>351</v>
      </c>
      <c r="B77" s="89" t="s">
        <v>352</v>
      </c>
    </row>
    <row r="78" spans="1:2" x14ac:dyDescent="0.25">
      <c r="A78" s="87" t="s">
        <v>353</v>
      </c>
      <c r="B78" s="89" t="s">
        <v>354</v>
      </c>
    </row>
    <row r="79" spans="1:2" x14ac:dyDescent="0.25">
      <c r="A79" s="87" t="s">
        <v>355</v>
      </c>
      <c r="B79" s="89" t="s">
        <v>356</v>
      </c>
    </row>
    <row r="80" spans="1:2" x14ac:dyDescent="0.25">
      <c r="A80" s="87" t="s">
        <v>357</v>
      </c>
      <c r="B80" s="89" t="s">
        <v>358</v>
      </c>
    </row>
    <row r="81" spans="1:2" x14ac:dyDescent="0.25">
      <c r="A81" s="87" t="s">
        <v>359</v>
      </c>
      <c r="B81" s="89" t="s">
        <v>360</v>
      </c>
    </row>
    <row r="82" spans="1:2" x14ac:dyDescent="0.25">
      <c r="A82" s="87" t="s">
        <v>361</v>
      </c>
      <c r="B82" s="89" t="s">
        <v>362</v>
      </c>
    </row>
    <row r="83" spans="1:2" x14ac:dyDescent="0.25">
      <c r="A83" s="87" t="s">
        <v>363</v>
      </c>
      <c r="B83" s="89" t="s">
        <v>364</v>
      </c>
    </row>
    <row r="84" spans="1:2" x14ac:dyDescent="0.25">
      <c r="A84" s="87" t="s">
        <v>365</v>
      </c>
      <c r="B84" s="89" t="s">
        <v>366</v>
      </c>
    </row>
    <row r="85" spans="1:2" x14ac:dyDescent="0.25">
      <c r="A85" s="87" t="s">
        <v>367</v>
      </c>
      <c r="B85" s="89" t="s">
        <v>368</v>
      </c>
    </row>
    <row r="86" spans="1:2" x14ac:dyDescent="0.25">
      <c r="A86" s="87" t="s">
        <v>369</v>
      </c>
      <c r="B86" s="89" t="s">
        <v>370</v>
      </c>
    </row>
    <row r="87" spans="1:2" x14ac:dyDescent="0.25">
      <c r="A87" s="87" t="s">
        <v>371</v>
      </c>
      <c r="B87" s="89" t="s">
        <v>372</v>
      </c>
    </row>
    <row r="88" spans="1:2" x14ac:dyDescent="0.25">
      <c r="A88" s="87" t="s">
        <v>373</v>
      </c>
      <c r="B88" s="89" t="s">
        <v>374</v>
      </c>
    </row>
    <row r="89" spans="1:2" x14ac:dyDescent="0.25">
      <c r="A89" s="87" t="s">
        <v>375</v>
      </c>
      <c r="B89" s="89" t="s">
        <v>376</v>
      </c>
    </row>
    <row r="90" spans="1:2" x14ac:dyDescent="0.25">
      <c r="A90" s="87" t="s">
        <v>377</v>
      </c>
      <c r="B90" s="89" t="s">
        <v>378</v>
      </c>
    </row>
    <row r="91" spans="1:2" x14ac:dyDescent="0.25">
      <c r="A91" s="87" t="s">
        <v>379</v>
      </c>
      <c r="B91" s="89" t="s">
        <v>380</v>
      </c>
    </row>
    <row r="92" spans="1:2" x14ac:dyDescent="0.25">
      <c r="A92" s="87" t="s">
        <v>381</v>
      </c>
      <c r="B92" s="89" t="s">
        <v>382</v>
      </c>
    </row>
    <row r="93" spans="1:2" x14ac:dyDescent="0.25">
      <c r="A93" s="87" t="s">
        <v>383</v>
      </c>
      <c r="B93" s="89" t="s">
        <v>384</v>
      </c>
    </row>
    <row r="94" spans="1:2" x14ac:dyDescent="0.25">
      <c r="A94" s="87" t="s">
        <v>385</v>
      </c>
      <c r="B94" s="89" t="s">
        <v>386</v>
      </c>
    </row>
    <row r="95" spans="1:2" x14ac:dyDescent="0.25">
      <c r="A95" s="87" t="s">
        <v>387</v>
      </c>
      <c r="B95" s="89" t="s">
        <v>388</v>
      </c>
    </row>
    <row r="96" spans="1:2" x14ac:dyDescent="0.25">
      <c r="A96" s="87" t="s">
        <v>389</v>
      </c>
      <c r="B96" s="89" t="s">
        <v>390</v>
      </c>
    </row>
    <row r="97" spans="1:2" x14ac:dyDescent="0.25">
      <c r="A97" s="87" t="s">
        <v>391</v>
      </c>
      <c r="B97" s="89" t="s">
        <v>392</v>
      </c>
    </row>
    <row r="98" spans="1:2" x14ac:dyDescent="0.25">
      <c r="A98" s="87" t="s">
        <v>393</v>
      </c>
      <c r="B98" s="89" t="s">
        <v>394</v>
      </c>
    </row>
    <row r="99" spans="1:2" x14ac:dyDescent="0.25">
      <c r="A99" s="87" t="s">
        <v>395</v>
      </c>
      <c r="B99" s="89" t="s">
        <v>396</v>
      </c>
    </row>
    <row r="100" spans="1:2" x14ac:dyDescent="0.25">
      <c r="A100" s="87" t="s">
        <v>397</v>
      </c>
      <c r="B100" s="89" t="s">
        <v>398</v>
      </c>
    </row>
    <row r="101" spans="1:2" x14ac:dyDescent="0.25">
      <c r="A101" s="87" t="s">
        <v>399</v>
      </c>
      <c r="B101" s="89" t="s">
        <v>400</v>
      </c>
    </row>
    <row r="102" spans="1:2" x14ac:dyDescent="0.25">
      <c r="A102" s="87" t="s">
        <v>401</v>
      </c>
      <c r="B102" s="89" t="s">
        <v>402</v>
      </c>
    </row>
    <row r="103" spans="1:2" x14ac:dyDescent="0.25">
      <c r="A103" s="87" t="s">
        <v>403</v>
      </c>
      <c r="B103" s="89" t="s">
        <v>404</v>
      </c>
    </row>
    <row r="104" spans="1:2" x14ac:dyDescent="0.25">
      <c r="A104" s="87" t="s">
        <v>405</v>
      </c>
      <c r="B104" s="89" t="s">
        <v>406</v>
      </c>
    </row>
    <row r="105" spans="1:2" x14ac:dyDescent="0.25">
      <c r="A105" s="87" t="s">
        <v>407</v>
      </c>
      <c r="B105" s="89" t="s">
        <v>408</v>
      </c>
    </row>
    <row r="106" spans="1:2" x14ac:dyDescent="0.25">
      <c r="A106" s="87" t="s">
        <v>409</v>
      </c>
      <c r="B106" s="89" t="s">
        <v>410</v>
      </c>
    </row>
    <row r="107" spans="1:2" x14ac:dyDescent="0.25">
      <c r="A107" s="87" t="s">
        <v>411</v>
      </c>
      <c r="B107" s="89" t="s">
        <v>412</v>
      </c>
    </row>
    <row r="108" spans="1:2" x14ac:dyDescent="0.25">
      <c r="A108" s="87" t="s">
        <v>413</v>
      </c>
      <c r="B108" s="89" t="s">
        <v>414</v>
      </c>
    </row>
    <row r="109" spans="1:2" x14ac:dyDescent="0.25">
      <c r="A109" s="87" t="s">
        <v>415</v>
      </c>
      <c r="B109" s="89" t="s">
        <v>416</v>
      </c>
    </row>
    <row r="110" spans="1:2" x14ac:dyDescent="0.25">
      <c r="A110" s="87" t="s">
        <v>417</v>
      </c>
      <c r="B110" s="89" t="s">
        <v>418</v>
      </c>
    </row>
    <row r="111" spans="1:2" x14ac:dyDescent="0.25">
      <c r="A111" s="87" t="s">
        <v>419</v>
      </c>
      <c r="B111" s="89" t="s">
        <v>420</v>
      </c>
    </row>
    <row r="112" spans="1:2" x14ac:dyDescent="0.25">
      <c r="A112" s="87" t="s">
        <v>421</v>
      </c>
      <c r="B112" s="89" t="s">
        <v>422</v>
      </c>
    </row>
    <row r="113" spans="1:2" x14ac:dyDescent="0.25">
      <c r="A113" s="87" t="s">
        <v>423</v>
      </c>
      <c r="B113" s="89" t="s">
        <v>424</v>
      </c>
    </row>
    <row r="114" spans="1:2" x14ac:dyDescent="0.25">
      <c r="A114" s="87" t="s">
        <v>425</v>
      </c>
      <c r="B114" s="89" t="s">
        <v>426</v>
      </c>
    </row>
    <row r="115" spans="1:2" x14ac:dyDescent="0.25">
      <c r="A115" s="87" t="s">
        <v>427</v>
      </c>
      <c r="B115" s="89" t="s">
        <v>428</v>
      </c>
    </row>
    <row r="116" spans="1:2" x14ac:dyDescent="0.25">
      <c r="A116" s="87" t="s">
        <v>429</v>
      </c>
      <c r="B116" s="89" t="s">
        <v>430</v>
      </c>
    </row>
    <row r="117" spans="1:2" x14ac:dyDescent="0.25">
      <c r="A117" s="87" t="s">
        <v>431</v>
      </c>
      <c r="B117" s="89" t="s">
        <v>432</v>
      </c>
    </row>
    <row r="118" spans="1:2" x14ac:dyDescent="0.25">
      <c r="A118" s="87" t="s">
        <v>433</v>
      </c>
      <c r="B118" s="89" t="s">
        <v>434</v>
      </c>
    </row>
    <row r="119" spans="1:2" x14ac:dyDescent="0.25">
      <c r="A119" s="87" t="s">
        <v>435</v>
      </c>
      <c r="B119" s="89" t="s">
        <v>436</v>
      </c>
    </row>
    <row r="120" spans="1:2" x14ac:dyDescent="0.25">
      <c r="A120" s="87" t="s">
        <v>437</v>
      </c>
      <c r="B120" s="89" t="s">
        <v>438</v>
      </c>
    </row>
    <row r="121" spans="1:2" x14ac:dyDescent="0.25">
      <c r="A121" s="87" t="s">
        <v>439</v>
      </c>
      <c r="B121" s="89" t="s">
        <v>440</v>
      </c>
    </row>
    <row r="122" spans="1:2" x14ac:dyDescent="0.25">
      <c r="A122" s="87" t="s">
        <v>441</v>
      </c>
      <c r="B122" s="89" t="s">
        <v>442</v>
      </c>
    </row>
    <row r="123" spans="1:2" x14ac:dyDescent="0.25">
      <c r="A123" s="87" t="s">
        <v>443</v>
      </c>
      <c r="B123" s="89" t="s">
        <v>444</v>
      </c>
    </row>
    <row r="124" spans="1:2" x14ac:dyDescent="0.25">
      <c r="A124" s="87" t="s">
        <v>445</v>
      </c>
      <c r="B124" s="89" t="s">
        <v>446</v>
      </c>
    </row>
    <row r="125" spans="1:2" x14ac:dyDescent="0.25">
      <c r="A125" s="87" t="s">
        <v>447</v>
      </c>
      <c r="B125" s="89" t="s">
        <v>448</v>
      </c>
    </row>
    <row r="126" spans="1:2" x14ac:dyDescent="0.25">
      <c r="A126" s="87" t="s">
        <v>449</v>
      </c>
      <c r="B126" s="89" t="s">
        <v>450</v>
      </c>
    </row>
    <row r="127" spans="1:2" x14ac:dyDescent="0.25">
      <c r="A127" s="87" t="s">
        <v>451</v>
      </c>
      <c r="B127" s="89" t="s">
        <v>452</v>
      </c>
    </row>
    <row r="128" spans="1:2" x14ac:dyDescent="0.25">
      <c r="A128" s="87" t="s">
        <v>453</v>
      </c>
      <c r="B128" s="89" t="s">
        <v>454</v>
      </c>
    </row>
    <row r="129" spans="1:2" x14ac:dyDescent="0.25">
      <c r="A129" s="87" t="s">
        <v>455</v>
      </c>
      <c r="B129" s="89" t="s">
        <v>456</v>
      </c>
    </row>
    <row r="130" spans="1:2" x14ac:dyDescent="0.25">
      <c r="A130" s="87" t="s">
        <v>457</v>
      </c>
      <c r="B130" s="89" t="s">
        <v>458</v>
      </c>
    </row>
    <row r="131" spans="1:2" x14ac:dyDescent="0.25">
      <c r="A131" s="87" t="s">
        <v>459</v>
      </c>
      <c r="B131" s="89" t="s">
        <v>460</v>
      </c>
    </row>
    <row r="132" spans="1:2" x14ac:dyDescent="0.25">
      <c r="A132" s="87" t="s">
        <v>461</v>
      </c>
      <c r="B132" s="89" t="s">
        <v>462</v>
      </c>
    </row>
    <row r="133" spans="1:2" x14ac:dyDescent="0.25">
      <c r="A133" s="87" t="s">
        <v>463</v>
      </c>
      <c r="B133" s="89" t="s">
        <v>464</v>
      </c>
    </row>
    <row r="134" spans="1:2" x14ac:dyDescent="0.25">
      <c r="A134" s="87" t="s">
        <v>465</v>
      </c>
      <c r="B134" s="89" t="s">
        <v>466</v>
      </c>
    </row>
    <row r="135" spans="1:2" x14ac:dyDescent="0.25">
      <c r="A135" s="87" t="s">
        <v>467</v>
      </c>
      <c r="B135" s="89" t="s">
        <v>468</v>
      </c>
    </row>
    <row r="136" spans="1:2" x14ac:dyDescent="0.25">
      <c r="A136" s="87" t="s">
        <v>469</v>
      </c>
      <c r="B136" s="89" t="s">
        <v>470</v>
      </c>
    </row>
    <row r="137" spans="1:2" x14ac:dyDescent="0.25">
      <c r="A137" s="87" t="s">
        <v>471</v>
      </c>
      <c r="B137" s="89" t="s">
        <v>472</v>
      </c>
    </row>
    <row r="138" spans="1:2" x14ac:dyDescent="0.25">
      <c r="A138" s="87" t="s">
        <v>473</v>
      </c>
      <c r="B138" s="89" t="s">
        <v>474</v>
      </c>
    </row>
    <row r="139" spans="1:2" x14ac:dyDescent="0.25">
      <c r="A139" s="87" t="s">
        <v>475</v>
      </c>
      <c r="B139" s="89" t="s">
        <v>476</v>
      </c>
    </row>
    <row r="140" spans="1:2" x14ac:dyDescent="0.25">
      <c r="A140" s="87" t="s">
        <v>477</v>
      </c>
      <c r="B140" s="89" t="s">
        <v>478</v>
      </c>
    </row>
    <row r="141" spans="1:2" x14ac:dyDescent="0.25">
      <c r="A141" s="87" t="s">
        <v>479</v>
      </c>
      <c r="B141" s="89" t="s">
        <v>480</v>
      </c>
    </row>
    <row r="142" spans="1:2" x14ac:dyDescent="0.25">
      <c r="A142" s="87" t="s">
        <v>481</v>
      </c>
      <c r="B142" s="89" t="s">
        <v>482</v>
      </c>
    </row>
    <row r="143" spans="1:2" x14ac:dyDescent="0.25">
      <c r="A143" s="87" t="s">
        <v>483</v>
      </c>
      <c r="B143" s="89" t="s">
        <v>484</v>
      </c>
    </row>
    <row r="144" spans="1:2" x14ac:dyDescent="0.25">
      <c r="A144" s="87" t="s">
        <v>485</v>
      </c>
      <c r="B144" s="90" t="s">
        <v>486</v>
      </c>
    </row>
    <row r="145" spans="1:2" x14ac:dyDescent="0.25">
      <c r="A145" s="87" t="s">
        <v>487</v>
      </c>
      <c r="B145" s="89" t="s">
        <v>488</v>
      </c>
    </row>
    <row r="146" spans="1:2" x14ac:dyDescent="0.25">
      <c r="A146" s="87" t="s">
        <v>489</v>
      </c>
      <c r="B146" s="89" t="s">
        <v>490</v>
      </c>
    </row>
    <row r="147" spans="1:2" x14ac:dyDescent="0.25">
      <c r="A147" s="87" t="s">
        <v>491</v>
      </c>
      <c r="B147" s="89" t="s">
        <v>492</v>
      </c>
    </row>
    <row r="148" spans="1:2" x14ac:dyDescent="0.25">
      <c r="A148" s="87" t="s">
        <v>493</v>
      </c>
      <c r="B148" s="89" t="s">
        <v>494</v>
      </c>
    </row>
    <row r="149" spans="1:2" x14ac:dyDescent="0.25">
      <c r="A149" s="87" t="s">
        <v>495</v>
      </c>
      <c r="B149" s="89" t="s">
        <v>496</v>
      </c>
    </row>
    <row r="150" spans="1:2" x14ac:dyDescent="0.25">
      <c r="A150" s="87" t="s">
        <v>497</v>
      </c>
      <c r="B150" s="89" t="s">
        <v>498</v>
      </c>
    </row>
    <row r="151" spans="1:2" x14ac:dyDescent="0.25">
      <c r="A151" s="87" t="s">
        <v>499</v>
      </c>
      <c r="B151" s="89" t="s">
        <v>500</v>
      </c>
    </row>
    <row r="152" spans="1:2" x14ac:dyDescent="0.25">
      <c r="A152" s="87" t="s">
        <v>501</v>
      </c>
      <c r="B152" s="89" t="s">
        <v>502</v>
      </c>
    </row>
    <row r="153" spans="1:2" x14ac:dyDescent="0.25">
      <c r="A153" s="87" t="s">
        <v>503</v>
      </c>
      <c r="B153" s="89" t="s">
        <v>504</v>
      </c>
    </row>
    <row r="154" spans="1:2" x14ac:dyDescent="0.25">
      <c r="A154" s="87" t="s">
        <v>505</v>
      </c>
      <c r="B154" s="89" t="s">
        <v>506</v>
      </c>
    </row>
    <row r="155" spans="1:2" x14ac:dyDescent="0.25">
      <c r="A155" s="87" t="s">
        <v>507</v>
      </c>
      <c r="B155" s="89" t="s">
        <v>508</v>
      </c>
    </row>
    <row r="156" spans="1:2" x14ac:dyDescent="0.25">
      <c r="A156" s="87" t="s">
        <v>509</v>
      </c>
      <c r="B156" s="89" t="s">
        <v>510</v>
      </c>
    </row>
    <row r="157" spans="1:2" x14ac:dyDescent="0.25">
      <c r="A157" s="87" t="s">
        <v>511</v>
      </c>
      <c r="B157" s="89" t="s">
        <v>512</v>
      </c>
    </row>
    <row r="158" spans="1:2" x14ac:dyDescent="0.25">
      <c r="A158" s="87" t="s">
        <v>513</v>
      </c>
      <c r="B158" s="89" t="s">
        <v>514</v>
      </c>
    </row>
    <row r="159" spans="1:2" x14ac:dyDescent="0.25">
      <c r="A159" s="87" t="s">
        <v>515</v>
      </c>
      <c r="B159" s="89" t="s">
        <v>516</v>
      </c>
    </row>
    <row r="160" spans="1:2" x14ac:dyDescent="0.25">
      <c r="A160" s="87" t="s">
        <v>517</v>
      </c>
      <c r="B160" s="89" t="s">
        <v>518</v>
      </c>
    </row>
    <row r="161" spans="1:2" x14ac:dyDescent="0.25">
      <c r="A161" s="87" t="s">
        <v>519</v>
      </c>
      <c r="B161" s="89" t="s">
        <v>520</v>
      </c>
    </row>
    <row r="162" spans="1:2" x14ac:dyDescent="0.25">
      <c r="A162" s="87" t="s">
        <v>521</v>
      </c>
      <c r="B162" s="89" t="s">
        <v>522</v>
      </c>
    </row>
    <row r="163" spans="1:2" x14ac:dyDescent="0.25">
      <c r="A163" s="87" t="s">
        <v>523</v>
      </c>
      <c r="B163" s="89" t="s">
        <v>524</v>
      </c>
    </row>
    <row r="164" spans="1:2" x14ac:dyDescent="0.25">
      <c r="A164" s="87" t="s">
        <v>525</v>
      </c>
      <c r="B164" s="89" t="s">
        <v>526</v>
      </c>
    </row>
    <row r="165" spans="1:2" x14ac:dyDescent="0.25">
      <c r="A165" s="87" t="s">
        <v>527</v>
      </c>
      <c r="B165" s="89" t="s">
        <v>528</v>
      </c>
    </row>
    <row r="166" spans="1:2" x14ac:dyDescent="0.25">
      <c r="A166" s="87" t="s">
        <v>529</v>
      </c>
      <c r="B166" s="89" t="s">
        <v>530</v>
      </c>
    </row>
    <row r="167" spans="1:2" x14ac:dyDescent="0.25">
      <c r="A167" s="87" t="s">
        <v>531</v>
      </c>
      <c r="B167" s="89" t="s">
        <v>532</v>
      </c>
    </row>
    <row r="168" spans="1:2" x14ac:dyDescent="0.25">
      <c r="A168" s="87" t="s">
        <v>533</v>
      </c>
      <c r="B168" s="89" t="s">
        <v>534</v>
      </c>
    </row>
    <row r="169" spans="1:2" x14ac:dyDescent="0.25">
      <c r="A169" s="87" t="s">
        <v>535</v>
      </c>
      <c r="B169" s="89" t="s">
        <v>536</v>
      </c>
    </row>
    <row r="170" spans="1:2" x14ac:dyDescent="0.25">
      <c r="A170" s="87" t="s">
        <v>537</v>
      </c>
      <c r="B170" s="89" t="s">
        <v>538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2227CD2407C0F48A4C826C4CFF386BF" ma:contentTypeVersion="13" ma:contentTypeDescription="Create a new document." ma:contentTypeScope="" ma:versionID="fe54b5321f2d66b7010bcb0e5d38c8dd">
  <xsd:schema xmlns:xsd="http://www.w3.org/2001/XMLSchema" xmlns:xs="http://www.w3.org/2001/XMLSchema" xmlns:p="http://schemas.microsoft.com/office/2006/metadata/properties" xmlns:ns3="9e335fbe-cc99-474a-b81f-200681ae237e" xmlns:ns4="21d79de4-3900-4663-add4-d435ee96d114" targetNamespace="http://schemas.microsoft.com/office/2006/metadata/properties" ma:root="true" ma:fieldsID="694ba341f6827e3b8f7db322dc3ba3cd" ns3:_="" ns4:_="">
    <xsd:import namespace="9e335fbe-cc99-474a-b81f-200681ae237e"/>
    <xsd:import namespace="21d79de4-3900-4663-add4-d435ee96d1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335fbe-cc99-474a-b81f-200681ae2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d79de4-3900-4663-add4-d435ee96d11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CA1B8A-D74B-42B4-9B40-D4FFE9ACA81F}">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9e335fbe-cc99-474a-b81f-200681ae237e"/>
    <ds:schemaRef ds:uri="http://purl.org/dc/elements/1.1/"/>
    <ds:schemaRef ds:uri="http://schemas.microsoft.com/office/infopath/2007/PartnerControls"/>
    <ds:schemaRef ds:uri="21d79de4-3900-4663-add4-d435ee96d114"/>
    <ds:schemaRef ds:uri="http://www.w3.org/XML/1998/namespace"/>
    <ds:schemaRef ds:uri="http://purl.org/dc/dcmitype/"/>
  </ds:schemaRefs>
</ds:datastoreItem>
</file>

<file path=customXml/itemProps2.xml><?xml version="1.0" encoding="utf-8"?>
<ds:datastoreItem xmlns:ds="http://schemas.openxmlformats.org/officeDocument/2006/customXml" ds:itemID="{A4A0B3A4-2F2C-417A-BFF7-F28DEF4AA380}">
  <ds:schemaRefs>
    <ds:schemaRef ds:uri="http://schemas.microsoft.com/sharepoint/v3/contenttype/forms"/>
  </ds:schemaRefs>
</ds:datastoreItem>
</file>

<file path=customXml/itemProps3.xml><?xml version="1.0" encoding="utf-8"?>
<ds:datastoreItem xmlns:ds="http://schemas.openxmlformats.org/officeDocument/2006/customXml" ds:itemID="{51B1FB85-3AA6-4A64-AD48-C1CE45964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335fbe-cc99-474a-b81f-200681ae237e"/>
    <ds:schemaRef ds:uri="21d79de4-3900-4663-add4-d435ee96d1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 1</cp:lastModifiedBy>
  <cp:lastPrinted>2017-12-11T22:51:21Z</cp:lastPrinted>
  <dcterms:created xsi:type="dcterms:W3CDTF">2017-11-15T21:17:43Z</dcterms:created>
  <dcterms:modified xsi:type="dcterms:W3CDTF">2021-10-19T08:23:14Z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0x01010002227CD2407C0F48A4C826C4CFF386BF</vt:lpwstr>
  </property>
  <property fmtid="{D5CDD505-2E9C-101B-9397-08002B2CF9AE}" pid="3" name="MSIP_Label_2059aa38-f392-4105-be92-628035578272_Enabled">
    <vt:lpwstr>true</vt:lpwstr>
  </property>
  <property fmtid="{D5CDD505-2E9C-101B-9397-08002B2CF9AE}" pid="4" name="MSIP_Label_2059aa38-f392-4105-be92-628035578272_SetDate">
    <vt:lpwstr>2020-11-13T11:55:48Z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bcf44dd7-e598-489a-9bcc-00001bfbd134</vt:lpwstr>
  </property>
  <property fmtid="{D5CDD505-2E9C-101B-9397-08002B2CF9AE}" pid="9" name="MSIP_Label_2059aa38-f392-4105-be92-628035578272_ContentBits">
    <vt:lpwstr>0</vt:lpwstr>
  </property>
</Properties>
</file>