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ndp-my.sharepoint.com/personal/fridah_karimi_undp_org/Documents/Fridah Backup/Documents/S2S/Extension 2021/Final Report/"/>
    </mc:Choice>
  </mc:AlternateContent>
  <xr:revisionPtr revIDLastSave="2" documentId="8_{D2D5B528-53A4-48BF-AF1C-7A854A2E3CB7}" xr6:coauthVersionLast="46" xr6:coauthVersionMax="46" xr10:uidLastSave="{C3C3CE9A-190B-4948-8A30-3527BC3E35F8}"/>
  <bookViews>
    <workbookView xWindow="-110" yWindow="-110" windowWidth="19420" windowHeight="1042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6" i="1" l="1"/>
  <c r="G208" i="1"/>
  <c r="G16" i="1" l="1"/>
  <c r="G17" i="1"/>
  <c r="G18" i="1"/>
  <c r="G19" i="1"/>
  <c r="D213" i="1" l="1"/>
  <c r="G20" i="1" l="1"/>
  <c r="G21" i="1"/>
  <c r="G22" i="1"/>
  <c r="G23" i="1"/>
  <c r="D24" i="1"/>
  <c r="D34" i="1"/>
  <c r="D44" i="1"/>
  <c r="D54" i="1"/>
  <c r="D66" i="1"/>
  <c r="D76" i="1"/>
  <c r="D85" i="1"/>
  <c r="D95" i="1"/>
  <c r="D94" i="5" s="1"/>
  <c r="D107" i="1"/>
  <c r="D106" i="5" s="1"/>
  <c r="D117" i="1"/>
  <c r="D117" i="5" s="1"/>
  <c r="D127" i="1"/>
  <c r="D137" i="1"/>
  <c r="D149" i="1"/>
  <c r="D151" i="5" s="1"/>
  <c r="D159" i="1"/>
  <c r="D169" i="1"/>
  <c r="D179" i="1"/>
  <c r="D184" i="5" s="1"/>
  <c r="E24" i="1"/>
  <c r="E16" i="5" s="1"/>
  <c r="E34" i="1"/>
  <c r="E44" i="1"/>
  <c r="E38" i="5" s="1"/>
  <c r="E54" i="1"/>
  <c r="E66" i="1"/>
  <c r="E76" i="1"/>
  <c r="E72" i="5" s="1"/>
  <c r="E85" i="1"/>
  <c r="E83" i="5" s="1"/>
  <c r="E95" i="1"/>
  <c r="E94" i="5" s="1"/>
  <c r="E107" i="1"/>
  <c r="E106" i="5" s="1"/>
  <c r="E117" i="1"/>
  <c r="E117" i="5" s="1"/>
  <c r="E127" i="1"/>
  <c r="E128" i="5" s="1"/>
  <c r="E137" i="1"/>
  <c r="E149" i="1"/>
  <c r="E151" i="5" s="1"/>
  <c r="E159" i="1"/>
  <c r="E169" i="1"/>
  <c r="E179" i="1"/>
  <c r="E184" i="5" s="1"/>
  <c r="F24" i="1"/>
  <c r="F16" i="5" s="1"/>
  <c r="F34" i="1"/>
  <c r="F27" i="5" s="1"/>
  <c r="F44" i="1"/>
  <c r="F38" i="5" s="1"/>
  <c r="F54" i="1"/>
  <c r="F66" i="1"/>
  <c r="F76" i="1"/>
  <c r="F72" i="5" s="1"/>
  <c r="F85" i="1"/>
  <c r="F95" i="1"/>
  <c r="F107" i="1"/>
  <c r="F106" i="5" s="1"/>
  <c r="F117" i="1"/>
  <c r="F127" i="1"/>
  <c r="F128" i="5" s="1"/>
  <c r="F137" i="1"/>
  <c r="F149" i="1"/>
  <c r="F159" i="1"/>
  <c r="F162" i="5" s="1"/>
  <c r="F169" i="1"/>
  <c r="F179" i="1"/>
  <c r="F184" i="5" s="1"/>
  <c r="G59" i="1"/>
  <c r="G60" i="1"/>
  <c r="G61" i="1"/>
  <c r="G62" i="1"/>
  <c r="G63" i="1"/>
  <c r="G64" i="1"/>
  <c r="G65" i="1"/>
  <c r="G58" i="1"/>
  <c r="G51" i="1"/>
  <c r="G53" i="1"/>
  <c r="G68" i="1"/>
  <c r="I85" i="1"/>
  <c r="I210" i="1" s="1"/>
  <c r="G83" i="1"/>
  <c r="D208" i="5"/>
  <c r="D209" i="5"/>
  <c r="G209" i="5" s="1"/>
  <c r="D210" i="5"/>
  <c r="D211" i="5"/>
  <c r="C11" i="4" s="1"/>
  <c r="D212" i="5"/>
  <c r="C12" i="4" s="1"/>
  <c r="F12" i="4" s="1"/>
  <c r="D213" i="5"/>
  <c r="D214" i="5"/>
  <c r="G214" i="5" s="1"/>
  <c r="E208" i="5"/>
  <c r="E209" i="5"/>
  <c r="E210" i="5"/>
  <c r="E211" i="5"/>
  <c r="G211" i="5" s="1"/>
  <c r="E212" i="5"/>
  <c r="E213" i="5"/>
  <c r="E214" i="5"/>
  <c r="F208" i="5"/>
  <c r="F209" i="5"/>
  <c r="F210" i="5"/>
  <c r="F211" i="5"/>
  <c r="F212" i="5"/>
  <c r="F213" i="5"/>
  <c r="F214" i="5"/>
  <c r="F215" i="5"/>
  <c r="G81" i="1"/>
  <c r="F24" i="4"/>
  <c r="F23" i="4"/>
  <c r="F22" i="4"/>
  <c r="I24" i="1"/>
  <c r="I34" i="1"/>
  <c r="I44" i="1"/>
  <c r="I54" i="1"/>
  <c r="I76" i="1"/>
  <c r="I95" i="1"/>
  <c r="I107" i="1"/>
  <c r="I117" i="1"/>
  <c r="I127" i="1"/>
  <c r="I137" i="1"/>
  <c r="I149" i="1"/>
  <c r="I159" i="1"/>
  <c r="I169" i="1"/>
  <c r="I179" i="1"/>
  <c r="I186" i="1"/>
  <c r="G182" i="1"/>
  <c r="H208" i="1"/>
  <c r="D21" i="4"/>
  <c r="E21" i="4"/>
  <c r="C21" i="4"/>
  <c r="D7" i="4"/>
  <c r="E7" i="4"/>
  <c r="C7" i="4"/>
  <c r="F207" i="5"/>
  <c r="E207" i="5"/>
  <c r="D207" i="5"/>
  <c r="D13" i="5"/>
  <c r="E204" i="1"/>
  <c r="F204" i="1"/>
  <c r="D204" i="1"/>
  <c r="E196" i="1"/>
  <c r="F196" i="1"/>
  <c r="D196" i="1"/>
  <c r="G183" i="1"/>
  <c r="G184" i="1"/>
  <c r="G185" i="1"/>
  <c r="G175" i="1"/>
  <c r="G178" i="1"/>
  <c r="G177" i="1"/>
  <c r="G176" i="1"/>
  <c r="G174" i="1"/>
  <c r="G173" i="1"/>
  <c r="G172" i="1"/>
  <c r="G171" i="1"/>
  <c r="G168" i="1"/>
  <c r="G167" i="1"/>
  <c r="G166" i="1"/>
  <c r="G165" i="1"/>
  <c r="G164" i="1"/>
  <c r="G163" i="1"/>
  <c r="G162" i="1"/>
  <c r="G161" i="1"/>
  <c r="G158" i="1"/>
  <c r="G157" i="1"/>
  <c r="G156" i="1"/>
  <c r="G155" i="1"/>
  <c r="G154" i="1"/>
  <c r="G153" i="1"/>
  <c r="G152" i="1"/>
  <c r="G151" i="1"/>
  <c r="G148" i="1"/>
  <c r="G147" i="1"/>
  <c r="G146" i="1"/>
  <c r="G145" i="1"/>
  <c r="G144" i="1"/>
  <c r="G143" i="1"/>
  <c r="G142" i="1"/>
  <c r="G141" i="1"/>
  <c r="G136" i="1"/>
  <c r="G135" i="1"/>
  <c r="G134" i="1"/>
  <c r="G133" i="1"/>
  <c r="G132" i="1"/>
  <c r="G131" i="1"/>
  <c r="G130" i="1"/>
  <c r="G129" i="1"/>
  <c r="G126" i="1"/>
  <c r="G125" i="1"/>
  <c r="G124" i="1"/>
  <c r="G123" i="1"/>
  <c r="G122" i="1"/>
  <c r="G121" i="1"/>
  <c r="G120" i="1"/>
  <c r="G119" i="1"/>
  <c r="G116" i="1"/>
  <c r="G115" i="1"/>
  <c r="G114" i="1"/>
  <c r="G113" i="1"/>
  <c r="G112" i="1"/>
  <c r="G111" i="1"/>
  <c r="G110" i="1"/>
  <c r="G109" i="1"/>
  <c r="G106" i="1"/>
  <c r="G105" i="1"/>
  <c r="G104" i="1"/>
  <c r="G103" i="1"/>
  <c r="G102" i="1"/>
  <c r="G101" i="1"/>
  <c r="G100" i="1"/>
  <c r="G99" i="1"/>
  <c r="G94" i="1"/>
  <c r="G93" i="1"/>
  <c r="G92" i="1"/>
  <c r="G91" i="1"/>
  <c r="G90" i="1"/>
  <c r="G89" i="1"/>
  <c r="G88" i="1"/>
  <c r="G87" i="1"/>
  <c r="G82" i="1"/>
  <c r="G80" i="1"/>
  <c r="G79" i="1"/>
  <c r="G78" i="1"/>
  <c r="G75" i="1"/>
  <c r="G74" i="1"/>
  <c r="G73" i="1"/>
  <c r="G72" i="1"/>
  <c r="G71" i="1"/>
  <c r="G70" i="1"/>
  <c r="G69" i="1"/>
  <c r="G52" i="1"/>
  <c r="G50" i="1"/>
  <c r="G49" i="1"/>
  <c r="G48" i="1"/>
  <c r="G47" i="1"/>
  <c r="G46" i="1"/>
  <c r="G43" i="1"/>
  <c r="G42" i="1"/>
  <c r="G41" i="1"/>
  <c r="G40" i="1"/>
  <c r="G39" i="1"/>
  <c r="G38" i="1"/>
  <c r="G37" i="1"/>
  <c r="G36" i="1"/>
  <c r="G27" i="1"/>
  <c r="G28" i="1"/>
  <c r="G29" i="1"/>
  <c r="G30" i="1"/>
  <c r="G31" i="1"/>
  <c r="G32" i="1"/>
  <c r="G33" i="1"/>
  <c r="G26" i="1"/>
  <c r="F203" i="5"/>
  <c r="E203" i="5"/>
  <c r="G203" i="5" s="1"/>
  <c r="D203" i="5"/>
  <c r="G202" i="5"/>
  <c r="G201" i="5"/>
  <c r="G200" i="5"/>
  <c r="G199" i="5"/>
  <c r="G198" i="5"/>
  <c r="G197" i="5"/>
  <c r="G196" i="5"/>
  <c r="E186" i="1"/>
  <c r="E195" i="5" s="1"/>
  <c r="F186" i="1"/>
  <c r="F195" i="5"/>
  <c r="D186" i="1"/>
  <c r="D195" i="5" s="1"/>
  <c r="D14" i="4"/>
  <c r="E14" i="4"/>
  <c r="E13" i="4"/>
  <c r="D12" i="4"/>
  <c r="E12" i="4"/>
  <c r="E11" i="4"/>
  <c r="D10" i="4"/>
  <c r="E10" i="4"/>
  <c r="D9" i="4"/>
  <c r="E9" i="4"/>
  <c r="C10" i="4"/>
  <c r="C13"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G80" i="5" s="1"/>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c r="G213" i="5"/>
  <c r="G181" i="5"/>
  <c r="G208" i="5"/>
  <c r="D13" i="4"/>
  <c r="F13" i="4"/>
  <c r="F10" i="4"/>
  <c r="F8" i="4"/>
  <c r="E15" i="4"/>
  <c r="G210" i="5"/>
  <c r="G125" i="5"/>
  <c r="G159" i="5"/>
  <c r="G170" i="5"/>
  <c r="G147" i="5"/>
  <c r="G192" i="5"/>
  <c r="G114" i="5"/>
  <c r="G102" i="5"/>
  <c r="G91" i="5"/>
  <c r="G69" i="5"/>
  <c r="G46" i="5"/>
  <c r="G35" i="5"/>
  <c r="G57" i="5"/>
  <c r="G24" i="5"/>
  <c r="E173" i="5"/>
  <c r="F173" i="5"/>
  <c r="E162" i="5"/>
  <c r="F151" i="5"/>
  <c r="E139" i="5"/>
  <c r="F139" i="5"/>
  <c r="F117" i="5"/>
  <c r="F83" i="5"/>
  <c r="E61" i="5"/>
  <c r="F61" i="5"/>
  <c r="E49" i="5"/>
  <c r="F49" i="5"/>
  <c r="E27" i="5"/>
  <c r="E16" i="4"/>
  <c r="E17" i="4"/>
  <c r="F216" i="5"/>
  <c r="F217" i="5"/>
  <c r="F94" i="5"/>
  <c r="D173" i="5"/>
  <c r="D139" i="5"/>
  <c r="D128" i="5"/>
  <c r="D83" i="5"/>
  <c r="D49" i="5"/>
  <c r="D16" i="5"/>
  <c r="D61" i="5"/>
  <c r="D38" i="5"/>
  <c r="D11" i="4" l="1"/>
  <c r="D15" i="4" s="1"/>
  <c r="E215" i="5"/>
  <c r="G212" i="5"/>
  <c r="C9" i="4"/>
  <c r="F9" i="4" s="1"/>
  <c r="C14" i="4"/>
  <c r="F14" i="4" s="1"/>
  <c r="D215" i="5"/>
  <c r="C15" i="4"/>
  <c r="F15" i="4" s="1"/>
  <c r="F16" i="4" s="1"/>
  <c r="F17" i="4" s="1"/>
  <c r="G215" i="5"/>
  <c r="G216" i="5" s="1"/>
  <c r="G217" i="5" s="1"/>
  <c r="D217" i="5"/>
  <c r="G94" i="5"/>
  <c r="G184" i="5"/>
  <c r="G139" i="5"/>
  <c r="H107" i="1"/>
  <c r="H159" i="1"/>
  <c r="C40" i="6"/>
  <c r="D45" i="6" s="1"/>
  <c r="H24" i="1"/>
  <c r="H127" i="1"/>
  <c r="G149" i="1"/>
  <c r="G179" i="1"/>
  <c r="H95" i="1"/>
  <c r="G117" i="1"/>
  <c r="G137" i="1"/>
  <c r="H169" i="1"/>
  <c r="C7" i="6"/>
  <c r="D14" i="6" s="1"/>
  <c r="G106" i="5"/>
  <c r="G169" i="1"/>
  <c r="G127" i="1"/>
  <c r="G44" i="1"/>
  <c r="D162" i="5"/>
  <c r="G162" i="5" s="1"/>
  <c r="G38" i="5"/>
  <c r="G95" i="1"/>
  <c r="F197" i="1"/>
  <c r="F198" i="1" s="1"/>
  <c r="F199" i="1" s="1"/>
  <c r="G117" i="5"/>
  <c r="H44" i="1"/>
  <c r="C29" i="6"/>
  <c r="D36" i="6" s="1"/>
  <c r="G54" i="1"/>
  <c r="H117" i="1"/>
  <c r="E197" i="1"/>
  <c r="E198" i="1" s="1"/>
  <c r="G83" i="5"/>
  <c r="G186" i="1"/>
  <c r="H137" i="1"/>
  <c r="G107" i="1"/>
  <c r="G76" i="1"/>
  <c r="H66" i="1"/>
  <c r="C18" i="6"/>
  <c r="D23" i="6" s="1"/>
  <c r="G16" i="5"/>
  <c r="G61" i="5"/>
  <c r="G49" i="5"/>
  <c r="H54" i="1"/>
  <c r="G173" i="5"/>
  <c r="G85" i="1"/>
  <c r="H149" i="1"/>
  <c r="G151" i="5"/>
  <c r="H179" i="1"/>
  <c r="G159" i="1"/>
  <c r="G128" i="5"/>
  <c r="G24" i="1"/>
  <c r="G195" i="5"/>
  <c r="D46" i="6"/>
  <c r="H186" i="1"/>
  <c r="D72" i="5"/>
  <c r="G72" i="5" s="1"/>
  <c r="G66" i="1"/>
  <c r="H76" i="1"/>
  <c r="D197" i="1"/>
  <c r="D27" i="5"/>
  <c r="G27" i="5" s="1"/>
  <c r="G34" i="1"/>
  <c r="H34" i="1"/>
  <c r="D10" i="6"/>
  <c r="E199" i="1" l="1"/>
  <c r="G198" i="1"/>
  <c r="F11" i="4"/>
  <c r="E216" i="5"/>
  <c r="E217" i="5" s="1"/>
  <c r="D16" i="4"/>
  <c r="D17" i="4" s="1"/>
  <c r="C16" i="4"/>
  <c r="C17" i="4" s="1"/>
  <c r="D11" i="6"/>
  <c r="D12" i="6"/>
  <c r="D47" i="6"/>
  <c r="D43" i="6"/>
  <c r="D13" i="6"/>
  <c r="D44" i="6"/>
  <c r="D34" i="6"/>
  <c r="D33" i="6"/>
  <c r="D35" i="6"/>
  <c r="D32" i="6"/>
  <c r="D25" i="6"/>
  <c r="D22" i="6"/>
  <c r="D24" i="6"/>
  <c r="D21" i="6"/>
  <c r="F205" i="1"/>
  <c r="E22" i="4" s="1"/>
  <c r="F206" i="1"/>
  <c r="E23" i="4" s="1"/>
  <c r="F207" i="1"/>
  <c r="E24" i="4" s="1"/>
  <c r="E205" i="1"/>
  <c r="E206" i="1"/>
  <c r="D23" i="4" s="1"/>
  <c r="E207" i="1"/>
  <c r="D24" i="4" s="1"/>
  <c r="D210" i="1"/>
  <c r="C41" i="6"/>
  <c r="G197" i="1"/>
  <c r="G199" i="1" s="1"/>
  <c r="D200" i="1"/>
  <c r="D199" i="1"/>
  <c r="D205" i="1" s="1"/>
  <c r="C22" i="4" s="1"/>
  <c r="C8" i="6"/>
  <c r="D214" i="1" l="1"/>
  <c r="I211" i="1"/>
  <c r="C30" i="6"/>
  <c r="C19" i="6"/>
  <c r="D22" i="4"/>
  <c r="E208" i="1"/>
  <c r="F208" i="1"/>
  <c r="D206" i="1"/>
  <c r="C23" i="4" s="1"/>
  <c r="D207" i="1"/>
  <c r="C24" i="4" s="1"/>
  <c r="D211" i="1"/>
  <c r="G205" i="1"/>
  <c r="G206" i="1" l="1"/>
  <c r="D208" i="1"/>
  <c r="G207" i="1"/>
</calcChain>
</file>

<file path=xl/sharedStrings.xml><?xml version="1.0" encoding="utf-8"?>
<sst xmlns="http://schemas.openxmlformats.org/spreadsheetml/2006/main" count="832" uniqueCount="610">
  <si>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</si>
  <si>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</si>
  <si>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</si>
  <si>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</si>
  <si>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</si>
  <si>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</si>
  <si>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</si>
  <si>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</si>
  <si>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</si>
  <si>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</si>
  <si>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</si>
  <si>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</si>
  <si>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</si>
  <si>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</si>
  <si>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</si>
  <si>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</si>
  <si>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</si>
  <si>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</si>
  <si>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</si>
  <si>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</si>
  <si>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</si>
  <si>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</si>
  <si>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</si>
  <si>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</si>
  <si>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</si>
  <si>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</si>
  <si>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</si>
  <si>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</si>
  <si>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</si>
  <si>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</si>
  <si>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</si>
  <si>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</si>
  <si>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</si>
  <si>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</si>
  <si>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</si>
  <si>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</si>
  <si>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</si>
  <si>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</si>
  <si>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</si>
  <si>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</si>
  <si>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</si>
  <si>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</si>
  <si>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</si>
  <si>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</si>
  <si>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</si>
  <si>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</si>
  <si>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</si>
  <si>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</si>
  <si>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</si>
  <si>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</si>
  <si>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</si>
  <si>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</si>
  <si>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</si>
  <si>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</si>
  <si>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</si>
  <si>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</si>
  <si>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</si>
  <si>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</si>
  <si>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</si>
  <si>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</si>
  <si>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</si>
  <si>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</si>
  <si>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</si>
  <si>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</si>
  <si>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</si>
  <si>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</si>
  <si>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</si>
  <si>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</si>
  <si>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</si>
  <si>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</si>
  <si>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</si>
  <si>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</si>
  <si>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</si>
  <si>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</si>
  <si>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</si>
  <si>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</si>
  <si>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</si>
  <si>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</si>
  <si>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</si>
  <si>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</si>
  <si>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</si>
  <si>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</si>
  <si>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</si>
  <si>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</si>
  <si>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</si>
  <si>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</si>
  <si>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</si>
  <si>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</si>
  <si>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</si>
  <si>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2.3.5</t>
  </si>
  <si>
    <t>Activity 2.3.6</t>
  </si>
  <si>
    <t>Activity 2.3.7</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</si>
  <si>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</si>
  <si>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</si>
  <si>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</si>
  <si>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</si>
  <si>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</si>
  <si>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</si>
  <si>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</si>
  <si>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</si>
  <si>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</si>
  <si>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</si>
  <si>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</si>
  <si>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</si>
  <si>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</si>
  <si>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</si>
  <si>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</si>
  <si>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</si>
  <si>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</si>
  <si>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</si>
  <si>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</si>
  <si>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</si>
  <si>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</si>
  <si>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</si>
  <si>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</si>
  <si>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</si>
  <si>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</si>
  <si>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</si>
  <si>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</si>
  <si>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</si>
  <si>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</si>
  <si>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</si>
  <si>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</si>
  <si>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</si>
  <si>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</si>
  <si>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</si>
  <si>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</si>
  <si>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</si>
  <si>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</si>
  <si>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</si>
  <si>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</si>
  <si>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</si>
  <si>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</si>
  <si>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</si>
  <si>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</si>
  <si>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</si>
  <si>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</si>
  <si>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</si>
  <si>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</si>
  <si>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</si>
  <si>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</si>
  <si>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</si>
  <si>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</si>
  <si>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</si>
  <si>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</si>
  <si>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</si>
  <si>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</si>
  <si>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</si>
  <si>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</si>
  <si>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</si>
  <si>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</si>
  <si>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</si>
  <si>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</si>
  <si>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</si>
  <si>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</si>
  <si>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</si>
  <si>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</si>
  <si>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</si>
  <si>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</si>
  <si>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</si>
  <si>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</si>
  <si>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</si>
  <si>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</si>
  <si>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</si>
  <si>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</si>
  <si>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</si>
  <si>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</si>
  <si>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</si>
  <si>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</si>
  <si>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</si>
  <si>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</si>
  <si>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</si>
  <si>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</si>
  <si>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</si>
  <si>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</si>
  <si>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</si>
  <si>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</si>
  <si>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</si>
  <si>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</si>
  <si>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</si>
  <si>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</si>
  <si>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</si>
  <si>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</si>
  <si>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</si>
  <si>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</si>
  <si>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</si>
  <si>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</si>
  <si>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</si>
  <si>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</si>
  <si>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</si>
  <si>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</si>
  <si>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</si>
  <si>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</si>
  <si>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</si>
  <si>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</si>
  <si>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</si>
  <si>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</si>
  <si>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</si>
  <si>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</si>
  <si>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</si>
  <si>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</si>
  <si>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</si>
  <si>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</si>
  <si>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</si>
  <si>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</si>
  <si>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</si>
  <si>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</si>
  <si>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</si>
  <si>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</si>
  <si>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</si>
  <si>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</si>
  <si>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</si>
  <si>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</si>
  <si>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</si>
  <si>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</si>
  <si>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</si>
  <si>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</si>
  <si>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</si>
  <si>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</si>
  <si>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</si>
  <si>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</si>
  <si>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</si>
  <si>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</si>
  <si>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</si>
  <si>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</si>
  <si>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</si>
  <si>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</si>
  <si>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</si>
  <si>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</si>
  <si>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</si>
  <si>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</si>
  <si>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</si>
  <si>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</si>
  <si>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</si>
  <si>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</si>
  <si>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</si>
  <si>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</si>
  <si>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</si>
  <si>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</si>
  <si>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</si>
  <si>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</si>
  <si>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</si>
  <si>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</si>
  <si>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</si>
  <si>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</si>
  <si>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</si>
  <si>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</si>
  <si>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</si>
  <si>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</si>
  <si>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</si>
  <si>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</si>
  <si>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</si>
  <si>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</si>
  <si>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</si>
  <si>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</si>
  <si>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</si>
  <si>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</si>
  <si>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</si>
  <si>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</si>
  <si>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</si>
  <si>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</si>
  <si>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</si>
  <si>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</si>
  <si>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</si>
  <si>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</si>
  <si>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</si>
  <si>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</si>
  <si>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</si>
  <si>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</si>
  <si>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</si>
  <si>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</si>
  <si>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</si>
  <si>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</si>
  <si>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</si>
  <si>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</si>
  <si>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</si>
  <si>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</si>
  <si>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</si>
  <si>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</si>
  <si>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</si>
  <si>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</si>
  <si>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</si>
  <si>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</si>
  <si>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</si>
  <si>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</si>
  <si>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</si>
  <si>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</si>
  <si>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</si>
  <si>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</si>
  <si>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</si>
  <si>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</si>
  <si>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</si>
  <si>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</si>
  <si>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</si>
  <si>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</si>
  <si>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</si>
  <si>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</si>
  <si>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</si>
  <si>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</si>
  <si>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</si>
  <si>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</si>
  <si>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</si>
  <si>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</si>
  <si>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</si>
  <si>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</si>
  <si>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</si>
  <si>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</si>
  <si>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</si>
  <si>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</si>
  <si>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</si>
  <si>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</si>
  <si>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</si>
  <si>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</si>
  <si>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</si>
  <si>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</si>
  <si>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</si>
  <si>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</si>
  <si>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</si>
  <si>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</si>
  <si>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</si>
  <si>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</si>
  <si>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</si>
  <si>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</si>
  <si>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</si>
  <si>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</si>
  <si>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</si>
  <si>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</si>
  <si>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</si>
  <si>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</si>
  <si>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</si>
  <si>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</si>
  <si>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</si>
  <si>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</si>
  <si>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</si>
  <si>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</si>
  <si>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</si>
  <si>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</si>
  <si>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</si>
  <si>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</si>
  <si>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</si>
  <si>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</si>
  <si>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</si>
  <si>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</si>
  <si>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</si>
  <si>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</si>
  <si>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</si>
  <si>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</si>
  <si>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</si>
  <si>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</si>
  <si>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</si>
  <si>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</si>
  <si>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</si>
  <si>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</si>
  <si>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</si>
  <si>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</si>
  <si>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</si>
  <si>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</si>
  <si>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</si>
  <si>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</si>
  <si>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</si>
  <si>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</si>
  <si>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</si>
  <si>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</si>
  <si>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</si>
  <si>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</si>
  <si>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</si>
  <si>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</si>
  <si>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</si>
  <si>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</si>
  <si>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</si>
  <si>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</si>
  <si>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</si>
  <si>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</si>
  <si>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</si>
  <si>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</si>
  <si>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</si>
  <si>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</si>
  <si>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</si>
  <si>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</si>
  <si>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</si>
  <si>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</si>
  <si>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</si>
  <si>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</si>
  <si>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</si>
  <si>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</si>
  <si>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</si>
  <si>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</si>
  <si>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</si>
  <si>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</si>
  <si>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</si>
  <si>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</si>
  <si>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</si>
  <si>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</si>
  <si>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</si>
  <si>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</si>
  <si>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</si>
  <si>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</si>
  <si>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</si>
  <si>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</si>
  <si>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</si>
  <si>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</si>
  <si>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</si>
  <si>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</si>
  <si>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</si>
  <si>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</si>
  <si>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</si>
  <si>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</si>
  <si>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</si>
  <si>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</si>
  <si>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</si>
  <si>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</si>
  <si>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</si>
  <si>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</si>
  <si>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</si>
  <si>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</si>
  <si>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</si>
  <si>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</si>
  <si>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</si>
  <si>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</si>
  <si>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</si>
  <si>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</si>
  <si>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</si>
  <si>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</si>
  <si>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</si>
  <si>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</si>
  <si>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</si>
  <si>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</si>
  <si>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</si>
  <si>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</si>
  <si>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</si>
  <si>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</si>
  <si>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</si>
  <si>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</si>
  <si>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</si>
  <si>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</si>
  <si>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</si>
  <si>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</si>
  <si>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</si>
  <si>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</si>
  <si>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</si>
  <si>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</si>
  <si>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</si>
  <si>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</si>
  <si>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</si>
  <si>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</si>
  <si>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</si>
  <si>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</si>
  <si>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</si>
  <si>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</si>
  <si>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</si>
  <si>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</si>
  <si>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</si>
  <si>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</si>
  <si>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</si>
  <si>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</si>
  <si>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</si>
  <si>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</si>
  <si>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</si>
  <si>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</si>
  <si>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</si>
  <si>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</si>
  <si>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</si>
  <si>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</si>
  <si>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</si>
  <si>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</si>
  <si>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</si>
  <si>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</si>
  <si>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</si>
  <si>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</si>
  <si>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</si>
  <si>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</si>
  <si>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</si>
  <si>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</si>
  <si>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</si>
  <si>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</si>
  <si>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</si>
  <si>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</si>
  <si>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</si>
  <si>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</si>
  <si>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</si>
  <si>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</si>
  <si>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</si>
  <si>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</si>
  <si>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</si>
  <si>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</si>
  <si>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</si>
  <si>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</si>
  <si>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</si>
  <si>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</si>
  <si>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</si>
  <si>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</si>
  <si>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</si>
  <si>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</si>
  <si>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</si>
  <si>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</si>
  <si>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</si>
  <si>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</si>
  <si>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</si>
  <si>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</si>
  <si>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</si>
  <si>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</si>
  <si>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</si>
  <si>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</si>
  <si>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</si>
  <si>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</si>
  <si>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</si>
  <si>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</si>
  <si>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</si>
  <si>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</si>
  <si>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</si>
  <si>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</si>
  <si>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</si>
  <si>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</si>
  <si>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</si>
  <si>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</si>
  <si>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</si>
  <si>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</si>
  <si>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</si>
  <si>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</si>
  <si>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</si>
  <si>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</si>
  <si>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</si>
  <si>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</si>
  <si>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</si>
  <si>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</si>
  <si>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</si>
  <si>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</si>
  <si>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</si>
  <si>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</si>
  <si>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</si>
  <si>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</si>
  <si>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</si>
  <si>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</si>
  <si>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</si>
  <si>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</si>
  <si>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</si>
  <si>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</si>
  <si>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</si>
  <si>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</si>
  <si>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</si>
  <si>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</si>
  <si>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</si>
  <si>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</si>
  <si>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</si>
  <si>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</si>
  <si>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</si>
  <si>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</si>
  <si>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</si>
  <si>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</si>
  <si>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</si>
  <si>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</si>
  <si>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</si>
  <si>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</si>
  <si>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</si>
  <si>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</si>
  <si>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</si>
  <si>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</si>
  <si>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</si>
  <si>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</si>
  <si>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</si>
  <si>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</si>
  <si>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</si>
  <si>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</si>
  <si>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</si>
  <si>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</si>
  <si>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</si>
  <si>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</si>
  <si>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</si>
  <si>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</si>
  <si>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</si>
  <si>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</si>
  <si>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</si>
  <si>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</si>
  <si>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</si>
  <si>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</si>
  <si>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</si>
  <si>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</si>
  <si>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MOIFAR-FGS</t>
  </si>
  <si>
    <t>UNDP</t>
  </si>
  <si>
    <t>Federal, State and District level of Administrations have capacity to oversee, coordinate and implement stabilization activities.</t>
  </si>
  <si>
    <t xml:space="preserve">financial support enables local government to operate. </t>
  </si>
  <si>
    <t xml:space="preserve">Reconciliation leads to distric formation and stability. </t>
  </si>
  <si>
    <t xml:space="preserve">Preliminary consultative meetings </t>
  </si>
  <si>
    <t xml:space="preserve">Wider district peace building conference to resolve issues </t>
  </si>
  <si>
    <t>Selection process of district council members</t>
  </si>
  <si>
    <t xml:space="preserve">Election of district council officials &amp; Inauguration </t>
  </si>
  <si>
    <t xml:space="preserve">Post District Council Formation Subsidies </t>
  </si>
  <si>
    <t>]</t>
  </si>
  <si>
    <t xml:space="preserve">An enabling environment conducive to social cohesion, trust, civic participation and development led by the community is established in accessible districts. </t>
  </si>
  <si>
    <t>Coordination mechanisms will attract new partners and align action.</t>
  </si>
  <si>
    <t>Project actively managed</t>
  </si>
  <si>
    <t>Travels</t>
  </si>
  <si>
    <t>Supplies/Equipment</t>
  </si>
  <si>
    <t>UNDP Office/Premise Cost</t>
  </si>
  <si>
    <t>UNDP Project HR/Personnel Cost</t>
  </si>
  <si>
    <t xml:space="preserve">UNDP Direct Project Cost- DPC- 13% of the programmable funds. </t>
  </si>
  <si>
    <t>DPC-30%- 74596</t>
  </si>
  <si>
    <t>DPC-70%- 64397</t>
  </si>
  <si>
    <t>GMS-7%</t>
  </si>
  <si>
    <t>Capacity/human resources support at federal level (MOIFAR) and Disitricts level (CLOs)</t>
  </si>
  <si>
    <t>Indirect Cost-1.5% Bank charges on the government funds</t>
  </si>
  <si>
    <t>Provide Operational capability to MOIFAR and MOIs levels of governments</t>
  </si>
  <si>
    <t xml:space="preserve">Provide financial support to districts to enhance their capability in serving their citizens </t>
  </si>
  <si>
    <t>Assessments through community consultations &amp; nomination of District Preparatory Committee</t>
  </si>
  <si>
    <t>Awareness raising campaigns through local media, banners &amp; local artist</t>
  </si>
  <si>
    <t>Support CAS strand 3 FGS and FMS Coordination stabilization meetings</t>
  </si>
  <si>
    <t>Field and Executive missions</t>
  </si>
  <si>
    <t>Travel for CAS Strand 3 Stabilization Coordination meetings</t>
  </si>
  <si>
    <t>GMS-7% of UNDP Funds</t>
  </si>
  <si>
    <t xml:space="preserve">Empowering local governments leads to higher lvel of legitimacy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</si>
</sst>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2"/>
      <color theme="1"/>
      <name val="Calibri Light"/>
      <family val="1"/>
      <scheme val="major"/>
    </font>
    <font>
      <sz val="11"/>
      <color theme="1"/>
      <name val="Calibri Light"/>
      <family val="1"/>
      <scheme val="major"/>
    </font>
    <font>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38">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9" fontId="2" fillId="2" borderId="14"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3" xfId="1" applyFont="1" applyFill="1" applyBorder="1" applyAlignment="1">
      <alignment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16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4"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164" fontId="6" fillId="2" borderId="8" xfId="1" applyFont="1" applyFill="1" applyBorder="1" applyAlignment="1" applyProtection="1">
      <alignment wrapText="1"/>
    </xf>
    <xf numFmtId="164" fontId="6" fillId="2" borderId="54" xfId="1" applyFont="1" applyFill="1" applyBorder="1" applyAlignment="1" applyProtection="1">
      <alignment wrapText="1"/>
    </xf>
    <xf numFmtId="164" fontId="2" fillId="2" borderId="55" xfId="1" applyNumberFormat="1" applyFont="1" applyFill="1" applyBorder="1" applyAlignment="1">
      <alignment wrapText="1"/>
    </xf>
    <xf numFmtId="164" fontId="2" fillId="2" borderId="29" xfId="0" applyNumberFormat="1" applyFont="1" applyFill="1" applyBorder="1" applyAlignment="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1"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164" fontId="1" fillId="0" borderId="3" xfId="1" applyFont="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3" borderId="0" xfId="0" applyFont="1" applyFill="1" applyBorder="1" applyAlignment="1">
      <alignment wrapText="1"/>
    </xf>
    <xf numFmtId="0" fontId="0" fillId="0" borderId="3" xfId="0" applyFont="1" applyBorder="1" applyAlignment="1">
      <alignment wrapText="1"/>
    </xf>
    <xf numFmtId="0" fontId="0" fillId="3" borderId="3" xfId="0" applyFont="1" applyFill="1" applyBorder="1" applyAlignment="1">
      <alignment wrapText="1"/>
    </xf>
    <xf numFmtId="0" fontId="1" fillId="2" borderId="3" xfId="0" applyFont="1" applyFill="1" applyBorder="1" applyAlignment="1" applyProtection="1">
      <alignment vertical="center" wrapText="1"/>
    </xf>
    <xf numFmtId="0" fontId="1" fillId="0" borderId="5" xfId="0" applyFont="1" applyBorder="1" applyAlignment="1" applyProtection="1">
      <alignment horizontal="left" vertical="top" wrapText="1"/>
      <protection locked="0"/>
    </xf>
    <xf numFmtId="164" fontId="6" fillId="0" borderId="3" xfId="1" applyNumberFormat="1" applyFont="1" applyBorder="1" applyAlignment="1" applyProtection="1">
      <alignment horizontal="center" vertical="center" wrapText="1"/>
    </xf>
    <xf numFmtId="0" fontId="1" fillId="0" borderId="5"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2" borderId="0" xfId="0" applyFont="1" applyFill="1" applyBorder="1" applyAlignment="1" applyProtection="1">
      <alignment vertical="center" wrapText="1"/>
    </xf>
    <xf numFmtId="0" fontId="1" fillId="0" borderId="39" xfId="0" applyFont="1" applyBorder="1" applyAlignment="1" applyProtection="1">
      <alignment horizontal="left" vertical="top" wrapText="1"/>
      <protection locked="0"/>
    </xf>
    <xf numFmtId="164" fontId="6" fillId="0" borderId="5" xfId="1" applyNumberFormat="1" applyFont="1" applyBorder="1" applyAlignment="1" applyProtection="1">
      <alignment horizontal="center" vertical="center" wrapText="1"/>
    </xf>
    <xf numFmtId="164" fontId="6" fillId="0" borderId="5" xfId="1" applyNumberFormat="1" applyFont="1" applyBorder="1" applyAlignment="1" applyProtection="1">
      <alignment horizontal="center" vertical="center" wrapText="1"/>
      <protection locked="0"/>
    </xf>
    <xf numFmtId="164" fontId="6" fillId="2" borderId="5" xfId="1" applyNumberFormat="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4" fontId="1" fillId="0" borderId="3" xfId="1" applyNumberFormat="1" applyFont="1" applyBorder="1" applyAlignment="1" applyProtection="1">
      <alignment horizontal="center" vertical="center" wrapText="1"/>
      <protection locked="0"/>
    </xf>
    <xf numFmtId="0" fontId="22" fillId="0" borderId="3" xfId="0" applyFont="1" applyBorder="1" applyAlignment="1">
      <alignment wrapText="1"/>
    </xf>
    <xf numFmtId="0" fontId="22" fillId="3" borderId="3" xfId="0" applyFont="1" applyFill="1" applyBorder="1" applyAlignment="1">
      <alignment wrapText="1"/>
    </xf>
    <xf numFmtId="0" fontId="23" fillId="0" borderId="3" xfId="0" applyFont="1" applyFill="1" applyBorder="1" applyAlignment="1">
      <alignment wrapText="1"/>
    </xf>
    <xf numFmtId="0" fontId="0" fillId="0" borderId="0" xfId="0" applyAlignment="1">
      <alignment vertical="center"/>
    </xf>
    <xf numFmtId="0" fontId="0" fillId="0" borderId="0" xfId="0" applyAlignment="1">
      <alignment wrapText="1"/>
    </xf>
    <xf numFmtId="164" fontId="0" fillId="0" borderId="0" xfId="0" applyNumberFormat="1" applyFont="1" applyBorder="1" applyAlignment="1">
      <alignment wrapText="1"/>
    </xf>
    <xf numFmtId="164" fontId="24" fillId="3" borderId="3"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164" fontId="1" fillId="3" borderId="3" xfId="1" applyFont="1" applyFill="1" applyBorder="1" applyAlignment="1" applyProtection="1">
      <alignment vertical="center" wrapText="1"/>
      <protection locked="0"/>
    </xf>
    <xf numFmtId="43" fontId="0" fillId="0" borderId="0" xfId="0"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4" xfId="0" applyNumberFormat="1" applyFont="1" applyFill="1" applyBorder="1" applyAlignment="1" applyProtection="1">
      <alignment horizontal="left" vertical="top" wrapText="1"/>
      <protection locked="0"/>
    </xf>
    <xf numFmtId="0" fontId="2" fillId="3" borderId="1" xfId="0" applyNumberFormat="1" applyFont="1" applyFill="1" applyBorder="1" applyAlignment="1" applyProtection="1">
      <alignment horizontal="left" vertical="top" wrapText="1"/>
      <protection locked="0"/>
    </xf>
    <xf numFmtId="0" fontId="2" fillId="3" borderId="2"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39" xfId="0" applyFont="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9" xfId="0" applyNumberFormat="1" applyFont="1" applyFill="1" applyBorder="1" applyAlignment="1">
      <alignment horizontal="center"/>
    </xf>
    <xf numFmtId="16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K229"/>
  <sheetViews>
    <sheetView showGridLines="0" showZeros="0" tabSelected="1" topLeftCell="D207" zoomScale="94" zoomScaleNormal="80" workbookViewId="0">
      <selection activeCell="J210" sqref="J210"/>
    </sheetView>
  </sheetViews>
  <sheetFormatPr defaultColWidth="9.08984375" defaultRowHeight="14.5" x14ac:dyDescent="0.35"/>
  <cols>
    <col min="1" max="1" width="9.08984375" style="45"/>
    <col min="2" max="2" width="30.54296875" style="45" customWidth="1"/>
    <col min="3" max="3" width="32.453125" style="45" customWidth="1"/>
    <col min="4" max="7" width="23.08984375" style="45" customWidth="1"/>
    <col min="8" max="8" width="22.453125" style="45" customWidth="1"/>
    <col min="9" max="9" width="22.453125" style="196" customWidth="1"/>
    <col min="10" max="10" width="30.453125" style="45" customWidth="1"/>
    <col min="11" max="11" width="18.90625" style="45" customWidth="1"/>
    <col min="12" max="12" width="9.08984375" style="45"/>
    <col min="13" max="13" width="17.54296875" style="45" customWidth="1"/>
    <col min="14" max="14" width="26.453125" style="45" customWidth="1"/>
    <col min="15" max="15" width="22.453125" style="45" customWidth="1"/>
    <col min="16" max="16" width="29.54296875" style="45" customWidth="1"/>
    <col min="17" max="17" width="23.453125" style="45" customWidth="1"/>
    <col min="18" max="18" width="18.453125" style="45" customWidth="1"/>
    <col min="19" max="19" width="17.453125" style="45" customWidth="1"/>
    <col min="20" max="20" width="25.08984375" style="45" customWidth="1"/>
    <col min="21" max="16384" width="9.08984375" style="45"/>
  </cols>
  <sheetData>
    <row r="2" spans="2:11" ht="47.25" customHeight="1" x14ac:dyDescent="1">
      <c r="B2" s="268" t="s">
        <v>544</v>
      </c>
      <c r="C2" s="268"/>
      <c r="D2" s="268"/>
      <c r="E2" s="268"/>
      <c r="F2" s="43"/>
      <c r="G2" s="43"/>
      <c r="H2" s="44"/>
      <c r="I2" s="195"/>
      <c r="J2" s="44"/>
    </row>
    <row r="3" spans="2:11" ht="15.5" x14ac:dyDescent="0.35">
      <c r="B3" s="48"/>
    </row>
    <row r="4" spans="2:11" ht="16" thickBot="1" x14ac:dyDescent="0.4">
      <c r="B4" s="48"/>
    </row>
    <row r="5" spans="2:11" ht="36.75" customHeight="1" x14ac:dyDescent="0.8">
      <c r="B5" s="136" t="s">
        <v>15</v>
      </c>
      <c r="C5" s="137"/>
      <c r="D5" s="137"/>
      <c r="E5" s="137"/>
      <c r="F5" s="137"/>
      <c r="G5" s="137"/>
      <c r="H5" s="138"/>
      <c r="I5" s="197"/>
      <c r="J5" s="139"/>
    </row>
    <row r="6" spans="2:11" ht="175.5" customHeight="1" thickBot="1" x14ac:dyDescent="0.55000000000000004">
      <c r="B6" s="276" t="s">
        <v>567</v>
      </c>
      <c r="C6" s="277"/>
      <c r="D6" s="277"/>
      <c r="E6" s="277"/>
      <c r="F6" s="277"/>
      <c r="G6" s="277"/>
      <c r="H6" s="277"/>
      <c r="I6" s="278"/>
      <c r="J6" s="279"/>
    </row>
    <row r="7" spans="2:11" x14ac:dyDescent="0.35">
      <c r="B7" s="49"/>
    </row>
    <row r="8" spans="2:11" ht="15" thickBot="1" x14ac:dyDescent="0.4"/>
    <row r="9" spans="2:11" ht="27" customHeight="1" thickBot="1" x14ac:dyDescent="0.65">
      <c r="B9" s="269" t="s">
        <v>175</v>
      </c>
      <c r="C9" s="270"/>
      <c r="D9" s="270"/>
      <c r="E9" s="270"/>
      <c r="F9" s="270"/>
      <c r="G9" s="270"/>
      <c r="H9" s="271"/>
      <c r="I9" s="210"/>
    </row>
    <row r="11" spans="2:11" ht="25.5" customHeight="1" x14ac:dyDescent="0.35">
      <c r="D11" s="50"/>
      <c r="E11" s="50"/>
      <c r="F11" s="50"/>
      <c r="G11" s="50"/>
      <c r="H11" s="47"/>
      <c r="I11" s="198"/>
      <c r="J11" s="46"/>
      <c r="K11" s="46"/>
    </row>
    <row r="12" spans="2:11" ht="99.75" customHeight="1" x14ac:dyDescent="0.35">
      <c r="B12" s="57" t="s">
        <v>561</v>
      </c>
      <c r="C12" s="57" t="s">
        <v>562</v>
      </c>
      <c r="D12" s="57" t="s">
        <v>563</v>
      </c>
      <c r="E12" s="57" t="s">
        <v>564</v>
      </c>
      <c r="F12" s="57" t="s">
        <v>565</v>
      </c>
      <c r="G12" s="120" t="s">
        <v>65</v>
      </c>
      <c r="H12" s="57" t="s">
        <v>566</v>
      </c>
      <c r="I12" s="211" t="s">
        <v>571</v>
      </c>
      <c r="J12" s="57" t="s">
        <v>20</v>
      </c>
      <c r="K12" s="56"/>
    </row>
    <row r="13" spans="2:11" ht="18.75" customHeight="1" x14ac:dyDescent="0.35">
      <c r="B13" s="57"/>
      <c r="C13" s="57"/>
      <c r="D13" s="89" t="s">
        <v>577</v>
      </c>
      <c r="E13" s="89" t="s">
        <v>578</v>
      </c>
      <c r="F13" s="89"/>
      <c r="G13" s="120"/>
      <c r="H13" s="57"/>
      <c r="I13" s="199"/>
      <c r="J13" s="57"/>
      <c r="K13" s="56"/>
    </row>
    <row r="14" spans="2:11" ht="51" customHeight="1" x14ac:dyDescent="0.35">
      <c r="B14" s="117" t="s">
        <v>0</v>
      </c>
      <c r="C14" s="274" t="s">
        <v>579</v>
      </c>
      <c r="D14" s="274"/>
      <c r="E14" s="274"/>
      <c r="F14" s="274"/>
      <c r="G14" s="274"/>
      <c r="H14" s="274"/>
      <c r="I14" s="273"/>
      <c r="J14" s="274"/>
      <c r="K14" s="20"/>
    </row>
    <row r="15" spans="2:11" ht="51" customHeight="1" x14ac:dyDescent="0.35">
      <c r="B15" s="117" t="s">
        <v>1</v>
      </c>
      <c r="C15" s="274" t="s">
        <v>609</v>
      </c>
      <c r="D15" s="274"/>
      <c r="E15" s="274"/>
      <c r="F15" s="274"/>
      <c r="G15" s="274"/>
      <c r="H15" s="274"/>
      <c r="I15" s="273"/>
      <c r="J15" s="274"/>
      <c r="K15" s="59"/>
    </row>
    <row r="16" spans="2:11" ht="53.15" customHeight="1" x14ac:dyDescent="0.35">
      <c r="B16" s="174" t="s">
        <v>2</v>
      </c>
      <c r="C16" s="218" t="s">
        <v>599</v>
      </c>
      <c r="D16" s="235">
        <v>1078500</v>
      </c>
      <c r="E16" s="21"/>
      <c r="F16" s="21"/>
      <c r="G16" s="154">
        <f>SUM(D16:F16)</f>
        <v>1078500</v>
      </c>
      <c r="H16" s="151">
        <v>0.35</v>
      </c>
      <c r="I16" s="242">
        <v>1078500</v>
      </c>
      <c r="J16" s="134"/>
      <c r="K16" s="60"/>
    </row>
    <row r="17" spans="1:11" ht="15.5" x14ac:dyDescent="0.35">
      <c r="B17" s="174" t="s">
        <v>3</v>
      </c>
      <c r="C17" s="218"/>
      <c r="D17" s="235"/>
      <c r="E17" s="21"/>
      <c r="F17" s="21"/>
      <c r="G17" s="154">
        <f t="shared" ref="G17:G23" si="0">SUM(D17:F17)</f>
        <v>0</v>
      </c>
      <c r="H17" s="151"/>
      <c r="I17" s="200"/>
      <c r="J17" s="134"/>
      <c r="K17" s="60"/>
    </row>
    <row r="18" spans="1:11" ht="15.5" x14ac:dyDescent="0.35">
      <c r="B18" s="174" t="s">
        <v>4</v>
      </c>
      <c r="C18" s="218"/>
      <c r="D18" s="235"/>
      <c r="E18" s="21"/>
      <c r="F18" s="21"/>
      <c r="G18" s="154">
        <f t="shared" si="0"/>
        <v>0</v>
      </c>
      <c r="H18" s="151"/>
      <c r="I18" s="200"/>
      <c r="J18" s="134"/>
      <c r="K18" s="60"/>
    </row>
    <row r="19" spans="1:11" ht="15.5" x14ac:dyDescent="0.35">
      <c r="B19" s="174" t="s">
        <v>34</v>
      </c>
      <c r="C19" s="19"/>
      <c r="D19" s="21"/>
      <c r="E19" s="21"/>
      <c r="F19" s="21"/>
      <c r="G19" s="154">
        <f t="shared" si="0"/>
        <v>0</v>
      </c>
      <c r="H19" s="151"/>
      <c r="I19" s="200"/>
      <c r="J19" s="234"/>
      <c r="K19" s="60"/>
    </row>
    <row r="20" spans="1:11" ht="15.5" x14ac:dyDescent="0.35">
      <c r="B20" s="174" t="s">
        <v>35</v>
      </c>
      <c r="C20" s="19"/>
      <c r="D20" s="21"/>
      <c r="E20" s="21"/>
      <c r="F20" s="21"/>
      <c r="G20" s="154">
        <f t="shared" si="0"/>
        <v>0</v>
      </c>
      <c r="H20" s="151"/>
      <c r="I20" s="200"/>
      <c r="J20" s="134"/>
      <c r="K20" s="60"/>
    </row>
    <row r="21" spans="1:11" ht="15.5" x14ac:dyDescent="0.35">
      <c r="B21" s="174" t="s">
        <v>36</v>
      </c>
      <c r="C21" s="19"/>
      <c r="D21" s="21"/>
      <c r="E21" s="21"/>
      <c r="F21" s="21"/>
      <c r="G21" s="154">
        <f t="shared" si="0"/>
        <v>0</v>
      </c>
      <c r="H21" s="151"/>
      <c r="I21" s="200"/>
      <c r="J21" s="134"/>
      <c r="K21" s="60"/>
    </row>
    <row r="22" spans="1:11" ht="15.5" x14ac:dyDescent="0.35">
      <c r="B22" s="174" t="s">
        <v>37</v>
      </c>
      <c r="C22" s="55"/>
      <c r="D22" s="22"/>
      <c r="E22" s="22"/>
      <c r="F22" s="22"/>
      <c r="G22" s="154">
        <f t="shared" si="0"/>
        <v>0</v>
      </c>
      <c r="H22" s="152"/>
      <c r="I22" s="201"/>
      <c r="J22" s="135"/>
      <c r="K22" s="60"/>
    </row>
    <row r="23" spans="1:11" ht="15.5" x14ac:dyDescent="0.35">
      <c r="A23" s="46"/>
      <c r="B23" s="174" t="s">
        <v>38</v>
      </c>
      <c r="C23" s="55"/>
      <c r="D23" s="22"/>
      <c r="E23" s="22"/>
      <c r="F23" s="22"/>
      <c r="G23" s="154">
        <f t="shared" si="0"/>
        <v>0</v>
      </c>
      <c r="H23" s="152"/>
      <c r="I23" s="201"/>
      <c r="J23" s="135"/>
      <c r="K23" s="47"/>
    </row>
    <row r="24" spans="1:11" ht="15.5" x14ac:dyDescent="0.35">
      <c r="A24" s="46"/>
      <c r="C24" s="117" t="s">
        <v>174</v>
      </c>
      <c r="D24" s="23">
        <f>SUM(D16:D23)</f>
        <v>1078500</v>
      </c>
      <c r="E24" s="23">
        <f>SUM(E16:E23)</f>
        <v>0</v>
      </c>
      <c r="F24" s="23">
        <f>SUM(F16:F23)</f>
        <v>0</v>
      </c>
      <c r="G24" s="23">
        <f>SUM(G16:G23)</f>
        <v>1078500</v>
      </c>
      <c r="H24" s="140">
        <f>(H16*G16)+(H17*G17)+(H18*G18)+(H19*G19)+(H20*G20)+(H21*G21)+(H22*G22)+(H23*G23)</f>
        <v>377475</v>
      </c>
      <c r="I24" s="140">
        <f>SUM(I16:I23)</f>
        <v>1078500</v>
      </c>
      <c r="J24" s="135"/>
      <c r="K24" s="62"/>
    </row>
    <row r="25" spans="1:11" ht="51" customHeight="1" x14ac:dyDescent="0.35">
      <c r="A25" s="46"/>
      <c r="B25" s="117" t="s">
        <v>5</v>
      </c>
      <c r="C25" s="272" t="s">
        <v>580</v>
      </c>
      <c r="D25" s="272"/>
      <c r="E25" s="272"/>
      <c r="F25" s="272"/>
      <c r="G25" s="272"/>
      <c r="H25" s="272"/>
      <c r="I25" s="273"/>
      <c r="J25" s="272"/>
      <c r="K25" s="59"/>
    </row>
    <row r="26" spans="1:11" ht="46.5" x14ac:dyDescent="0.35">
      <c r="A26" s="46"/>
      <c r="B26" s="174" t="s">
        <v>45</v>
      </c>
      <c r="C26" s="218" t="s">
        <v>601</v>
      </c>
      <c r="D26" s="21">
        <v>198850</v>
      </c>
      <c r="E26" s="21"/>
      <c r="F26" s="21"/>
      <c r="G26" s="154">
        <f>SUM(D26:F26)</f>
        <v>198850</v>
      </c>
      <c r="H26" s="151"/>
      <c r="I26" s="201">
        <v>198850</v>
      </c>
      <c r="J26" s="234"/>
      <c r="K26" s="60"/>
    </row>
    <row r="27" spans="1:11" ht="46.5" x14ac:dyDescent="0.35">
      <c r="A27" s="46"/>
      <c r="B27" s="174" t="s">
        <v>46</v>
      </c>
      <c r="C27" s="19" t="s">
        <v>602</v>
      </c>
      <c r="D27" s="21">
        <v>337000</v>
      </c>
      <c r="E27" s="21"/>
      <c r="F27" s="21"/>
      <c r="G27" s="154">
        <f t="shared" ref="G27:G33" si="1">SUM(D27:F27)</f>
        <v>337000</v>
      </c>
      <c r="H27" s="151">
        <v>0.3</v>
      </c>
      <c r="I27" s="201">
        <v>337000</v>
      </c>
      <c r="J27" s="134"/>
      <c r="K27" s="60"/>
    </row>
    <row r="28" spans="1:11" ht="31" x14ac:dyDescent="0.35">
      <c r="A28" s="46"/>
      <c r="B28" s="174" t="s">
        <v>39</v>
      </c>
      <c r="C28" s="19" t="s">
        <v>600</v>
      </c>
      <c r="D28" s="21">
        <v>45874</v>
      </c>
      <c r="E28" s="21"/>
      <c r="F28" s="21"/>
      <c r="G28" s="154">
        <f t="shared" si="1"/>
        <v>45874</v>
      </c>
      <c r="H28" s="151"/>
      <c r="I28" s="201">
        <v>45874</v>
      </c>
      <c r="J28" s="134"/>
      <c r="K28" s="60"/>
    </row>
    <row r="29" spans="1:11" ht="15.5" x14ac:dyDescent="0.35">
      <c r="A29" s="46"/>
      <c r="B29" s="174" t="s">
        <v>40</v>
      </c>
      <c r="C29" s="239" t="s">
        <v>606</v>
      </c>
      <c r="D29" s="21">
        <v>12500</v>
      </c>
      <c r="E29" s="21"/>
      <c r="F29" s="21"/>
      <c r="G29" s="154">
        <f t="shared" si="1"/>
        <v>12500</v>
      </c>
      <c r="H29" s="151"/>
      <c r="I29" s="200">
        <v>12500</v>
      </c>
      <c r="J29" s="134"/>
      <c r="K29" s="60"/>
    </row>
    <row r="30" spans="1:11" ht="15.5" x14ac:dyDescent="0.35">
      <c r="A30" s="46"/>
      <c r="B30" s="174" t="s">
        <v>41</v>
      </c>
      <c r="C30" s="19"/>
      <c r="D30" s="21"/>
      <c r="E30" s="21"/>
      <c r="F30" s="21"/>
      <c r="G30" s="154">
        <f t="shared" si="1"/>
        <v>0</v>
      </c>
      <c r="H30" s="151"/>
      <c r="I30" s="200"/>
      <c r="J30" s="134"/>
      <c r="K30" s="60"/>
    </row>
    <row r="31" spans="1:11" ht="15.5" x14ac:dyDescent="0.35">
      <c r="A31" s="46"/>
      <c r="B31" s="174" t="s">
        <v>42</v>
      </c>
      <c r="C31" s="19"/>
      <c r="D31" s="21"/>
      <c r="E31" s="21"/>
      <c r="F31" s="21"/>
      <c r="G31" s="154">
        <f t="shared" si="1"/>
        <v>0</v>
      </c>
      <c r="H31" s="151"/>
      <c r="I31" s="200"/>
      <c r="J31" s="134"/>
      <c r="K31" s="60"/>
    </row>
    <row r="32" spans="1:11" ht="15.5" x14ac:dyDescent="0.35">
      <c r="A32" s="46"/>
      <c r="B32" s="174" t="s">
        <v>43</v>
      </c>
      <c r="C32" s="226"/>
      <c r="D32" s="22"/>
      <c r="E32" s="22"/>
      <c r="F32" s="22"/>
      <c r="G32" s="154">
        <f t="shared" si="1"/>
        <v>0</v>
      </c>
      <c r="H32" s="152"/>
      <c r="I32" s="201"/>
      <c r="J32" s="135"/>
      <c r="K32" s="60"/>
    </row>
    <row r="33" spans="1:11" ht="15.5" x14ac:dyDescent="0.35">
      <c r="A33" s="46"/>
      <c r="B33" s="174" t="s">
        <v>44</v>
      </c>
      <c r="C33" s="226"/>
      <c r="D33" s="22"/>
      <c r="E33" s="22"/>
      <c r="F33" s="22"/>
      <c r="G33" s="154">
        <f t="shared" si="1"/>
        <v>0</v>
      </c>
      <c r="H33" s="152"/>
      <c r="I33" s="201"/>
      <c r="J33" s="135"/>
      <c r="K33" s="60"/>
    </row>
    <row r="34" spans="1:11" ht="15.5" x14ac:dyDescent="0.35">
      <c r="A34" s="46"/>
      <c r="C34" s="117" t="s">
        <v>174</v>
      </c>
      <c r="D34" s="26">
        <f>SUM(D26:D33)</f>
        <v>594224</v>
      </c>
      <c r="E34" s="26">
        <f>SUM(E26:E33)</f>
        <v>0</v>
      </c>
      <c r="F34" s="26">
        <f>SUM(F26:F33)</f>
        <v>0</v>
      </c>
      <c r="G34" s="26">
        <f>SUM(G26:G33)</f>
        <v>594224</v>
      </c>
      <c r="H34" s="140">
        <f>(H26*G26)+(H27*G27)+(H28*G28)+(H29*G29)+(H30*G30)+(H31*G31)+(H32*G32)+(H33*G33)</f>
        <v>101100</v>
      </c>
      <c r="I34" s="140">
        <f>SUM(I26:I33)</f>
        <v>594224</v>
      </c>
      <c r="J34" s="135"/>
      <c r="K34" s="62"/>
    </row>
    <row r="35" spans="1:11" ht="51" customHeight="1" x14ac:dyDescent="0.35">
      <c r="A35" s="46"/>
      <c r="B35" s="117" t="s">
        <v>6</v>
      </c>
      <c r="C35" s="275"/>
      <c r="D35" s="246"/>
      <c r="E35" s="246"/>
      <c r="F35" s="246"/>
      <c r="G35" s="246"/>
      <c r="H35" s="246"/>
      <c r="I35" s="247"/>
      <c r="J35" s="246"/>
      <c r="K35" s="59"/>
    </row>
    <row r="36" spans="1:11" ht="15.5" x14ac:dyDescent="0.35">
      <c r="A36" s="46"/>
      <c r="B36" s="174" t="s">
        <v>47</v>
      </c>
      <c r="C36" s="220"/>
      <c r="D36" s="220"/>
      <c r="E36" s="21"/>
      <c r="F36" s="21"/>
      <c r="G36" s="154">
        <f>SUM(D36:F36)</f>
        <v>0</v>
      </c>
      <c r="H36" s="151"/>
      <c r="I36" s="200"/>
      <c r="J36" s="134"/>
      <c r="K36" s="60"/>
    </row>
    <row r="37" spans="1:11" ht="15.5" x14ac:dyDescent="0.35">
      <c r="A37" s="46"/>
      <c r="B37" s="174" t="s">
        <v>48</v>
      </c>
      <c r="C37" s="220"/>
      <c r="D37" s="220"/>
      <c r="E37" s="21"/>
      <c r="F37" s="21"/>
      <c r="G37" s="154">
        <f t="shared" ref="G37:G43" si="2">SUM(D37:F37)</f>
        <v>0</v>
      </c>
      <c r="H37" s="151"/>
      <c r="I37" s="200"/>
      <c r="J37" s="134"/>
      <c r="K37" s="60"/>
    </row>
    <row r="38" spans="1:11" ht="15.5" x14ac:dyDescent="0.35">
      <c r="A38" s="46"/>
      <c r="B38" s="174" t="s">
        <v>49</v>
      </c>
      <c r="C38" s="220"/>
      <c r="D38" s="220"/>
      <c r="E38" s="21"/>
      <c r="F38" s="21"/>
      <c r="G38" s="154">
        <f t="shared" si="2"/>
        <v>0</v>
      </c>
      <c r="H38" s="151"/>
      <c r="I38" s="200"/>
      <c r="J38" s="134"/>
      <c r="K38" s="60"/>
    </row>
    <row r="39" spans="1:11" ht="15.5" x14ac:dyDescent="0.35">
      <c r="A39" s="46"/>
      <c r="B39" s="174" t="s">
        <v>50</v>
      </c>
      <c r="C39" s="220"/>
      <c r="D39" s="220"/>
      <c r="E39" s="21"/>
      <c r="F39" s="21"/>
      <c r="G39" s="154">
        <f t="shared" si="2"/>
        <v>0</v>
      </c>
      <c r="H39" s="151"/>
      <c r="I39" s="200"/>
      <c r="J39" s="134"/>
      <c r="K39" s="60"/>
    </row>
    <row r="40" spans="1:11" s="46" customFormat="1" ht="15.5" x14ac:dyDescent="0.35">
      <c r="B40" s="174" t="s">
        <v>51</v>
      </c>
      <c r="C40" s="221"/>
      <c r="D40" s="221"/>
      <c r="E40" s="21"/>
      <c r="F40" s="21"/>
      <c r="G40" s="154">
        <f t="shared" si="2"/>
        <v>0</v>
      </c>
      <c r="H40" s="151"/>
      <c r="I40" s="200"/>
      <c r="J40" s="134"/>
      <c r="K40" s="60"/>
    </row>
    <row r="41" spans="1:11" s="46" customFormat="1" ht="15.5" x14ac:dyDescent="0.35">
      <c r="B41" s="174" t="s">
        <v>52</v>
      </c>
      <c r="C41" s="221"/>
      <c r="D41" s="221"/>
      <c r="E41" s="21"/>
      <c r="F41" s="21"/>
      <c r="G41" s="154">
        <f t="shared" si="2"/>
        <v>0</v>
      </c>
      <c r="H41" s="151"/>
      <c r="I41" s="200"/>
      <c r="J41" s="134"/>
      <c r="K41" s="60"/>
    </row>
    <row r="42" spans="1:11" s="46" customFormat="1" ht="15.5" x14ac:dyDescent="0.35">
      <c r="A42" s="45"/>
      <c r="B42" s="174" t="s">
        <v>53</v>
      </c>
      <c r="C42" s="221"/>
      <c r="D42" s="221"/>
      <c r="E42" s="22"/>
      <c r="F42" s="22"/>
      <c r="G42" s="154">
        <f t="shared" si="2"/>
        <v>0</v>
      </c>
      <c r="H42" s="152"/>
      <c r="I42" s="201"/>
      <c r="J42" s="135"/>
      <c r="K42" s="60"/>
    </row>
    <row r="43" spans="1:11" ht="15.5" x14ac:dyDescent="0.35">
      <c r="B43" s="174" t="s">
        <v>54</v>
      </c>
      <c r="C43" s="55"/>
      <c r="D43" s="22"/>
      <c r="E43" s="22"/>
      <c r="F43" s="22"/>
      <c r="G43" s="154">
        <f t="shared" si="2"/>
        <v>0</v>
      </c>
      <c r="H43" s="152"/>
      <c r="I43" s="201"/>
      <c r="J43" s="135"/>
      <c r="K43" s="60"/>
    </row>
    <row r="44" spans="1:11" ht="15.5" x14ac:dyDescent="0.35">
      <c r="C44" s="117" t="s">
        <v>174</v>
      </c>
      <c r="D44" s="26">
        <f>SUM(D36:D43)</f>
        <v>0</v>
      </c>
      <c r="E44" s="26">
        <f>SUM(E36:E43)</f>
        <v>0</v>
      </c>
      <c r="F44" s="26">
        <f>SUM(F36:F43)</f>
        <v>0</v>
      </c>
      <c r="G44" s="26">
        <f>SUM(G36:G43)</f>
        <v>0</v>
      </c>
      <c r="H44" s="140">
        <f>(H36*G36)+(H37*G37)+(H38*G38)+(H39*G39)+(H40*G40)+(H41*G41)+(H42*G42)+(H43*G43)</f>
        <v>0</v>
      </c>
      <c r="I44" s="140">
        <f>SUM(I36:I43)</f>
        <v>0</v>
      </c>
      <c r="J44" s="135"/>
      <c r="K44" s="62"/>
    </row>
    <row r="45" spans="1:11" ht="51" customHeight="1" x14ac:dyDescent="0.35">
      <c r="B45" s="117" t="s">
        <v>55</v>
      </c>
      <c r="C45" s="246"/>
      <c r="D45" s="246"/>
      <c r="E45" s="246"/>
      <c r="F45" s="246"/>
      <c r="G45" s="246"/>
      <c r="H45" s="246"/>
      <c r="I45" s="247"/>
      <c r="J45" s="246"/>
      <c r="K45" s="59"/>
    </row>
    <row r="46" spans="1:11" ht="23.15" customHeight="1" x14ac:dyDescent="0.35">
      <c r="B46" s="174" t="s">
        <v>56</v>
      </c>
      <c r="C46" s="220"/>
      <c r="D46" s="220"/>
      <c r="E46" s="220"/>
      <c r="F46" s="21"/>
      <c r="G46" s="154">
        <f>SUM(C46:F46)</f>
        <v>0</v>
      </c>
      <c r="H46" s="151"/>
      <c r="I46" s="200"/>
      <c r="J46" s="134"/>
      <c r="K46" s="60"/>
    </row>
    <row r="47" spans="1:11" ht="15.5" x14ac:dyDescent="0.35">
      <c r="B47" s="174" t="s">
        <v>57</v>
      </c>
      <c r="C47" s="19"/>
      <c r="D47" s="21"/>
      <c r="E47" s="21"/>
      <c r="F47" s="21"/>
      <c r="G47" s="154">
        <f t="shared" ref="G47:G52" si="3">SUM(D47:F47)</f>
        <v>0</v>
      </c>
      <c r="H47" s="151"/>
      <c r="I47" s="200"/>
      <c r="J47" s="134"/>
      <c r="K47" s="60"/>
    </row>
    <row r="48" spans="1:11" ht="15.5" x14ac:dyDescent="0.35">
      <c r="B48" s="174" t="s">
        <v>58</v>
      </c>
      <c r="C48" s="19"/>
      <c r="D48" s="21"/>
      <c r="E48" s="21"/>
      <c r="F48" s="21"/>
      <c r="G48" s="154">
        <f t="shared" si="3"/>
        <v>0</v>
      </c>
      <c r="H48" s="151"/>
      <c r="I48" s="200"/>
      <c r="J48" s="134"/>
      <c r="K48" s="60"/>
    </row>
    <row r="49" spans="1:11" ht="15.5" x14ac:dyDescent="0.35">
      <c r="B49" s="174" t="s">
        <v>59</v>
      </c>
      <c r="C49" s="19"/>
      <c r="D49" s="21"/>
      <c r="E49" s="21"/>
      <c r="F49" s="21"/>
      <c r="G49" s="154">
        <f t="shared" si="3"/>
        <v>0</v>
      </c>
      <c r="H49" s="151"/>
      <c r="I49" s="200"/>
      <c r="J49" s="134"/>
      <c r="K49" s="60"/>
    </row>
    <row r="50" spans="1:11" ht="15.5" x14ac:dyDescent="0.35">
      <c r="B50" s="174" t="s">
        <v>60</v>
      </c>
      <c r="C50" s="19"/>
      <c r="D50" s="21"/>
      <c r="E50" s="21"/>
      <c r="F50" s="21"/>
      <c r="G50" s="154">
        <f t="shared" si="3"/>
        <v>0</v>
      </c>
      <c r="H50" s="151"/>
      <c r="I50" s="200"/>
      <c r="J50" s="134"/>
      <c r="K50" s="60"/>
    </row>
    <row r="51" spans="1:11" ht="15.5" x14ac:dyDescent="0.35">
      <c r="A51" s="46"/>
      <c r="B51" s="174" t="s">
        <v>61</v>
      </c>
      <c r="C51" s="19"/>
      <c r="D51" s="21"/>
      <c r="E51" s="21"/>
      <c r="F51" s="21"/>
      <c r="G51" s="154">
        <f>SUM(D51:F51)</f>
        <v>0</v>
      </c>
      <c r="H51" s="151"/>
      <c r="I51" s="200"/>
      <c r="J51" s="134"/>
      <c r="K51" s="60"/>
    </row>
    <row r="52" spans="1:11" s="46" customFormat="1" ht="15.5" x14ac:dyDescent="0.35">
      <c r="A52" s="45"/>
      <c r="B52" s="174" t="s">
        <v>62</v>
      </c>
      <c r="C52" s="55"/>
      <c r="D52" s="22"/>
      <c r="E52" s="22"/>
      <c r="F52" s="22"/>
      <c r="G52" s="154">
        <f t="shared" si="3"/>
        <v>0</v>
      </c>
      <c r="H52" s="152"/>
      <c r="I52" s="201"/>
      <c r="J52" s="135"/>
      <c r="K52" s="60"/>
    </row>
    <row r="53" spans="1:11" ht="15.5" x14ac:dyDescent="0.35">
      <c r="B53" s="174" t="s">
        <v>63</v>
      </c>
      <c r="C53" s="55"/>
      <c r="D53" s="22"/>
      <c r="E53" s="22"/>
      <c r="F53" s="22"/>
      <c r="G53" s="154">
        <f>SUM(D53:F53)</f>
        <v>0</v>
      </c>
      <c r="H53" s="152"/>
      <c r="I53" s="201"/>
      <c r="J53" s="135"/>
      <c r="K53" s="60"/>
    </row>
    <row r="54" spans="1:11" ht="15.5" x14ac:dyDescent="0.35">
      <c r="C54" s="117" t="s">
        <v>174</v>
      </c>
      <c r="D54" s="23">
        <f>SUM(D46:D53)</f>
        <v>0</v>
      </c>
      <c r="E54" s="23">
        <f>SUM(E46:E53)</f>
        <v>0</v>
      </c>
      <c r="F54" s="23">
        <f>SUM(F46:F53)</f>
        <v>0</v>
      </c>
      <c r="G54" s="23">
        <f>SUM(G46:G53)</f>
        <v>0</v>
      </c>
      <c r="H54" s="140">
        <f>(H46*G46)+(H47*G47)+(H48*G48)+(H49*G49)+(H50*G50)+(H51*G51)+(H52*G52)+(H53*G53)</f>
        <v>0</v>
      </c>
      <c r="I54" s="140">
        <f>SUM(I46:I53)</f>
        <v>0</v>
      </c>
      <c r="J54" s="135"/>
      <c r="K54" s="62"/>
    </row>
    <row r="55" spans="1:11" ht="15.5" x14ac:dyDescent="0.35">
      <c r="B55" s="13"/>
      <c r="C55" s="14"/>
      <c r="D55" s="12"/>
      <c r="E55" s="12"/>
      <c r="F55" s="12"/>
      <c r="G55" s="12"/>
      <c r="H55" s="12"/>
      <c r="I55" s="12"/>
      <c r="J55" s="12"/>
      <c r="K55" s="61"/>
    </row>
    <row r="56" spans="1:11" ht="51" customHeight="1" x14ac:dyDescent="0.35">
      <c r="B56" s="117" t="s">
        <v>7</v>
      </c>
      <c r="C56" s="280" t="s">
        <v>588</v>
      </c>
      <c r="D56" s="281"/>
      <c r="E56" s="281"/>
      <c r="F56" s="281"/>
      <c r="G56" s="281"/>
      <c r="H56" s="281"/>
      <c r="I56" s="281"/>
      <c r="J56" s="282"/>
      <c r="K56" s="20"/>
    </row>
    <row r="57" spans="1:11" ht="51" customHeight="1" x14ac:dyDescent="0.35">
      <c r="B57" s="117" t="s">
        <v>67</v>
      </c>
      <c r="C57" s="283" t="s">
        <v>581</v>
      </c>
      <c r="D57" s="284"/>
      <c r="E57" s="284"/>
      <c r="F57" s="284"/>
      <c r="G57" s="284"/>
      <c r="H57" s="284"/>
      <c r="I57" s="284"/>
      <c r="J57" s="285"/>
      <c r="K57" s="59"/>
    </row>
    <row r="58" spans="1:11" ht="43.5" x14ac:dyDescent="0.35">
      <c r="B58" s="174" t="s">
        <v>69</v>
      </c>
      <c r="C58" s="238" t="s">
        <v>603</v>
      </c>
      <c r="D58" s="21">
        <v>56288</v>
      </c>
      <c r="E58" s="21"/>
      <c r="F58" s="21"/>
      <c r="G58" s="154">
        <f>SUM(D58:F58)</f>
        <v>56288</v>
      </c>
      <c r="H58" s="151">
        <v>0.3</v>
      </c>
      <c r="I58" s="21">
        <v>56287.5</v>
      </c>
      <c r="J58" s="134"/>
      <c r="K58" s="60"/>
    </row>
    <row r="59" spans="1:11" ht="29" x14ac:dyDescent="0.35">
      <c r="B59" s="174" t="s">
        <v>68</v>
      </c>
      <c r="C59" s="238" t="s">
        <v>604</v>
      </c>
      <c r="D59" s="21">
        <v>28144</v>
      </c>
      <c r="E59" s="21"/>
      <c r="F59" s="21"/>
      <c r="G59" s="154">
        <f t="shared" ref="G59:G65" si="4">SUM(D59:F59)</f>
        <v>28144</v>
      </c>
      <c r="H59" s="151">
        <v>0.3</v>
      </c>
      <c r="I59" s="21">
        <v>28143.75</v>
      </c>
      <c r="J59" s="134"/>
      <c r="K59" s="60"/>
    </row>
    <row r="60" spans="1:11" ht="15.5" x14ac:dyDescent="0.35">
      <c r="B60" s="174" t="s">
        <v>70</v>
      </c>
      <c r="C60" s="238" t="s">
        <v>582</v>
      </c>
      <c r="D60" s="21">
        <v>200000</v>
      </c>
      <c r="E60" s="21"/>
      <c r="F60" s="21"/>
      <c r="G60" s="154">
        <f t="shared" si="4"/>
        <v>200000</v>
      </c>
      <c r="H60" s="151"/>
      <c r="I60" s="21">
        <v>200000</v>
      </c>
      <c r="J60" s="134"/>
      <c r="K60" s="60"/>
    </row>
    <row r="61" spans="1:11" ht="29" x14ac:dyDescent="0.35">
      <c r="B61" s="174" t="s">
        <v>71</v>
      </c>
      <c r="C61" s="238" t="s">
        <v>583</v>
      </c>
      <c r="D61" s="21">
        <v>275900</v>
      </c>
      <c r="E61" s="21"/>
      <c r="F61" s="21"/>
      <c r="G61" s="154">
        <f t="shared" si="4"/>
        <v>275900</v>
      </c>
      <c r="H61" s="151">
        <v>0.3</v>
      </c>
      <c r="I61" s="21">
        <v>275900</v>
      </c>
      <c r="J61" s="134"/>
      <c r="K61" s="60"/>
    </row>
    <row r="62" spans="1:11" ht="31" x14ac:dyDescent="0.35">
      <c r="B62" s="174" t="s">
        <v>72</v>
      </c>
      <c r="C62" s="236" t="s">
        <v>584</v>
      </c>
      <c r="D62" s="21">
        <v>28144</v>
      </c>
      <c r="E62" s="21"/>
      <c r="F62" s="21"/>
      <c r="G62" s="154">
        <f t="shared" si="4"/>
        <v>28144</v>
      </c>
      <c r="H62" s="151">
        <v>0.3</v>
      </c>
      <c r="I62" s="21">
        <v>28143.75</v>
      </c>
      <c r="J62" s="134"/>
      <c r="K62" s="60"/>
    </row>
    <row r="63" spans="1:11" ht="31" x14ac:dyDescent="0.35">
      <c r="B63" s="174" t="s">
        <v>73</v>
      </c>
      <c r="C63" s="236" t="s">
        <v>585</v>
      </c>
      <c r="D63" s="21">
        <v>5790</v>
      </c>
      <c r="E63" s="21"/>
      <c r="F63" s="21"/>
      <c r="G63" s="154">
        <f t="shared" si="4"/>
        <v>5790</v>
      </c>
      <c r="H63" s="151">
        <v>0.3</v>
      </c>
      <c r="I63" s="21">
        <v>5790</v>
      </c>
      <c r="J63" s="134"/>
      <c r="K63" s="60"/>
    </row>
    <row r="64" spans="1:11" ht="31" x14ac:dyDescent="0.35">
      <c r="A64" s="46"/>
      <c r="B64" s="174" t="s">
        <v>74</v>
      </c>
      <c r="C64" s="237" t="s">
        <v>586</v>
      </c>
      <c r="D64" s="21">
        <v>0</v>
      </c>
      <c r="E64" s="22"/>
      <c r="F64" s="22"/>
      <c r="G64" s="154">
        <f t="shared" si="4"/>
        <v>0</v>
      </c>
      <c r="H64" s="152"/>
      <c r="I64" s="21"/>
      <c r="J64" s="135"/>
      <c r="K64" s="60"/>
    </row>
    <row r="65" spans="1:11" s="46" customFormat="1" ht="15.5" x14ac:dyDescent="0.35">
      <c r="B65" s="174" t="s">
        <v>75</v>
      </c>
      <c r="C65" s="55"/>
      <c r="D65" s="22"/>
      <c r="E65" s="22"/>
      <c r="F65" s="22"/>
      <c r="G65" s="154">
        <f t="shared" si="4"/>
        <v>0</v>
      </c>
      <c r="H65" s="152"/>
      <c r="I65" s="216"/>
      <c r="J65" s="135"/>
      <c r="K65" s="60"/>
    </row>
    <row r="66" spans="1:11" s="46" customFormat="1" ht="15.5" x14ac:dyDescent="0.35">
      <c r="A66" s="45"/>
      <c r="B66" s="45"/>
      <c r="C66" s="117" t="s">
        <v>174</v>
      </c>
      <c r="D66" s="23">
        <f>SUM(D58:D65)</f>
        <v>594266</v>
      </c>
      <c r="E66" s="23">
        <f>SUM(E58:E65)</f>
        <v>0</v>
      </c>
      <c r="F66" s="23">
        <f>SUM(F58:F65)</f>
        <v>0</v>
      </c>
      <c r="G66" s="26">
        <f>SUM(G58:G65)</f>
        <v>594266</v>
      </c>
      <c r="H66" s="140">
        <f>(H58*G58)+(H59*G59)+(H60*G60)+(H61*G61)+(H62*G62)+(H63*G63)+(H64*G64)+(H65*G65)</f>
        <v>118279.8</v>
      </c>
      <c r="I66" s="140">
        <f>SUM(I58:I65)</f>
        <v>594265</v>
      </c>
      <c r="J66" s="233"/>
      <c r="K66" s="62"/>
    </row>
    <row r="67" spans="1:11" ht="26.4" customHeight="1" x14ac:dyDescent="0.35">
      <c r="B67" s="117" t="s">
        <v>76</v>
      </c>
      <c r="C67" s="283" t="s">
        <v>589</v>
      </c>
      <c r="D67" s="284"/>
      <c r="E67" s="284"/>
      <c r="F67" s="284"/>
      <c r="G67" s="284"/>
      <c r="H67" s="284"/>
      <c r="I67" s="285"/>
      <c r="J67" s="217"/>
      <c r="K67" s="59"/>
    </row>
    <row r="68" spans="1:11" ht="46.5" x14ac:dyDescent="0.35">
      <c r="B68" s="174" t="s">
        <v>77</v>
      </c>
      <c r="C68" s="19" t="s">
        <v>605</v>
      </c>
      <c r="D68" s="21">
        <v>86870</v>
      </c>
      <c r="E68" s="21"/>
      <c r="F68" s="21"/>
      <c r="G68" s="154">
        <f>D68</f>
        <v>86870</v>
      </c>
      <c r="H68" s="151"/>
      <c r="I68" s="200">
        <v>86870</v>
      </c>
      <c r="J68" s="134"/>
      <c r="K68" s="60"/>
    </row>
    <row r="69" spans="1:11" ht="29" x14ac:dyDescent="0.35">
      <c r="B69" s="174" t="s">
        <v>78</v>
      </c>
      <c r="C69" s="240" t="s">
        <v>607</v>
      </c>
      <c r="D69" s="21">
        <v>32758</v>
      </c>
      <c r="E69" s="21"/>
      <c r="F69" s="21"/>
      <c r="G69" s="154">
        <f t="shared" ref="G69:G75" si="5">SUM(D69:F69)</f>
        <v>32758</v>
      </c>
      <c r="H69" s="151"/>
      <c r="I69" s="201">
        <v>32758</v>
      </c>
      <c r="J69" s="134"/>
      <c r="K69" s="60"/>
    </row>
    <row r="70" spans="1:11" ht="15.5" x14ac:dyDescent="0.35">
      <c r="B70" s="174" t="s">
        <v>79</v>
      </c>
      <c r="C70" s="19"/>
      <c r="D70" s="21"/>
      <c r="E70" s="21"/>
      <c r="F70" s="21"/>
      <c r="G70" s="154">
        <f t="shared" si="5"/>
        <v>0</v>
      </c>
      <c r="H70" s="151"/>
      <c r="I70" s="200"/>
      <c r="J70" s="134"/>
      <c r="K70" s="60"/>
    </row>
    <row r="71" spans="1:11" ht="15.5" x14ac:dyDescent="0.35">
      <c r="B71" s="174" t="s">
        <v>80</v>
      </c>
      <c r="C71" s="19"/>
      <c r="D71" s="21"/>
      <c r="E71" s="21"/>
      <c r="F71" s="21"/>
      <c r="G71" s="154">
        <f t="shared" si="5"/>
        <v>0</v>
      </c>
      <c r="H71" s="151"/>
      <c r="I71" s="200"/>
      <c r="J71" s="134"/>
      <c r="K71" s="60"/>
    </row>
    <row r="72" spans="1:11" ht="15.5" x14ac:dyDescent="0.35">
      <c r="B72" s="174" t="s">
        <v>81</v>
      </c>
      <c r="C72" s="19"/>
      <c r="D72" s="21"/>
      <c r="E72" s="21"/>
      <c r="F72" s="21"/>
      <c r="G72" s="154">
        <f t="shared" si="5"/>
        <v>0</v>
      </c>
      <c r="H72" s="151"/>
      <c r="I72" s="200"/>
      <c r="J72" s="134"/>
      <c r="K72" s="60"/>
    </row>
    <row r="73" spans="1:11" ht="15.5" x14ac:dyDescent="0.35">
      <c r="B73" s="174" t="s">
        <v>82</v>
      </c>
      <c r="C73" s="19"/>
      <c r="D73" s="21"/>
      <c r="E73" s="21"/>
      <c r="F73" s="21"/>
      <c r="G73" s="154">
        <f t="shared" si="5"/>
        <v>0</v>
      </c>
      <c r="H73" s="151"/>
      <c r="I73" s="200"/>
      <c r="J73" s="134"/>
      <c r="K73" s="60"/>
    </row>
    <row r="74" spans="1:11" ht="15.5" x14ac:dyDescent="0.35">
      <c r="B74" s="174" t="s">
        <v>83</v>
      </c>
      <c r="C74" s="55"/>
      <c r="D74" s="22"/>
      <c r="E74" s="22"/>
      <c r="F74" s="22"/>
      <c r="G74" s="154">
        <f t="shared" si="5"/>
        <v>0</v>
      </c>
      <c r="H74" s="152"/>
      <c r="I74" s="201"/>
      <c r="J74" s="135"/>
      <c r="K74" s="60"/>
    </row>
    <row r="75" spans="1:11" ht="15.5" x14ac:dyDescent="0.35">
      <c r="B75" s="174" t="s">
        <v>84</v>
      </c>
      <c r="C75" s="55"/>
      <c r="D75" s="22"/>
      <c r="E75" s="22"/>
      <c r="F75" s="22"/>
      <c r="G75" s="154">
        <f t="shared" si="5"/>
        <v>0</v>
      </c>
      <c r="H75" s="152"/>
      <c r="I75" s="201"/>
      <c r="J75" s="135"/>
      <c r="K75" s="60"/>
    </row>
    <row r="76" spans="1:11" ht="15.5" x14ac:dyDescent="0.35">
      <c r="C76" s="117" t="s">
        <v>174</v>
      </c>
      <c r="D76" s="26">
        <f>SUM(D68:D75)</f>
        <v>119628</v>
      </c>
      <c r="E76" s="26">
        <f>SUM(E68:E75)</f>
        <v>0</v>
      </c>
      <c r="F76" s="26">
        <f>SUM(F68:F75)</f>
        <v>0</v>
      </c>
      <c r="G76" s="26">
        <f>SUM(G68:G75)</f>
        <v>119628</v>
      </c>
      <c r="H76" s="140">
        <f>(H68*G68)+(H69*G69)+(H70*G70)+(H71*G71)+(H72*G72)+(H73*G73)+(H74*G74)+(H75*G75)</f>
        <v>0</v>
      </c>
      <c r="I76" s="207">
        <f>SUM(I68:I75)</f>
        <v>119628</v>
      </c>
      <c r="J76" s="135"/>
      <c r="K76" s="62"/>
    </row>
    <row r="77" spans="1:11" ht="51" customHeight="1" x14ac:dyDescent="0.35">
      <c r="B77" s="117" t="s">
        <v>85</v>
      </c>
      <c r="C77" s="272" t="s">
        <v>590</v>
      </c>
      <c r="D77" s="272"/>
      <c r="E77" s="272"/>
      <c r="F77" s="272"/>
      <c r="G77" s="272"/>
      <c r="H77" s="272"/>
      <c r="I77" s="273"/>
      <c r="J77" s="272"/>
      <c r="K77" s="59"/>
    </row>
    <row r="78" spans="1:11" ht="15.5" x14ac:dyDescent="0.35">
      <c r="B78" s="174" t="s">
        <v>86</v>
      </c>
      <c r="C78" s="218" t="s">
        <v>591</v>
      </c>
      <c r="D78" s="21"/>
      <c r="E78" s="21">
        <v>25000</v>
      </c>
      <c r="F78" s="21"/>
      <c r="G78" s="154">
        <f>SUM(D78:F78)</f>
        <v>25000</v>
      </c>
      <c r="H78" s="151"/>
      <c r="I78" s="243">
        <v>880</v>
      </c>
      <c r="J78" s="134"/>
      <c r="K78" s="60"/>
    </row>
    <row r="79" spans="1:11" ht="15.5" x14ac:dyDescent="0.35">
      <c r="B79" s="174" t="s">
        <v>87</v>
      </c>
      <c r="C79" s="218" t="s">
        <v>592</v>
      </c>
      <c r="D79" s="21"/>
      <c r="E79" s="21">
        <v>12000</v>
      </c>
      <c r="F79" s="21"/>
      <c r="G79" s="154">
        <f t="shared" ref="G79:G83" si="6">SUM(D79:F79)</f>
        <v>12000</v>
      </c>
      <c r="H79" s="151"/>
      <c r="I79" s="243">
        <v>14427.85</v>
      </c>
      <c r="J79" s="134"/>
      <c r="K79" s="60"/>
    </row>
    <row r="80" spans="1:11" ht="15.5" x14ac:dyDescent="0.35">
      <c r="B80" s="174" t="s">
        <v>88</v>
      </c>
      <c r="C80" s="218" t="s">
        <v>593</v>
      </c>
      <c r="D80" s="21"/>
      <c r="E80" s="21">
        <v>60100</v>
      </c>
      <c r="F80" s="21"/>
      <c r="G80" s="154">
        <f t="shared" si="6"/>
        <v>60100</v>
      </c>
      <c r="H80" s="151"/>
      <c r="I80" s="243">
        <v>27630.639999999999</v>
      </c>
      <c r="J80" s="134"/>
      <c r="K80" s="60"/>
    </row>
    <row r="81" spans="1:11" ht="15.5" x14ac:dyDescent="0.35">
      <c r="A81" s="46"/>
      <c r="B81" s="222" t="s">
        <v>89</v>
      </c>
      <c r="C81" s="223" t="s">
        <v>594</v>
      </c>
      <c r="D81" s="21"/>
      <c r="E81" s="21">
        <v>382010</v>
      </c>
      <c r="F81" s="21"/>
      <c r="G81" s="154">
        <f t="shared" si="6"/>
        <v>382010</v>
      </c>
      <c r="H81" s="151"/>
      <c r="I81" s="243">
        <v>246313.64</v>
      </c>
      <c r="J81" s="134"/>
      <c r="K81" s="60"/>
    </row>
    <row r="82" spans="1:11" s="46" customFormat="1" ht="21.65" customHeight="1" x14ac:dyDescent="0.35">
      <c r="A82" s="45"/>
      <c r="B82" s="222" t="s">
        <v>90</v>
      </c>
      <c r="C82" s="286" t="s">
        <v>595</v>
      </c>
      <c r="D82" s="218" t="s">
        <v>597</v>
      </c>
      <c r="E82" s="224">
        <v>70899.00999999998</v>
      </c>
      <c r="F82" s="21"/>
      <c r="G82" s="154">
        <f t="shared" si="6"/>
        <v>70899.00999999998</v>
      </c>
      <c r="H82" s="151"/>
      <c r="I82" s="243">
        <v>50213.83</v>
      </c>
      <c r="J82" s="134"/>
      <c r="K82" s="60"/>
    </row>
    <row r="83" spans="1:11" ht="15.5" x14ac:dyDescent="0.35">
      <c r="B83" s="222" t="s">
        <v>91</v>
      </c>
      <c r="C83" s="287"/>
      <c r="D83" s="218" t="s">
        <v>596</v>
      </c>
      <c r="E83" s="224">
        <v>30385.289999999994</v>
      </c>
      <c r="F83" s="21"/>
      <c r="G83" s="154">
        <f t="shared" si="6"/>
        <v>30385.289999999994</v>
      </c>
      <c r="H83" s="151"/>
      <c r="I83" s="243">
        <v>22610.59</v>
      </c>
      <c r="J83" s="234"/>
      <c r="K83" s="60"/>
    </row>
    <row r="84" spans="1:11" ht="15.5" x14ac:dyDescent="0.35">
      <c r="B84" s="227"/>
      <c r="C84" s="228" t="s">
        <v>608</v>
      </c>
      <c r="D84" s="225"/>
      <c r="E84" s="229"/>
      <c r="F84" s="230"/>
      <c r="G84" s="231"/>
      <c r="H84" s="232" t="s">
        <v>598</v>
      </c>
      <c r="I84" s="243">
        <v>35732.58</v>
      </c>
      <c r="J84" s="234"/>
      <c r="K84" s="60"/>
    </row>
    <row r="85" spans="1:11" ht="15.5" x14ac:dyDescent="0.35">
      <c r="C85" s="117" t="s">
        <v>174</v>
      </c>
      <c r="D85" s="26">
        <f>SUM(D78:D83)</f>
        <v>0</v>
      </c>
      <c r="E85" s="26">
        <f>SUM(E78:E83)</f>
        <v>580394.30000000005</v>
      </c>
      <c r="F85" s="26">
        <f>SUM(F78:F83)</f>
        <v>0</v>
      </c>
      <c r="G85" s="26">
        <f>SUM(G78:G83)</f>
        <v>580394.30000000005</v>
      </c>
      <c r="H85" s="140">
        <v>0</v>
      </c>
      <c r="I85" s="207">
        <f>SUM(I78:I84)</f>
        <v>397809.13000000006</v>
      </c>
      <c r="J85" s="233"/>
      <c r="K85" s="62"/>
    </row>
    <row r="86" spans="1:11" ht="51" customHeight="1" x14ac:dyDescent="0.35">
      <c r="B86" s="117" t="s">
        <v>100</v>
      </c>
      <c r="C86" s="246"/>
      <c r="D86" s="246"/>
      <c r="E86" s="246"/>
      <c r="F86" s="246"/>
      <c r="G86" s="246"/>
      <c r="H86" s="246"/>
      <c r="I86" s="247"/>
      <c r="J86" s="246"/>
      <c r="K86" s="59"/>
    </row>
    <row r="87" spans="1:11" ht="15.5" x14ac:dyDescent="0.35">
      <c r="B87" s="174" t="s">
        <v>92</v>
      </c>
      <c r="C87" s="19"/>
      <c r="D87" s="21"/>
      <c r="E87" s="21"/>
      <c r="F87" s="21"/>
      <c r="G87" s="154">
        <f>SUM(D87:F87)</f>
        <v>0</v>
      </c>
      <c r="H87" s="232"/>
      <c r="I87" s="200"/>
      <c r="J87" s="134"/>
      <c r="K87" s="60"/>
    </row>
    <row r="88" spans="1:11" ht="15.5" x14ac:dyDescent="0.35">
      <c r="B88" s="174" t="s">
        <v>93</v>
      </c>
      <c r="C88" s="19"/>
      <c r="D88" s="21"/>
      <c r="E88" s="21"/>
      <c r="F88" s="21"/>
      <c r="G88" s="154">
        <f t="shared" ref="G88:G94" si="7">SUM(D88:F88)</f>
        <v>0</v>
      </c>
      <c r="H88" s="151"/>
      <c r="I88" s="200"/>
      <c r="J88" s="134"/>
      <c r="K88" s="60"/>
    </row>
    <row r="89" spans="1:11" ht="15.5" x14ac:dyDescent="0.35">
      <c r="B89" s="174" t="s">
        <v>94</v>
      </c>
      <c r="C89" s="19"/>
      <c r="D89" s="21"/>
      <c r="E89" s="21"/>
      <c r="F89" s="21"/>
      <c r="G89" s="154">
        <f t="shared" si="7"/>
        <v>0</v>
      </c>
      <c r="H89" s="151"/>
      <c r="I89" s="200"/>
      <c r="J89" s="234"/>
      <c r="K89" s="60"/>
    </row>
    <row r="90" spans="1:11" ht="15.5" x14ac:dyDescent="0.35">
      <c r="B90" s="174" t="s">
        <v>95</v>
      </c>
      <c r="C90" s="19"/>
      <c r="D90" s="21"/>
      <c r="E90" s="21"/>
      <c r="F90" s="21"/>
      <c r="G90" s="154">
        <f t="shared" si="7"/>
        <v>0</v>
      </c>
      <c r="H90" s="151"/>
      <c r="I90" s="200"/>
      <c r="J90" s="134"/>
      <c r="K90" s="60"/>
    </row>
    <row r="91" spans="1:11" ht="15.5" x14ac:dyDescent="0.35">
      <c r="B91" s="174" t="s">
        <v>96</v>
      </c>
      <c r="C91" s="19"/>
      <c r="D91" s="21"/>
      <c r="E91" s="21"/>
      <c r="F91" s="21"/>
      <c r="G91" s="154">
        <f t="shared" si="7"/>
        <v>0</v>
      </c>
      <c r="H91" s="151"/>
      <c r="I91" s="200"/>
      <c r="J91" s="134"/>
      <c r="K91" s="60"/>
    </row>
    <row r="92" spans="1:11" ht="15.5" x14ac:dyDescent="0.35">
      <c r="B92" s="174" t="s">
        <v>97</v>
      </c>
      <c r="C92" s="19"/>
      <c r="D92" s="21"/>
      <c r="E92" s="21"/>
      <c r="F92" s="21"/>
      <c r="G92" s="154">
        <f t="shared" si="7"/>
        <v>0</v>
      </c>
      <c r="H92" s="151"/>
      <c r="I92" s="200"/>
      <c r="J92" s="134"/>
      <c r="K92" s="60"/>
    </row>
    <row r="93" spans="1:11" ht="15.5" x14ac:dyDescent="0.35">
      <c r="B93" s="174" t="s">
        <v>98</v>
      </c>
      <c r="C93" s="55"/>
      <c r="D93" s="22"/>
      <c r="E93" s="22"/>
      <c r="F93" s="22"/>
      <c r="G93" s="154">
        <f t="shared" si="7"/>
        <v>0</v>
      </c>
      <c r="H93" s="152"/>
      <c r="I93" s="201"/>
      <c r="J93" s="135"/>
      <c r="K93" s="60"/>
    </row>
    <row r="94" spans="1:11" ht="15.5" x14ac:dyDescent="0.35">
      <c r="B94" s="174" t="s">
        <v>99</v>
      </c>
      <c r="C94" s="55"/>
      <c r="D94" s="22"/>
      <c r="E94" s="22"/>
      <c r="F94" s="22"/>
      <c r="G94" s="154">
        <f t="shared" si="7"/>
        <v>0</v>
      </c>
      <c r="H94" s="152"/>
      <c r="I94" s="201"/>
      <c r="J94" s="135"/>
      <c r="K94" s="60"/>
    </row>
    <row r="95" spans="1:11" ht="15.5" x14ac:dyDescent="0.35">
      <c r="C95" s="117" t="s">
        <v>174</v>
      </c>
      <c r="D95" s="23">
        <f>SUM(D87:D94)</f>
        <v>0</v>
      </c>
      <c r="E95" s="23">
        <f>SUM(E87:E94)</f>
        <v>0</v>
      </c>
      <c r="F95" s="23">
        <f>SUM(F87:F94)</f>
        <v>0</v>
      </c>
      <c r="G95" s="23">
        <f>SUM(G87:G94)</f>
        <v>0</v>
      </c>
      <c r="H95" s="140">
        <f>(H87*G87)+(H88*G88)+(H89*G89)+(H90*G90)+(H91*G91)+(H92*G92)+(H93*G93)+(H94*G94)</f>
        <v>0</v>
      </c>
      <c r="I95" s="207">
        <f>SUM(I87:I94)</f>
        <v>0</v>
      </c>
      <c r="J95" s="135"/>
      <c r="K95" s="62"/>
    </row>
    <row r="96" spans="1:11" ht="15.75" customHeight="1" x14ac:dyDescent="0.35">
      <c r="B96" s="7"/>
      <c r="C96" s="13"/>
      <c r="D96" s="28"/>
      <c r="E96" s="28"/>
      <c r="F96" s="28"/>
      <c r="G96" s="28"/>
      <c r="H96" s="28"/>
      <c r="I96" s="28"/>
      <c r="J96" s="13"/>
      <c r="K96" s="4"/>
    </row>
    <row r="97" spans="2:11" ht="51" customHeight="1" x14ac:dyDescent="0.35">
      <c r="B97" s="117" t="s">
        <v>101</v>
      </c>
      <c r="C97" s="272"/>
      <c r="D97" s="272"/>
      <c r="E97" s="272"/>
      <c r="F97" s="272"/>
      <c r="G97" s="272"/>
      <c r="H97" s="272"/>
      <c r="I97" s="273"/>
      <c r="J97" s="272"/>
      <c r="K97" s="20"/>
    </row>
    <row r="98" spans="2:11" ht="51" customHeight="1" x14ac:dyDescent="0.35">
      <c r="B98" s="117" t="s">
        <v>102</v>
      </c>
      <c r="C98" s="246"/>
      <c r="D98" s="246"/>
      <c r="E98" s="246"/>
      <c r="F98" s="246"/>
      <c r="G98" s="246"/>
      <c r="H98" s="246"/>
      <c r="I98" s="247"/>
      <c r="J98" s="246"/>
      <c r="K98" s="59"/>
    </row>
    <row r="99" spans="2:11" ht="15.5" x14ac:dyDescent="0.35">
      <c r="B99" s="174" t="s">
        <v>103</v>
      </c>
      <c r="C99" s="19"/>
      <c r="D99" s="21"/>
      <c r="E99" s="21"/>
      <c r="F99" s="21"/>
      <c r="G99" s="154">
        <f>SUM(D99:F99)</f>
        <v>0</v>
      </c>
      <c r="H99" s="151"/>
      <c r="I99" s="200"/>
      <c r="J99" s="134"/>
      <c r="K99" s="60"/>
    </row>
    <row r="100" spans="2:11" ht="15.5" x14ac:dyDescent="0.35">
      <c r="B100" s="174" t="s">
        <v>104</v>
      </c>
      <c r="C100" s="19"/>
      <c r="D100" s="21"/>
      <c r="E100" s="21"/>
      <c r="F100" s="21"/>
      <c r="G100" s="154">
        <f t="shared" ref="G100:G106" si="8">SUM(D100:F100)</f>
        <v>0</v>
      </c>
      <c r="H100" s="151"/>
      <c r="I100" s="200"/>
      <c r="J100" s="134"/>
      <c r="K100" s="60"/>
    </row>
    <row r="101" spans="2:11" ht="15.5" x14ac:dyDescent="0.35">
      <c r="B101" s="174" t="s">
        <v>105</v>
      </c>
      <c r="C101" s="19"/>
      <c r="D101" s="21"/>
      <c r="E101" s="21"/>
      <c r="F101" s="21"/>
      <c r="G101" s="154">
        <f t="shared" si="8"/>
        <v>0</v>
      </c>
      <c r="H101" s="151"/>
      <c r="I101" s="200"/>
      <c r="J101" s="134"/>
      <c r="K101" s="60"/>
    </row>
    <row r="102" spans="2:11" ht="15.5" x14ac:dyDescent="0.35">
      <c r="B102" s="174" t="s">
        <v>106</v>
      </c>
      <c r="C102" s="19"/>
      <c r="D102" s="21"/>
      <c r="E102" s="21"/>
      <c r="F102" s="21"/>
      <c r="G102" s="154">
        <f t="shared" si="8"/>
        <v>0</v>
      </c>
      <c r="H102" s="151"/>
      <c r="I102" s="200"/>
      <c r="J102" s="134"/>
      <c r="K102" s="60"/>
    </row>
    <row r="103" spans="2:11" ht="15.5" x14ac:dyDescent="0.35">
      <c r="B103" s="174" t="s">
        <v>107</v>
      </c>
      <c r="C103" s="19"/>
      <c r="D103" s="21"/>
      <c r="E103" s="21"/>
      <c r="F103" s="21"/>
      <c r="G103" s="154">
        <f t="shared" si="8"/>
        <v>0</v>
      </c>
      <c r="H103" s="151"/>
      <c r="I103" s="200"/>
      <c r="J103" s="134"/>
      <c r="K103" s="60"/>
    </row>
    <row r="104" spans="2:11" ht="15.5" x14ac:dyDescent="0.35">
      <c r="B104" s="174" t="s">
        <v>108</v>
      </c>
      <c r="C104" s="19"/>
      <c r="D104" s="21"/>
      <c r="E104" s="21"/>
      <c r="F104" s="21"/>
      <c r="G104" s="154">
        <f t="shared" si="8"/>
        <v>0</v>
      </c>
      <c r="H104" s="151"/>
      <c r="I104" s="200"/>
      <c r="J104" s="134"/>
      <c r="K104" s="60"/>
    </row>
    <row r="105" spans="2:11" ht="15.5" x14ac:dyDescent="0.35">
      <c r="B105" s="174" t="s">
        <v>109</v>
      </c>
      <c r="C105" s="55"/>
      <c r="D105" s="22"/>
      <c r="E105" s="22"/>
      <c r="F105" s="22"/>
      <c r="G105" s="154">
        <f t="shared" si="8"/>
        <v>0</v>
      </c>
      <c r="H105" s="152"/>
      <c r="I105" s="201"/>
      <c r="J105" s="135"/>
      <c r="K105" s="60"/>
    </row>
    <row r="106" spans="2:11" ht="15.5" x14ac:dyDescent="0.35">
      <c r="B106" s="174" t="s">
        <v>110</v>
      </c>
      <c r="C106" s="55"/>
      <c r="D106" s="22"/>
      <c r="E106" s="22"/>
      <c r="F106" s="22"/>
      <c r="G106" s="154">
        <f t="shared" si="8"/>
        <v>0</v>
      </c>
      <c r="H106" s="152"/>
      <c r="I106" s="201"/>
      <c r="J106" s="135"/>
      <c r="K106" s="60"/>
    </row>
    <row r="107" spans="2:11" ht="15.5" x14ac:dyDescent="0.35">
      <c r="C107" s="117" t="s">
        <v>174</v>
      </c>
      <c r="D107" s="23">
        <f>SUM(D99:D106)</f>
        <v>0</v>
      </c>
      <c r="E107" s="23">
        <f>SUM(E99:E106)</f>
        <v>0</v>
      </c>
      <c r="F107" s="23">
        <f>SUM(F99:F106)</f>
        <v>0</v>
      </c>
      <c r="G107" s="26">
        <f>SUM(G99:G106)</f>
        <v>0</v>
      </c>
      <c r="H107" s="140">
        <f>(H99*G99)+(H100*G100)+(H101*G101)+(H102*G102)+(H103*G103)+(H104*G104)+(H105*G105)+(H106*G106)</f>
        <v>0</v>
      </c>
      <c r="I107" s="207">
        <f>SUM(I99:I106)</f>
        <v>0</v>
      </c>
      <c r="J107" s="135"/>
      <c r="K107" s="62"/>
    </row>
    <row r="108" spans="2:11" ht="51" customHeight="1" x14ac:dyDescent="0.35">
      <c r="B108" s="117" t="s">
        <v>8</v>
      </c>
      <c r="C108" s="246"/>
      <c r="D108" s="246"/>
      <c r="E108" s="246"/>
      <c r="F108" s="246"/>
      <c r="G108" s="246"/>
      <c r="H108" s="246"/>
      <c r="I108" s="247"/>
      <c r="J108" s="246"/>
      <c r="K108" s="59"/>
    </row>
    <row r="109" spans="2:11" ht="15.5" x14ac:dyDescent="0.35">
      <c r="B109" s="174" t="s">
        <v>111</v>
      </c>
      <c r="C109" s="19"/>
      <c r="D109" s="21"/>
      <c r="E109" s="21"/>
      <c r="F109" s="21"/>
      <c r="G109" s="154">
        <f>SUM(D109:F109)</f>
        <v>0</v>
      </c>
      <c r="H109" s="151"/>
      <c r="I109" s="200"/>
      <c r="J109" s="134"/>
      <c r="K109" s="60"/>
    </row>
    <row r="110" spans="2:11" ht="15.5" x14ac:dyDescent="0.35">
      <c r="B110" s="174" t="s">
        <v>112</v>
      </c>
      <c r="C110" s="19"/>
      <c r="D110" s="21"/>
      <c r="E110" s="21"/>
      <c r="F110" s="21"/>
      <c r="G110" s="154">
        <f t="shared" ref="G110:G116" si="9">SUM(D110:F110)</f>
        <v>0</v>
      </c>
      <c r="H110" s="151"/>
      <c r="I110" s="200"/>
      <c r="J110" s="134"/>
      <c r="K110" s="60"/>
    </row>
    <row r="111" spans="2:11" ht="15.5" x14ac:dyDescent="0.35">
      <c r="B111" s="174" t="s">
        <v>113</v>
      </c>
      <c r="C111" s="19"/>
      <c r="D111" s="21"/>
      <c r="E111" s="21"/>
      <c r="F111" s="21"/>
      <c r="G111" s="154">
        <f t="shared" si="9"/>
        <v>0</v>
      </c>
      <c r="H111" s="151"/>
      <c r="I111" s="200"/>
      <c r="J111" s="134"/>
      <c r="K111" s="60"/>
    </row>
    <row r="112" spans="2:11" ht="15.5" x14ac:dyDescent="0.35">
      <c r="B112" s="174" t="s">
        <v>114</v>
      </c>
      <c r="C112" s="19"/>
      <c r="D112" s="21"/>
      <c r="E112" s="21"/>
      <c r="F112" s="21"/>
      <c r="G112" s="154">
        <f t="shared" si="9"/>
        <v>0</v>
      </c>
      <c r="H112" s="151"/>
      <c r="I112" s="200"/>
      <c r="J112" s="134"/>
      <c r="K112" s="60"/>
    </row>
    <row r="113" spans="2:11" ht="15.5" x14ac:dyDescent="0.35">
      <c r="B113" s="174" t="s">
        <v>115</v>
      </c>
      <c r="C113" s="19"/>
      <c r="D113" s="21"/>
      <c r="E113" s="21"/>
      <c r="F113" s="21"/>
      <c r="G113" s="154">
        <f t="shared" si="9"/>
        <v>0</v>
      </c>
      <c r="H113" s="151"/>
      <c r="I113" s="200"/>
      <c r="J113" s="134"/>
      <c r="K113" s="60"/>
    </row>
    <row r="114" spans="2:11" ht="15.5" x14ac:dyDescent="0.35">
      <c r="B114" s="174" t="s">
        <v>116</v>
      </c>
      <c r="C114" s="19"/>
      <c r="D114" s="21"/>
      <c r="E114" s="21"/>
      <c r="F114" s="21"/>
      <c r="G114" s="154">
        <f t="shared" si="9"/>
        <v>0</v>
      </c>
      <c r="H114" s="151"/>
      <c r="I114" s="200"/>
      <c r="J114" s="134"/>
      <c r="K114" s="60"/>
    </row>
    <row r="115" spans="2:11" ht="15.5" x14ac:dyDescent="0.35">
      <c r="B115" s="174" t="s">
        <v>117</v>
      </c>
      <c r="C115" s="55"/>
      <c r="D115" s="22"/>
      <c r="E115" s="22"/>
      <c r="F115" s="22"/>
      <c r="G115" s="154">
        <f t="shared" si="9"/>
        <v>0</v>
      </c>
      <c r="H115" s="152"/>
      <c r="I115" s="201"/>
      <c r="J115" s="135"/>
      <c r="K115" s="60"/>
    </row>
    <row r="116" spans="2:11" ht="15.5" x14ac:dyDescent="0.35">
      <c r="B116" s="174" t="s">
        <v>118</v>
      </c>
      <c r="C116" s="55"/>
      <c r="D116" s="22"/>
      <c r="E116" s="22"/>
      <c r="F116" s="22"/>
      <c r="G116" s="154">
        <f t="shared" si="9"/>
        <v>0</v>
      </c>
      <c r="H116" s="152"/>
      <c r="I116" s="201"/>
      <c r="J116" s="135"/>
      <c r="K116" s="60"/>
    </row>
    <row r="117" spans="2:11" ht="15.5" x14ac:dyDescent="0.35">
      <c r="C117" s="117" t="s">
        <v>174</v>
      </c>
      <c r="D117" s="26">
        <f>SUM(D109:D116)</f>
        <v>0</v>
      </c>
      <c r="E117" s="26">
        <f>SUM(E109:E116)</f>
        <v>0</v>
      </c>
      <c r="F117" s="26">
        <f>SUM(F109:F116)</f>
        <v>0</v>
      </c>
      <c r="G117" s="26">
        <f>SUM(G109:G116)</f>
        <v>0</v>
      </c>
      <c r="H117" s="140">
        <f>(H109*G109)+(H110*G110)+(H111*G111)+(H112*G112)+(H113*G113)+(H114*G114)+(H115*G115)+(H116*G116)</f>
        <v>0</v>
      </c>
      <c r="I117" s="207">
        <f>SUM(I109:I116)</f>
        <v>0</v>
      </c>
      <c r="J117" s="135"/>
      <c r="K117" s="62"/>
    </row>
    <row r="118" spans="2:11" ht="51" customHeight="1" x14ac:dyDescent="0.35">
      <c r="B118" s="117" t="s">
        <v>119</v>
      </c>
      <c r="C118" s="246"/>
      <c r="D118" s="246"/>
      <c r="E118" s="246"/>
      <c r="F118" s="246"/>
      <c r="G118" s="246"/>
      <c r="H118" s="246"/>
      <c r="I118" s="247"/>
      <c r="J118" s="246"/>
      <c r="K118" s="59"/>
    </row>
    <row r="119" spans="2:11" ht="15.5" x14ac:dyDescent="0.35">
      <c r="B119" s="174" t="s">
        <v>120</v>
      </c>
      <c r="C119" s="19"/>
      <c r="D119" s="21"/>
      <c r="E119" s="21"/>
      <c r="F119" s="21"/>
      <c r="G119" s="154">
        <f>SUM(D119:F119)</f>
        <v>0</v>
      </c>
      <c r="H119" s="151"/>
      <c r="I119" s="200"/>
      <c r="J119" s="134"/>
      <c r="K119" s="60"/>
    </row>
    <row r="120" spans="2:11" ht="15.5" x14ac:dyDescent="0.35">
      <c r="B120" s="174" t="s">
        <v>121</v>
      </c>
      <c r="C120" s="19"/>
      <c r="D120" s="21"/>
      <c r="E120" s="21"/>
      <c r="F120" s="21"/>
      <c r="G120" s="154">
        <f t="shared" ref="G120:G126" si="10">SUM(D120:F120)</f>
        <v>0</v>
      </c>
      <c r="H120" s="151"/>
      <c r="I120" s="200"/>
      <c r="J120" s="134"/>
      <c r="K120" s="60"/>
    </row>
    <row r="121" spans="2:11" ht="15.5" x14ac:dyDescent="0.35">
      <c r="B121" s="174" t="s">
        <v>122</v>
      </c>
      <c r="C121" s="19"/>
      <c r="D121" s="21"/>
      <c r="E121" s="21"/>
      <c r="F121" s="21"/>
      <c r="G121" s="154">
        <f t="shared" si="10"/>
        <v>0</v>
      </c>
      <c r="H121" s="151"/>
      <c r="I121" s="200"/>
      <c r="J121" s="134"/>
      <c r="K121" s="60"/>
    </row>
    <row r="122" spans="2:11" ht="15.5" x14ac:dyDescent="0.35">
      <c r="B122" s="174" t="s">
        <v>123</v>
      </c>
      <c r="C122" s="19"/>
      <c r="D122" s="21"/>
      <c r="E122" s="21"/>
      <c r="F122" s="21"/>
      <c r="G122" s="154">
        <f t="shared" si="10"/>
        <v>0</v>
      </c>
      <c r="H122" s="151"/>
      <c r="I122" s="200"/>
      <c r="J122" s="134"/>
      <c r="K122" s="60"/>
    </row>
    <row r="123" spans="2:11" ht="15.5" x14ac:dyDescent="0.35">
      <c r="B123" s="174" t="s">
        <v>124</v>
      </c>
      <c r="C123" s="19"/>
      <c r="D123" s="21"/>
      <c r="E123" s="21"/>
      <c r="F123" s="21"/>
      <c r="G123" s="154">
        <f t="shared" si="10"/>
        <v>0</v>
      </c>
      <c r="H123" s="151"/>
      <c r="I123" s="200"/>
      <c r="J123" s="134"/>
      <c r="K123" s="60"/>
    </row>
    <row r="124" spans="2:11" ht="15.5" x14ac:dyDescent="0.35">
      <c r="B124" s="174" t="s">
        <v>125</v>
      </c>
      <c r="C124" s="19"/>
      <c r="D124" s="21"/>
      <c r="E124" s="21"/>
      <c r="F124" s="21"/>
      <c r="G124" s="154">
        <f t="shared" si="10"/>
        <v>0</v>
      </c>
      <c r="H124" s="151"/>
      <c r="I124" s="200"/>
      <c r="J124" s="134"/>
      <c r="K124" s="60"/>
    </row>
    <row r="125" spans="2:11" ht="15.5" x14ac:dyDescent="0.35">
      <c r="B125" s="174" t="s">
        <v>126</v>
      </c>
      <c r="C125" s="55"/>
      <c r="D125" s="22"/>
      <c r="E125" s="22"/>
      <c r="F125" s="22"/>
      <c r="G125" s="154">
        <f t="shared" si="10"/>
        <v>0</v>
      </c>
      <c r="H125" s="152"/>
      <c r="I125" s="201"/>
      <c r="J125" s="135"/>
      <c r="K125" s="60"/>
    </row>
    <row r="126" spans="2:11" ht="15.5" x14ac:dyDescent="0.35">
      <c r="B126" s="174" t="s">
        <v>127</v>
      </c>
      <c r="C126" s="55"/>
      <c r="D126" s="22"/>
      <c r="E126" s="22"/>
      <c r="F126" s="22"/>
      <c r="G126" s="154">
        <f t="shared" si="10"/>
        <v>0</v>
      </c>
      <c r="H126" s="152"/>
      <c r="I126" s="201"/>
      <c r="J126" s="135"/>
      <c r="K126" s="60"/>
    </row>
    <row r="127" spans="2:11" ht="15.5" x14ac:dyDescent="0.35">
      <c r="C127" s="117" t="s">
        <v>174</v>
      </c>
      <c r="D127" s="26">
        <f>SUM(D119:D126)</f>
        <v>0</v>
      </c>
      <c r="E127" s="26">
        <f>SUM(E119:E126)</f>
        <v>0</v>
      </c>
      <c r="F127" s="26">
        <f>SUM(F119:F126)</f>
        <v>0</v>
      </c>
      <c r="G127" s="26">
        <f>SUM(G119:G126)</f>
        <v>0</v>
      </c>
      <c r="H127" s="140">
        <f>(H119*G119)+(H120*G120)+(H121*G121)+(H122*G122)+(H123*G123)+(H124*G124)+(H125*G125)+(H126*G126)</f>
        <v>0</v>
      </c>
      <c r="I127" s="207">
        <f>SUM(I119:I126)</f>
        <v>0</v>
      </c>
      <c r="J127" s="135"/>
      <c r="K127" s="62"/>
    </row>
    <row r="128" spans="2:11" ht="51" customHeight="1" x14ac:dyDescent="0.35">
      <c r="B128" s="117" t="s">
        <v>128</v>
      </c>
      <c r="C128" s="246"/>
      <c r="D128" s="246"/>
      <c r="E128" s="246"/>
      <c r="F128" s="246"/>
      <c r="G128" s="246"/>
      <c r="H128" s="246"/>
      <c r="I128" s="247"/>
      <c r="J128" s="246"/>
      <c r="K128" s="59"/>
    </row>
    <row r="129" spans="2:11" ht="15.5" x14ac:dyDescent="0.35">
      <c r="B129" s="174" t="s">
        <v>129</v>
      </c>
      <c r="C129" s="19"/>
      <c r="D129" s="21"/>
      <c r="E129" s="21"/>
      <c r="F129" s="21"/>
      <c r="G129" s="154">
        <f>SUM(D129:F129)</f>
        <v>0</v>
      </c>
      <c r="H129" s="151"/>
      <c r="I129" s="200"/>
      <c r="J129" s="134"/>
      <c r="K129" s="60"/>
    </row>
    <row r="130" spans="2:11" ht="15.5" x14ac:dyDescent="0.35">
      <c r="B130" s="174" t="s">
        <v>130</v>
      </c>
      <c r="C130" s="19"/>
      <c r="D130" s="21"/>
      <c r="E130" s="21"/>
      <c r="F130" s="21"/>
      <c r="G130" s="154">
        <f t="shared" ref="G130:G136" si="11">SUM(D130:F130)</f>
        <v>0</v>
      </c>
      <c r="H130" s="151"/>
      <c r="I130" s="200"/>
      <c r="J130" s="134"/>
      <c r="K130" s="60"/>
    </row>
    <row r="131" spans="2:11" ht="15.5" x14ac:dyDescent="0.35">
      <c r="B131" s="174" t="s">
        <v>131</v>
      </c>
      <c r="C131" s="19"/>
      <c r="D131" s="21"/>
      <c r="E131" s="21"/>
      <c r="F131" s="21"/>
      <c r="G131" s="154">
        <f t="shared" si="11"/>
        <v>0</v>
      </c>
      <c r="H131" s="151"/>
      <c r="I131" s="200"/>
      <c r="J131" s="134"/>
      <c r="K131" s="60"/>
    </row>
    <row r="132" spans="2:11" ht="15.5" x14ac:dyDescent="0.35">
      <c r="B132" s="174" t="s">
        <v>132</v>
      </c>
      <c r="C132" s="19"/>
      <c r="D132" s="21"/>
      <c r="E132" s="21"/>
      <c r="F132" s="21"/>
      <c r="G132" s="154">
        <f t="shared" si="11"/>
        <v>0</v>
      </c>
      <c r="H132" s="151"/>
      <c r="I132" s="200"/>
      <c r="J132" s="134"/>
      <c r="K132" s="60"/>
    </row>
    <row r="133" spans="2:11" ht="15.5" x14ac:dyDescent="0.35">
      <c r="B133" s="174" t="s">
        <v>133</v>
      </c>
      <c r="C133" s="19"/>
      <c r="D133" s="21"/>
      <c r="E133" s="21"/>
      <c r="F133" s="21"/>
      <c r="G133" s="154">
        <f t="shared" si="11"/>
        <v>0</v>
      </c>
      <c r="H133" s="151"/>
      <c r="I133" s="200"/>
      <c r="J133" s="134"/>
      <c r="K133" s="60"/>
    </row>
    <row r="134" spans="2:11" ht="15.5" x14ac:dyDescent="0.35">
      <c r="B134" s="174" t="s">
        <v>134</v>
      </c>
      <c r="C134" s="19"/>
      <c r="D134" s="21"/>
      <c r="E134" s="21"/>
      <c r="F134" s="21"/>
      <c r="G134" s="154">
        <f t="shared" si="11"/>
        <v>0</v>
      </c>
      <c r="H134" s="151"/>
      <c r="I134" s="200"/>
      <c r="J134" s="134"/>
      <c r="K134" s="60"/>
    </row>
    <row r="135" spans="2:11" ht="15.5" x14ac:dyDescent="0.35">
      <c r="B135" s="174" t="s">
        <v>135</v>
      </c>
      <c r="C135" s="55"/>
      <c r="D135" s="22"/>
      <c r="E135" s="22"/>
      <c r="F135" s="22"/>
      <c r="G135" s="154">
        <f t="shared" si="11"/>
        <v>0</v>
      </c>
      <c r="H135" s="152"/>
      <c r="I135" s="201"/>
      <c r="J135" s="135"/>
      <c r="K135" s="60"/>
    </row>
    <row r="136" spans="2:11" ht="15.5" x14ac:dyDescent="0.35">
      <c r="B136" s="174" t="s">
        <v>136</v>
      </c>
      <c r="C136" s="55"/>
      <c r="D136" s="22"/>
      <c r="E136" s="22"/>
      <c r="F136" s="22"/>
      <c r="G136" s="154">
        <f t="shared" si="11"/>
        <v>0</v>
      </c>
      <c r="H136" s="152"/>
      <c r="I136" s="201"/>
      <c r="J136" s="135"/>
      <c r="K136" s="60"/>
    </row>
    <row r="137" spans="2:11" ht="15.5" x14ac:dyDescent="0.35">
      <c r="C137" s="117" t="s">
        <v>174</v>
      </c>
      <c r="D137" s="23">
        <f>SUM(D129:D136)</f>
        <v>0</v>
      </c>
      <c r="E137" s="23">
        <f>SUM(E129:E136)</f>
        <v>0</v>
      </c>
      <c r="F137" s="23">
        <f>SUM(F129:F136)</f>
        <v>0</v>
      </c>
      <c r="G137" s="23">
        <f>SUM(G129:G136)</f>
        <v>0</v>
      </c>
      <c r="H137" s="140">
        <f>(H129*G129)+(H130*G130)+(H131*G131)+(H132*G132)+(H133*G133)+(H134*G134)+(H135*G135)+(H136*G136)</f>
        <v>0</v>
      </c>
      <c r="I137" s="207">
        <f>SUM(I129:I136)</f>
        <v>0</v>
      </c>
      <c r="J137" s="135"/>
      <c r="K137" s="62"/>
    </row>
    <row r="138" spans="2:11" ht="15.75" customHeight="1" x14ac:dyDescent="0.35">
      <c r="B138" s="7"/>
      <c r="C138" s="13"/>
      <c r="D138" s="28"/>
      <c r="E138" s="28"/>
      <c r="F138" s="28"/>
      <c r="G138" s="28"/>
      <c r="H138" s="28"/>
      <c r="I138" s="28"/>
      <c r="J138" s="88"/>
      <c r="K138" s="4"/>
    </row>
    <row r="139" spans="2:11" ht="51" customHeight="1" x14ac:dyDescent="0.35">
      <c r="B139" s="117" t="s">
        <v>137</v>
      </c>
      <c r="C139" s="272"/>
      <c r="D139" s="272"/>
      <c r="E139" s="272"/>
      <c r="F139" s="272"/>
      <c r="G139" s="272"/>
      <c r="H139" s="272"/>
      <c r="I139" s="273"/>
      <c r="J139" s="272"/>
      <c r="K139" s="20"/>
    </row>
    <row r="140" spans="2:11" ht="51" customHeight="1" x14ac:dyDescent="0.35">
      <c r="B140" s="117" t="s">
        <v>138</v>
      </c>
      <c r="C140" s="246"/>
      <c r="D140" s="246"/>
      <c r="E140" s="246"/>
      <c r="F140" s="246"/>
      <c r="G140" s="246"/>
      <c r="H140" s="246"/>
      <c r="I140" s="247"/>
      <c r="J140" s="246"/>
      <c r="K140" s="59"/>
    </row>
    <row r="141" spans="2:11" ht="15.5" x14ac:dyDescent="0.35">
      <c r="B141" s="174" t="s">
        <v>139</v>
      </c>
      <c r="C141" s="19"/>
      <c r="D141" s="21"/>
      <c r="E141" s="21"/>
      <c r="F141" s="21"/>
      <c r="G141" s="154">
        <f>SUM(D141:F141)</f>
        <v>0</v>
      </c>
      <c r="H141" s="151"/>
      <c r="I141" s="200"/>
      <c r="J141" s="134"/>
      <c r="K141" s="60"/>
    </row>
    <row r="142" spans="2:11" ht="15.5" x14ac:dyDescent="0.35">
      <c r="B142" s="174" t="s">
        <v>140</v>
      </c>
      <c r="C142" s="19"/>
      <c r="D142" s="21"/>
      <c r="E142" s="21"/>
      <c r="F142" s="21"/>
      <c r="G142" s="154">
        <f t="shared" ref="G142:G148" si="12">SUM(D142:F142)</f>
        <v>0</v>
      </c>
      <c r="H142" s="151"/>
      <c r="I142" s="200"/>
      <c r="J142" s="134"/>
      <c r="K142" s="60"/>
    </row>
    <row r="143" spans="2:11" ht="15.5" x14ac:dyDescent="0.35">
      <c r="B143" s="174" t="s">
        <v>141</v>
      </c>
      <c r="C143" s="19"/>
      <c r="D143" s="21"/>
      <c r="E143" s="21"/>
      <c r="F143" s="21"/>
      <c r="G143" s="154">
        <f t="shared" si="12"/>
        <v>0</v>
      </c>
      <c r="H143" s="151"/>
      <c r="I143" s="200"/>
      <c r="J143" s="134"/>
      <c r="K143" s="60"/>
    </row>
    <row r="144" spans="2:11" ht="15.5" x14ac:dyDescent="0.35">
      <c r="B144" s="174" t="s">
        <v>142</v>
      </c>
      <c r="C144" s="19"/>
      <c r="D144" s="21"/>
      <c r="E144" s="21"/>
      <c r="F144" s="21"/>
      <c r="G144" s="154">
        <f t="shared" si="12"/>
        <v>0</v>
      </c>
      <c r="H144" s="151"/>
      <c r="I144" s="200"/>
      <c r="J144" s="134"/>
      <c r="K144" s="60"/>
    </row>
    <row r="145" spans="2:11" ht="15.5" x14ac:dyDescent="0.35">
      <c r="B145" s="174" t="s">
        <v>143</v>
      </c>
      <c r="C145" s="19"/>
      <c r="D145" s="21"/>
      <c r="E145" s="21"/>
      <c r="F145" s="21"/>
      <c r="G145" s="154">
        <f t="shared" si="12"/>
        <v>0</v>
      </c>
      <c r="H145" s="151"/>
      <c r="I145" s="200"/>
      <c r="J145" s="134"/>
      <c r="K145" s="60"/>
    </row>
    <row r="146" spans="2:11" ht="15.5" x14ac:dyDescent="0.35">
      <c r="B146" s="174" t="s">
        <v>144</v>
      </c>
      <c r="C146" s="19"/>
      <c r="D146" s="21"/>
      <c r="E146" s="21"/>
      <c r="F146" s="21"/>
      <c r="G146" s="154">
        <f t="shared" si="12"/>
        <v>0</v>
      </c>
      <c r="H146" s="151"/>
      <c r="I146" s="200"/>
      <c r="J146" s="134"/>
      <c r="K146" s="60"/>
    </row>
    <row r="147" spans="2:11" ht="15.5" x14ac:dyDescent="0.35">
      <c r="B147" s="174" t="s">
        <v>145</v>
      </c>
      <c r="C147" s="55"/>
      <c r="D147" s="22"/>
      <c r="E147" s="22"/>
      <c r="F147" s="22"/>
      <c r="G147" s="154">
        <f t="shared" si="12"/>
        <v>0</v>
      </c>
      <c r="H147" s="152"/>
      <c r="I147" s="201"/>
      <c r="J147" s="135"/>
      <c r="K147" s="60"/>
    </row>
    <row r="148" spans="2:11" ht="15.5" x14ac:dyDescent="0.35">
      <c r="B148" s="174" t="s">
        <v>146</v>
      </c>
      <c r="C148" s="55"/>
      <c r="D148" s="22"/>
      <c r="E148" s="22"/>
      <c r="F148" s="22"/>
      <c r="G148" s="154">
        <f t="shared" si="12"/>
        <v>0</v>
      </c>
      <c r="H148" s="152"/>
      <c r="I148" s="201"/>
      <c r="J148" s="135"/>
      <c r="K148" s="60"/>
    </row>
    <row r="149" spans="2:11" ht="15.5" x14ac:dyDescent="0.35">
      <c r="C149" s="117" t="s">
        <v>174</v>
      </c>
      <c r="D149" s="23">
        <f>SUM(D141:D148)</f>
        <v>0</v>
      </c>
      <c r="E149" s="23">
        <f>SUM(E141:E148)</f>
        <v>0</v>
      </c>
      <c r="F149" s="23">
        <f>SUM(F141:F148)</f>
        <v>0</v>
      </c>
      <c r="G149" s="26">
        <f>SUM(G141:G148)</f>
        <v>0</v>
      </c>
      <c r="H149" s="140">
        <f>(H141*G141)+(H142*G142)+(H143*G143)+(H144*G144)+(H145*G145)+(H146*G146)+(H147*G147)+(H148*G148)</f>
        <v>0</v>
      </c>
      <c r="I149" s="207">
        <f>SUM(I141:I148)</f>
        <v>0</v>
      </c>
      <c r="J149" s="135"/>
      <c r="K149" s="62"/>
    </row>
    <row r="150" spans="2:11" ht="51" customHeight="1" x14ac:dyDescent="0.35">
      <c r="B150" s="117" t="s">
        <v>147</v>
      </c>
      <c r="C150" s="246"/>
      <c r="D150" s="246"/>
      <c r="E150" s="246"/>
      <c r="F150" s="246"/>
      <c r="G150" s="246"/>
      <c r="H150" s="246"/>
      <c r="I150" s="247"/>
      <c r="J150" s="246"/>
      <c r="K150" s="59"/>
    </row>
    <row r="151" spans="2:11" ht="15.5" x14ac:dyDescent="0.35">
      <c r="B151" s="174" t="s">
        <v>148</v>
      </c>
      <c r="C151" s="19"/>
      <c r="D151" s="21"/>
      <c r="E151" s="21"/>
      <c r="F151" s="21"/>
      <c r="G151" s="154">
        <f>SUM(D151:F151)</f>
        <v>0</v>
      </c>
      <c r="H151" s="151"/>
      <c r="I151" s="200"/>
      <c r="J151" s="134"/>
      <c r="K151" s="60"/>
    </row>
    <row r="152" spans="2:11" ht="15.5" x14ac:dyDescent="0.35">
      <c r="B152" s="174" t="s">
        <v>149</v>
      </c>
      <c r="C152" s="19"/>
      <c r="D152" s="21"/>
      <c r="E152" s="21"/>
      <c r="F152" s="21"/>
      <c r="G152" s="154">
        <f t="shared" ref="G152:G158" si="13">SUM(D152:F152)</f>
        <v>0</v>
      </c>
      <c r="H152" s="151"/>
      <c r="I152" s="200"/>
      <c r="J152" s="134"/>
      <c r="K152" s="60"/>
    </row>
    <row r="153" spans="2:11" ht="15.5" x14ac:dyDescent="0.35">
      <c r="B153" s="174" t="s">
        <v>150</v>
      </c>
      <c r="C153" s="19"/>
      <c r="D153" s="21"/>
      <c r="E153" s="21"/>
      <c r="F153" s="21"/>
      <c r="G153" s="154">
        <f t="shared" si="13"/>
        <v>0</v>
      </c>
      <c r="H153" s="151"/>
      <c r="I153" s="200"/>
      <c r="J153" s="134"/>
      <c r="K153" s="60"/>
    </row>
    <row r="154" spans="2:11" ht="15.5" x14ac:dyDescent="0.35">
      <c r="B154" s="174" t="s">
        <v>151</v>
      </c>
      <c r="C154" s="19"/>
      <c r="D154" s="21"/>
      <c r="E154" s="21"/>
      <c r="F154" s="21"/>
      <c r="G154" s="154">
        <f t="shared" si="13"/>
        <v>0</v>
      </c>
      <c r="H154" s="151"/>
      <c r="I154" s="200"/>
      <c r="J154" s="134"/>
      <c r="K154" s="60"/>
    </row>
    <row r="155" spans="2:11" ht="15.5" x14ac:dyDescent="0.35">
      <c r="B155" s="174" t="s">
        <v>152</v>
      </c>
      <c r="C155" s="19"/>
      <c r="D155" s="21"/>
      <c r="E155" s="21"/>
      <c r="F155" s="21"/>
      <c r="G155" s="154">
        <f t="shared" si="13"/>
        <v>0</v>
      </c>
      <c r="H155" s="151"/>
      <c r="I155" s="200"/>
      <c r="J155" s="134"/>
      <c r="K155" s="60"/>
    </row>
    <row r="156" spans="2:11" ht="15.5" x14ac:dyDescent="0.35">
      <c r="B156" s="174" t="s">
        <v>153</v>
      </c>
      <c r="C156" s="19"/>
      <c r="D156" s="21"/>
      <c r="E156" s="21"/>
      <c r="F156" s="21"/>
      <c r="G156" s="154">
        <f t="shared" si="13"/>
        <v>0</v>
      </c>
      <c r="H156" s="151"/>
      <c r="I156" s="200"/>
      <c r="J156" s="134"/>
      <c r="K156" s="60"/>
    </row>
    <row r="157" spans="2:11" ht="15.5" x14ac:dyDescent="0.35">
      <c r="B157" s="174" t="s">
        <v>154</v>
      </c>
      <c r="C157" s="55"/>
      <c r="D157" s="22"/>
      <c r="E157" s="22"/>
      <c r="F157" s="22"/>
      <c r="G157" s="154">
        <f t="shared" si="13"/>
        <v>0</v>
      </c>
      <c r="H157" s="152"/>
      <c r="I157" s="201"/>
      <c r="J157" s="135"/>
      <c r="K157" s="60"/>
    </row>
    <row r="158" spans="2:11" ht="15.5" x14ac:dyDescent="0.35">
      <c r="B158" s="174" t="s">
        <v>155</v>
      </c>
      <c r="C158" s="55"/>
      <c r="D158" s="22"/>
      <c r="E158" s="22"/>
      <c r="F158" s="22"/>
      <c r="G158" s="154">
        <f t="shared" si="13"/>
        <v>0</v>
      </c>
      <c r="H158" s="152"/>
      <c r="I158" s="201"/>
      <c r="J158" s="135"/>
      <c r="K158" s="60"/>
    </row>
    <row r="159" spans="2:11" ht="15.5" x14ac:dyDescent="0.35">
      <c r="C159" s="117" t="s">
        <v>174</v>
      </c>
      <c r="D159" s="26">
        <f>SUM(D151:D158)</f>
        <v>0</v>
      </c>
      <c r="E159" s="26">
        <f>SUM(E151:E158)</f>
        <v>0</v>
      </c>
      <c r="F159" s="26">
        <f>SUM(F151:F158)</f>
        <v>0</v>
      </c>
      <c r="G159" s="26">
        <f>SUM(G151:G158)</f>
        <v>0</v>
      </c>
      <c r="H159" s="140">
        <f>(H151*G151)+(H152*G152)+(H153*G153)+(H154*G154)+(H155*G155)+(H156*G156)+(H157*G157)+(H158*G158)</f>
        <v>0</v>
      </c>
      <c r="I159" s="207">
        <f>SUM(I151:I158)</f>
        <v>0</v>
      </c>
      <c r="J159" s="135"/>
      <c r="K159" s="62"/>
    </row>
    <row r="160" spans="2:11" ht="51" customHeight="1" x14ac:dyDescent="0.35">
      <c r="B160" s="117" t="s">
        <v>156</v>
      </c>
      <c r="C160" s="246"/>
      <c r="D160" s="246"/>
      <c r="E160" s="246"/>
      <c r="F160" s="246"/>
      <c r="G160" s="246"/>
      <c r="H160" s="246"/>
      <c r="I160" s="247"/>
      <c r="J160" s="246"/>
      <c r="K160" s="59"/>
    </row>
    <row r="161" spans="2:11" ht="15.5" x14ac:dyDescent="0.35">
      <c r="B161" s="174" t="s">
        <v>157</v>
      </c>
      <c r="C161" s="19"/>
      <c r="D161" s="21"/>
      <c r="E161" s="21"/>
      <c r="F161" s="21"/>
      <c r="G161" s="154">
        <f>SUM(D161:F161)</f>
        <v>0</v>
      </c>
      <c r="H161" s="151"/>
      <c r="I161" s="200"/>
      <c r="J161" s="134"/>
      <c r="K161" s="60"/>
    </row>
    <row r="162" spans="2:11" ht="15.5" x14ac:dyDescent="0.35">
      <c r="B162" s="174" t="s">
        <v>158</v>
      </c>
      <c r="C162" s="19"/>
      <c r="D162" s="21"/>
      <c r="E162" s="21"/>
      <c r="F162" s="21"/>
      <c r="G162" s="154">
        <f t="shared" ref="G162:G168" si="14">SUM(D162:F162)</f>
        <v>0</v>
      </c>
      <c r="H162" s="151"/>
      <c r="I162" s="200"/>
      <c r="J162" s="134"/>
      <c r="K162" s="60"/>
    </row>
    <row r="163" spans="2:11" ht="15.5" x14ac:dyDescent="0.35">
      <c r="B163" s="174" t="s">
        <v>159</v>
      </c>
      <c r="C163" s="19"/>
      <c r="D163" s="21"/>
      <c r="E163" s="21"/>
      <c r="F163" s="21"/>
      <c r="G163" s="154">
        <f t="shared" si="14"/>
        <v>0</v>
      </c>
      <c r="H163" s="151"/>
      <c r="I163" s="200"/>
      <c r="J163" s="134"/>
      <c r="K163" s="60"/>
    </row>
    <row r="164" spans="2:11" ht="15.5" x14ac:dyDescent="0.35">
      <c r="B164" s="174" t="s">
        <v>160</v>
      </c>
      <c r="C164" s="19"/>
      <c r="D164" s="21"/>
      <c r="E164" s="21"/>
      <c r="F164" s="21"/>
      <c r="G164" s="154">
        <f t="shared" si="14"/>
        <v>0</v>
      </c>
      <c r="H164" s="151"/>
      <c r="I164" s="216"/>
      <c r="J164" s="134"/>
      <c r="K164" s="60"/>
    </row>
    <row r="165" spans="2:11" ht="15.5" x14ac:dyDescent="0.35">
      <c r="B165" s="174" t="s">
        <v>161</v>
      </c>
      <c r="C165" s="19"/>
      <c r="D165" s="21"/>
      <c r="E165" s="21"/>
      <c r="F165" s="21"/>
      <c r="G165" s="154">
        <f t="shared" si="14"/>
        <v>0</v>
      </c>
      <c r="H165" s="151"/>
      <c r="I165" s="200"/>
      <c r="J165" s="134"/>
      <c r="K165" s="60"/>
    </row>
    <row r="166" spans="2:11" ht="15.5" x14ac:dyDescent="0.35">
      <c r="B166" s="174" t="s">
        <v>162</v>
      </c>
      <c r="C166" s="19"/>
      <c r="D166" s="21"/>
      <c r="E166" s="21"/>
      <c r="F166" s="21"/>
      <c r="G166" s="154">
        <f t="shared" si="14"/>
        <v>0</v>
      </c>
      <c r="H166" s="151"/>
      <c r="I166" s="200"/>
      <c r="J166" s="134"/>
      <c r="K166" s="60"/>
    </row>
    <row r="167" spans="2:11" ht="15.5" x14ac:dyDescent="0.35">
      <c r="B167" s="174" t="s">
        <v>163</v>
      </c>
      <c r="C167" s="55"/>
      <c r="D167" s="22"/>
      <c r="E167" s="22"/>
      <c r="F167" s="22"/>
      <c r="G167" s="154">
        <f t="shared" si="14"/>
        <v>0</v>
      </c>
      <c r="H167" s="152"/>
      <c r="I167" s="201"/>
      <c r="J167" s="135"/>
      <c r="K167" s="60"/>
    </row>
    <row r="168" spans="2:11" ht="15.5" x14ac:dyDescent="0.35">
      <c r="B168" s="174" t="s">
        <v>164</v>
      </c>
      <c r="C168" s="55"/>
      <c r="D168" s="22"/>
      <c r="E168" s="22"/>
      <c r="F168" s="22"/>
      <c r="G168" s="154">
        <f t="shared" si="14"/>
        <v>0</v>
      </c>
      <c r="H168" s="152"/>
      <c r="I168" s="201"/>
      <c r="J168" s="135"/>
      <c r="K168" s="60"/>
    </row>
    <row r="169" spans="2:11" ht="15.5" x14ac:dyDescent="0.35">
      <c r="C169" s="117" t="s">
        <v>174</v>
      </c>
      <c r="D169" s="26">
        <f>SUM(D161:D168)</f>
        <v>0</v>
      </c>
      <c r="E169" s="26">
        <f>SUM(E161:E168)</f>
        <v>0</v>
      </c>
      <c r="F169" s="26">
        <f>SUM(F161:F168)</f>
        <v>0</v>
      </c>
      <c r="G169" s="26">
        <f>SUM(G161:G168)</f>
        <v>0</v>
      </c>
      <c r="H169" s="140">
        <f>(H161*G161)+(H162*G162)+(H163*G163)+(H164*G164)+(H165*G165)+(H166*G166)+(H167*G167)+(H168*G168)</f>
        <v>0</v>
      </c>
      <c r="I169" s="207">
        <f>SUM(I161:I168)</f>
        <v>0</v>
      </c>
      <c r="J169" s="135"/>
      <c r="K169" s="62"/>
    </row>
    <row r="170" spans="2:11" ht="51" customHeight="1" x14ac:dyDescent="0.35">
      <c r="B170" s="117" t="s">
        <v>165</v>
      </c>
      <c r="C170" s="246"/>
      <c r="D170" s="246"/>
      <c r="E170" s="246"/>
      <c r="F170" s="246"/>
      <c r="G170" s="246"/>
      <c r="H170" s="246"/>
      <c r="I170" s="247"/>
      <c r="J170" s="246"/>
      <c r="K170" s="59"/>
    </row>
    <row r="171" spans="2:11" ht="15.5" x14ac:dyDescent="0.35">
      <c r="B171" s="174" t="s">
        <v>166</v>
      </c>
      <c r="C171" s="19"/>
      <c r="D171" s="21"/>
      <c r="E171" s="21"/>
      <c r="F171" s="21"/>
      <c r="G171" s="154">
        <f>SUM(D171:F171)</f>
        <v>0</v>
      </c>
      <c r="H171" s="151"/>
      <c r="I171" s="200"/>
      <c r="J171" s="134"/>
      <c r="K171" s="60"/>
    </row>
    <row r="172" spans="2:11" ht="15.5" x14ac:dyDescent="0.35">
      <c r="B172" s="174" t="s">
        <v>167</v>
      </c>
      <c r="C172" s="19"/>
      <c r="D172" s="21"/>
      <c r="E172" s="21"/>
      <c r="F172" s="21"/>
      <c r="G172" s="154">
        <f t="shared" ref="G172:G178" si="15">SUM(D172:F172)</f>
        <v>0</v>
      </c>
      <c r="H172" s="151"/>
      <c r="I172" s="200"/>
      <c r="J172" s="134"/>
      <c r="K172" s="60"/>
    </row>
    <row r="173" spans="2:11" ht="15.5" x14ac:dyDescent="0.35">
      <c r="B173" s="174" t="s">
        <v>168</v>
      </c>
      <c r="C173" s="19"/>
      <c r="D173" s="21"/>
      <c r="E173" s="21"/>
      <c r="F173" s="21"/>
      <c r="G173" s="154">
        <f t="shared" si="15"/>
        <v>0</v>
      </c>
      <c r="H173" s="151"/>
      <c r="I173" s="200"/>
      <c r="J173" s="134"/>
      <c r="K173" s="60"/>
    </row>
    <row r="174" spans="2:11" ht="15.5" x14ac:dyDescent="0.35">
      <c r="B174" s="174" t="s">
        <v>169</v>
      </c>
      <c r="C174" s="19"/>
      <c r="D174" s="21"/>
      <c r="E174" s="21"/>
      <c r="F174" s="21"/>
      <c r="G174" s="154">
        <f t="shared" si="15"/>
        <v>0</v>
      </c>
      <c r="H174" s="151"/>
      <c r="I174" s="200"/>
      <c r="J174" s="134"/>
      <c r="K174" s="60"/>
    </row>
    <row r="175" spans="2:11" ht="15.5" x14ac:dyDescent="0.35">
      <c r="B175" s="174" t="s">
        <v>170</v>
      </c>
      <c r="C175" s="19"/>
      <c r="D175" s="21"/>
      <c r="E175" s="21"/>
      <c r="F175" s="21"/>
      <c r="G175" s="154">
        <f>SUM(D175:F175)</f>
        <v>0</v>
      </c>
      <c r="H175" s="151"/>
      <c r="I175" s="200"/>
      <c r="J175" s="134"/>
      <c r="K175" s="60"/>
    </row>
    <row r="176" spans="2:11" ht="15.5" x14ac:dyDescent="0.35">
      <c r="B176" s="174" t="s">
        <v>171</v>
      </c>
      <c r="C176" s="19"/>
      <c r="D176" s="21"/>
      <c r="E176" s="21"/>
      <c r="F176" s="21"/>
      <c r="G176" s="154">
        <f t="shared" si="15"/>
        <v>0</v>
      </c>
      <c r="H176" s="151"/>
      <c r="I176" s="200"/>
      <c r="J176" s="134"/>
      <c r="K176" s="60"/>
    </row>
    <row r="177" spans="2:11" ht="15.5" x14ac:dyDescent="0.35">
      <c r="B177" s="174" t="s">
        <v>172</v>
      </c>
      <c r="C177" s="55"/>
      <c r="D177" s="22"/>
      <c r="E177" s="22"/>
      <c r="F177" s="22"/>
      <c r="G177" s="154">
        <f t="shared" si="15"/>
        <v>0</v>
      </c>
      <c r="H177" s="152"/>
      <c r="I177" s="201"/>
      <c r="J177" s="135"/>
      <c r="K177" s="60"/>
    </row>
    <row r="178" spans="2:11" ht="15.5" x14ac:dyDescent="0.35">
      <c r="B178" s="174" t="s">
        <v>173</v>
      </c>
      <c r="C178" s="55"/>
      <c r="D178" s="22"/>
      <c r="E178" s="22"/>
      <c r="F178" s="22"/>
      <c r="G178" s="154">
        <f t="shared" si="15"/>
        <v>0</v>
      </c>
      <c r="H178" s="152"/>
      <c r="I178" s="201"/>
      <c r="J178" s="135"/>
      <c r="K178" s="60"/>
    </row>
    <row r="179" spans="2:11" ht="15.5" x14ac:dyDescent="0.35">
      <c r="C179" s="117" t="s">
        <v>174</v>
      </c>
      <c r="D179" s="23">
        <f>SUM(D171:D178)</f>
        <v>0</v>
      </c>
      <c r="E179" s="23">
        <f>SUM(E171:E178)</f>
        <v>0</v>
      </c>
      <c r="F179" s="23">
        <f>SUM(F171:F178)</f>
        <v>0</v>
      </c>
      <c r="G179" s="23">
        <f>SUM(G171:G178)</f>
        <v>0</v>
      </c>
      <c r="H179" s="140">
        <f>(H171*G171)+(H172*G172)+(H173*G173)+(H174*G174)+(H175*G175)+(H176*G176)+(H177*G177)+(H178*G178)</f>
        <v>0</v>
      </c>
      <c r="I179" s="207">
        <f>SUM(I171:I178)</f>
        <v>0</v>
      </c>
      <c r="J179" s="135"/>
      <c r="K179" s="62"/>
    </row>
    <row r="180" spans="2:11" ht="15.75" customHeight="1" x14ac:dyDescent="0.35">
      <c r="B180" s="7"/>
      <c r="C180" s="13"/>
      <c r="D180" s="28"/>
      <c r="E180" s="28"/>
      <c r="F180" s="28"/>
      <c r="G180" s="28"/>
      <c r="H180" s="28"/>
      <c r="I180" s="28"/>
      <c r="J180" s="13"/>
      <c r="K180" s="4"/>
    </row>
    <row r="181" spans="2:11" ht="15.75" customHeight="1" x14ac:dyDescent="0.35">
      <c r="B181" s="7"/>
      <c r="C181" s="13"/>
      <c r="D181" s="28"/>
      <c r="E181" s="28"/>
      <c r="F181" s="28"/>
      <c r="G181" s="28"/>
      <c r="H181" s="28"/>
      <c r="I181" s="28"/>
      <c r="J181" s="13"/>
      <c r="K181" s="4"/>
    </row>
    <row r="182" spans="2:11" ht="63.75" customHeight="1" x14ac:dyDescent="0.35">
      <c r="B182" s="117" t="s">
        <v>551</v>
      </c>
      <c r="C182" s="18"/>
      <c r="D182" s="36"/>
      <c r="E182" s="36"/>
      <c r="F182" s="36"/>
      <c r="G182" s="141">
        <f>SUM(D182:F182)</f>
        <v>0</v>
      </c>
      <c r="H182" s="153"/>
      <c r="I182" s="36"/>
      <c r="J182" s="145"/>
      <c r="K182" s="62"/>
    </row>
    <row r="183" spans="2:11" ht="69.75" customHeight="1" x14ac:dyDescent="0.35">
      <c r="B183" s="117" t="s">
        <v>549</v>
      </c>
      <c r="C183" s="18"/>
      <c r="D183" s="36"/>
      <c r="E183" s="36"/>
      <c r="F183" s="36"/>
      <c r="G183" s="141">
        <f>SUM(D183:F183)</f>
        <v>0</v>
      </c>
      <c r="H183" s="153"/>
      <c r="I183" s="36"/>
      <c r="J183" s="145"/>
      <c r="K183" s="62"/>
    </row>
    <row r="184" spans="2:11" ht="57" customHeight="1" x14ac:dyDescent="0.35">
      <c r="B184" s="117" t="s">
        <v>552</v>
      </c>
      <c r="C184" s="146"/>
      <c r="D184" s="36"/>
      <c r="E184" s="36">
        <v>200000</v>
      </c>
      <c r="F184" s="36"/>
      <c r="G184" s="141">
        <f>SUM(D184:F184)</f>
        <v>200000</v>
      </c>
      <c r="H184" s="153"/>
      <c r="I184" s="244">
        <v>111674.6</v>
      </c>
      <c r="J184" s="145"/>
      <c r="K184" s="62"/>
    </row>
    <row r="185" spans="2:11" ht="65.25" customHeight="1" x14ac:dyDescent="0.35">
      <c r="B185" s="147" t="s">
        <v>556</v>
      </c>
      <c r="C185" s="18"/>
      <c r="D185" s="36"/>
      <c r="E185" s="36">
        <v>99999.16</v>
      </c>
      <c r="F185" s="36"/>
      <c r="G185" s="141">
        <f>SUM(D185:F185)</f>
        <v>99999.16</v>
      </c>
      <c r="H185" s="153"/>
      <c r="I185" s="244">
        <v>36729</v>
      </c>
      <c r="J185" s="145"/>
      <c r="K185" s="62"/>
    </row>
    <row r="186" spans="2:11" ht="21.75" customHeight="1" x14ac:dyDescent="0.35">
      <c r="B186" s="7"/>
      <c r="C186" s="148" t="s">
        <v>550</v>
      </c>
      <c r="D186" s="155">
        <f>SUM(D182:D185)</f>
        <v>0</v>
      </c>
      <c r="E186" s="155">
        <f>SUM(E182:E185)</f>
        <v>299999.16000000003</v>
      </c>
      <c r="F186" s="155">
        <f>SUM(F182:F185)</f>
        <v>0</v>
      </c>
      <c r="G186" s="155">
        <f>SUM(G182:G185)</f>
        <v>299999.16000000003</v>
      </c>
      <c r="H186" s="140">
        <f>(H182*G182)+(H183*G183)+(H184*G184)+(H185*G185)</f>
        <v>0</v>
      </c>
      <c r="I186" s="207">
        <f>SUM(I182:I185)</f>
        <v>148403.6</v>
      </c>
      <c r="J186" s="18"/>
      <c r="K186" s="16"/>
    </row>
    <row r="187" spans="2:11" ht="15.75" customHeight="1" x14ac:dyDescent="0.35">
      <c r="B187" s="7"/>
      <c r="C187" s="13"/>
      <c r="D187" s="28"/>
      <c r="E187" s="28"/>
      <c r="F187" s="28"/>
      <c r="G187" s="28"/>
      <c r="H187" s="28"/>
      <c r="I187" s="28"/>
      <c r="J187" s="13"/>
      <c r="K187" s="16"/>
    </row>
    <row r="188" spans="2:11" ht="15.75" customHeight="1" x14ac:dyDescent="0.35">
      <c r="B188" s="7"/>
      <c r="C188" s="13"/>
      <c r="D188" s="28"/>
      <c r="E188" s="28"/>
      <c r="F188" s="28"/>
      <c r="G188" s="28"/>
      <c r="H188" s="28"/>
      <c r="I188" s="28"/>
      <c r="J188" s="13"/>
      <c r="K188" s="16"/>
    </row>
    <row r="189" spans="2:11" ht="15.75" customHeight="1" x14ac:dyDescent="0.35">
      <c r="B189" s="7"/>
      <c r="C189" s="13"/>
      <c r="D189" s="28"/>
      <c r="E189" s="28"/>
      <c r="F189" s="28"/>
      <c r="G189" s="28"/>
      <c r="H189" s="28"/>
      <c r="I189" s="28"/>
      <c r="J189" s="13"/>
      <c r="K189" s="16"/>
    </row>
    <row r="190" spans="2:11" ht="15.75" customHeight="1" x14ac:dyDescent="0.35">
      <c r="B190" s="7"/>
      <c r="C190" s="13"/>
      <c r="D190" s="28"/>
      <c r="E190" s="28"/>
      <c r="F190" s="28"/>
      <c r="G190" s="28"/>
      <c r="H190" s="28"/>
      <c r="I190" s="28"/>
      <c r="J190" s="13"/>
      <c r="K190" s="16"/>
    </row>
    <row r="191" spans="2:11" ht="15.75" customHeight="1" x14ac:dyDescent="0.35">
      <c r="B191" s="7"/>
      <c r="C191" s="13"/>
      <c r="D191" s="28"/>
      <c r="E191" s="28"/>
      <c r="F191" s="28"/>
      <c r="G191" s="28"/>
      <c r="H191" s="28"/>
      <c r="I191" s="28"/>
      <c r="J191" s="13"/>
      <c r="K191" s="16"/>
    </row>
    <row r="192" spans="2:11" ht="15.75" customHeight="1" x14ac:dyDescent="0.35">
      <c r="B192" s="7"/>
      <c r="C192" s="13"/>
      <c r="D192" s="28"/>
      <c r="E192" s="28"/>
      <c r="F192" s="28"/>
      <c r="G192" s="28"/>
      <c r="H192" s="28"/>
      <c r="I192" s="28"/>
      <c r="J192" s="13"/>
      <c r="K192" s="16"/>
    </row>
    <row r="193" spans="2:11" ht="15.75" customHeight="1" thickBot="1" x14ac:dyDescent="0.4">
      <c r="B193" s="7"/>
      <c r="C193" s="13"/>
      <c r="D193" s="28"/>
      <c r="E193" s="28"/>
      <c r="F193" s="28"/>
      <c r="G193" s="28"/>
      <c r="H193" s="28"/>
      <c r="I193" s="28"/>
      <c r="J193" s="13"/>
      <c r="K193" s="16"/>
    </row>
    <row r="194" spans="2:11" ht="15.5" x14ac:dyDescent="0.35">
      <c r="B194" s="7"/>
      <c r="C194" s="265" t="s">
        <v>19</v>
      </c>
      <c r="D194" s="266"/>
      <c r="E194" s="266"/>
      <c r="F194" s="266"/>
      <c r="G194" s="267"/>
      <c r="H194" s="16"/>
      <c r="I194" s="28"/>
      <c r="J194" s="16"/>
    </row>
    <row r="195" spans="2:11" ht="40.5" customHeight="1" x14ac:dyDescent="0.35">
      <c r="B195" s="7"/>
      <c r="C195" s="255"/>
      <c r="D195" s="140" t="s">
        <v>546</v>
      </c>
      <c r="E195" s="140" t="s">
        <v>547</v>
      </c>
      <c r="F195" s="140" t="s">
        <v>548</v>
      </c>
      <c r="G195" s="257" t="s">
        <v>65</v>
      </c>
      <c r="H195" s="13"/>
      <c r="I195" s="28"/>
      <c r="J195" s="16"/>
    </row>
    <row r="196" spans="2:11" ht="24.75" customHeight="1" x14ac:dyDescent="0.35">
      <c r="B196" s="7"/>
      <c r="C196" s="256"/>
      <c r="D196" s="130" t="str">
        <f>D13</f>
        <v>MOIFAR-FGS</v>
      </c>
      <c r="E196" s="130" t="str">
        <f>E13</f>
        <v>UNDP</v>
      </c>
      <c r="F196" s="130">
        <f>F13</f>
        <v>0</v>
      </c>
      <c r="G196" s="258"/>
      <c r="H196" s="13"/>
      <c r="I196" s="28"/>
      <c r="J196" s="16"/>
    </row>
    <row r="197" spans="2:11" ht="41.25" customHeight="1" x14ac:dyDescent="0.35">
      <c r="B197" s="29"/>
      <c r="C197" s="142" t="s">
        <v>64</v>
      </c>
      <c r="D197" s="118">
        <f>SUM(D24,D34,D44,D54,D66,D76,D85,D95,D107,D117,D127,D137,D149,D159,D169,D179,D182,D183,D184,D185)</f>
        <v>2386618</v>
      </c>
      <c r="E197" s="118">
        <f>SUM(E24,E34,E44,E54,E66,E76,E85,E95,E107,E117,E127,E137,E149,E159,E169,E179,E182,E183,E184,E185)</f>
        <v>880393.46000000008</v>
      </c>
      <c r="F197" s="118">
        <f>SUM(F24,F34,F44,F54,F66,F76,F85,F95,F107,F117,F127,F137,F149,F159,F169,F179,F182,F183,F184,F185)</f>
        <v>0</v>
      </c>
      <c r="G197" s="143">
        <f>SUM(D197:F197)</f>
        <v>3267011.46</v>
      </c>
      <c r="H197" s="13"/>
      <c r="I197" s="203"/>
      <c r="J197" s="17"/>
    </row>
    <row r="198" spans="2:11" ht="51.75" customHeight="1" x14ac:dyDescent="0.35">
      <c r="B198" s="5"/>
      <c r="C198" s="142" t="s">
        <v>9</v>
      </c>
      <c r="D198" s="118"/>
      <c r="E198" s="118">
        <f>E197*0.07</f>
        <v>61627.542200000011</v>
      </c>
      <c r="F198" s="118">
        <f>F197*0.07</f>
        <v>0</v>
      </c>
      <c r="G198" s="143">
        <f>SUM(D198:F198)</f>
        <v>61627.542200000011</v>
      </c>
      <c r="H198" s="5"/>
      <c r="I198" s="203"/>
      <c r="J198" s="2"/>
    </row>
    <row r="199" spans="2:11" ht="51.75" customHeight="1" thickBot="1" x14ac:dyDescent="0.4">
      <c r="B199" s="5"/>
      <c r="C199" s="38" t="s">
        <v>65</v>
      </c>
      <c r="D199" s="123">
        <f>SUM(D197:D198)</f>
        <v>2386618</v>
      </c>
      <c r="E199" s="123">
        <f>SUM(E197:E198)</f>
        <v>942021.0022000001</v>
      </c>
      <c r="F199" s="123">
        <f>SUM(F197:F198)</f>
        <v>0</v>
      </c>
      <c r="G199" s="144">
        <f>SUM(G197:G198)</f>
        <v>3328639.0022</v>
      </c>
      <c r="H199" s="5"/>
      <c r="J199" s="2"/>
    </row>
    <row r="200" spans="2:11" ht="42" customHeight="1" x14ac:dyDescent="0.35">
      <c r="B200" s="5"/>
      <c r="D200" s="241">
        <f>D197-2386618</f>
        <v>0</v>
      </c>
      <c r="I200" s="204"/>
      <c r="J200" s="4"/>
      <c r="K200" s="2"/>
    </row>
    <row r="201" spans="2:11" s="46" customFormat="1" ht="29.25" customHeight="1" thickBot="1" x14ac:dyDescent="0.4">
      <c r="B201" s="13"/>
      <c r="C201" s="40"/>
      <c r="D201" s="41"/>
      <c r="E201" s="41"/>
      <c r="F201" s="41"/>
      <c r="G201" s="41"/>
      <c r="H201" s="41"/>
      <c r="I201" s="208"/>
      <c r="J201" s="16"/>
      <c r="K201" s="17"/>
    </row>
    <row r="202" spans="2:11" ht="23.25" customHeight="1" x14ac:dyDescent="0.35">
      <c r="B202" s="2"/>
      <c r="C202" s="249" t="s">
        <v>29</v>
      </c>
      <c r="D202" s="250"/>
      <c r="E202" s="251"/>
      <c r="F202" s="251"/>
      <c r="G202" s="251"/>
      <c r="H202" s="252"/>
      <c r="I202" s="208"/>
      <c r="J202" s="2"/>
      <c r="K202" s="47"/>
    </row>
    <row r="203" spans="2:11" ht="41.25" customHeight="1" x14ac:dyDescent="0.35">
      <c r="B203" s="2"/>
      <c r="C203" s="119"/>
      <c r="D203" s="120" t="s">
        <v>546</v>
      </c>
      <c r="E203" s="120" t="s">
        <v>547</v>
      </c>
      <c r="F203" s="120" t="s">
        <v>548</v>
      </c>
      <c r="G203" s="259" t="s">
        <v>65</v>
      </c>
      <c r="H203" s="261" t="s">
        <v>31</v>
      </c>
      <c r="I203" s="208"/>
      <c r="J203" s="2"/>
      <c r="K203" s="47"/>
    </row>
    <row r="204" spans="2:11" ht="27.75" customHeight="1" x14ac:dyDescent="0.35">
      <c r="B204" s="2"/>
      <c r="C204" s="119"/>
      <c r="D204" s="120" t="str">
        <f>D13</f>
        <v>MOIFAR-FGS</v>
      </c>
      <c r="E204" s="120" t="str">
        <f>E13</f>
        <v>UNDP</v>
      </c>
      <c r="F204" s="120">
        <f>F13</f>
        <v>0</v>
      </c>
      <c r="G204" s="260"/>
      <c r="H204" s="262"/>
      <c r="I204" s="202"/>
      <c r="J204" s="2"/>
      <c r="K204" s="47"/>
    </row>
    <row r="205" spans="2:11" ht="55.5" customHeight="1" x14ac:dyDescent="0.35">
      <c r="B205" s="2"/>
      <c r="C205" s="37" t="s">
        <v>30</v>
      </c>
      <c r="D205" s="121">
        <f>$D$199*H205</f>
        <v>715985.4</v>
      </c>
      <c r="E205" s="122">
        <f>$E$199*H205</f>
        <v>282606.30066000001</v>
      </c>
      <c r="F205" s="122">
        <f>$F$199*H205</f>
        <v>0</v>
      </c>
      <c r="G205" s="122">
        <f>SUM(D205:F205)</f>
        <v>998591.70066000009</v>
      </c>
      <c r="H205" s="166">
        <v>0.3</v>
      </c>
      <c r="I205" s="202"/>
      <c r="J205" s="2"/>
      <c r="K205" s="47"/>
    </row>
    <row r="206" spans="2:11" ht="57.75" customHeight="1" x14ac:dyDescent="0.35">
      <c r="B206" s="248"/>
      <c r="C206" s="149" t="s">
        <v>32</v>
      </c>
      <c r="D206" s="121">
        <f>$D$199*H206</f>
        <v>954647.20000000007</v>
      </c>
      <c r="E206" s="122">
        <f>$E$199*H206</f>
        <v>376808.40088000009</v>
      </c>
      <c r="F206" s="122">
        <f>$F$199*H206</f>
        <v>0</v>
      </c>
      <c r="G206" s="150">
        <f>SUM(D206:F206)</f>
        <v>1331455.6008800003</v>
      </c>
      <c r="H206" s="167">
        <v>0.4</v>
      </c>
      <c r="I206" s="205"/>
      <c r="J206" s="47"/>
      <c r="K206" s="47"/>
    </row>
    <row r="207" spans="2:11" ht="57.75" customHeight="1" x14ac:dyDescent="0.35">
      <c r="B207" s="248"/>
      <c r="C207" s="149" t="s">
        <v>560</v>
      </c>
      <c r="D207" s="121">
        <f>$D$199*H207</f>
        <v>715985.4</v>
      </c>
      <c r="E207" s="122">
        <f>$E$199*H207</f>
        <v>282606.30066000001</v>
      </c>
      <c r="F207" s="122">
        <f>$F$199*H207</f>
        <v>0</v>
      </c>
      <c r="G207" s="150">
        <f>SUM(D207:F207)</f>
        <v>998591.70066000009</v>
      </c>
      <c r="H207" s="168">
        <v>0.3</v>
      </c>
      <c r="I207" s="209"/>
      <c r="J207" s="47"/>
      <c r="K207" s="47"/>
    </row>
    <row r="208" spans="2:11" ht="38.25" customHeight="1" thickBot="1" x14ac:dyDescent="0.4">
      <c r="B208" s="248"/>
      <c r="C208" s="38" t="s">
        <v>555</v>
      </c>
      <c r="D208" s="123">
        <f>SUM(D205:D207)</f>
        <v>2386618</v>
      </c>
      <c r="E208" s="123">
        <f>SUM(E205:E207)</f>
        <v>942021.00219999999</v>
      </c>
      <c r="F208" s="123">
        <f>SUM(F205:F207)</f>
        <v>0</v>
      </c>
      <c r="G208" s="123">
        <f>SUM(G205:G207)</f>
        <v>3328639.0022000005</v>
      </c>
      <c r="H208" s="124">
        <f>SUM(H205:H207)</f>
        <v>1</v>
      </c>
      <c r="I208" s="206"/>
      <c r="J208" s="47"/>
      <c r="K208" s="47"/>
    </row>
    <row r="209" spans="1:11" ht="21.75" customHeight="1" thickBot="1" x14ac:dyDescent="0.4">
      <c r="B209" s="248"/>
      <c r="C209" s="3"/>
      <c r="D209" s="8"/>
      <c r="E209" s="8"/>
      <c r="F209" s="8"/>
      <c r="G209" s="8"/>
      <c r="H209" s="8"/>
      <c r="I209" s="206"/>
      <c r="J209" s="47"/>
      <c r="K209" s="47"/>
    </row>
    <row r="210" spans="1:11" ht="49.5" customHeight="1" x14ac:dyDescent="0.35">
      <c r="B210" s="248"/>
      <c r="C210" s="125" t="s">
        <v>572</v>
      </c>
      <c r="D210" s="126">
        <f>SUM(H24,H34,H44,H54,H66,H76,H85,H95,H107,H117,H127,H137,H149,H159,H169,H179,H186)*1.07</f>
        <v>638634.63600000006</v>
      </c>
      <c r="E210" s="41"/>
      <c r="F210" s="41"/>
      <c r="G210" s="41"/>
      <c r="H210" s="212" t="s">
        <v>574</v>
      </c>
      <c r="I210" s="213">
        <f>SUM(I186,I179,I169,I159,I149,I137,I127,I117,I107,I95,I85,I76,I66,I54,I44,I34,I24)</f>
        <v>2932829.73</v>
      </c>
      <c r="J210" s="245"/>
      <c r="K210" s="47"/>
    </row>
    <row r="211" spans="1:11" ht="28.5" customHeight="1" thickBot="1" x14ac:dyDescent="0.4">
      <c r="B211" s="248"/>
      <c r="C211" s="127" t="s">
        <v>16</v>
      </c>
      <c r="D211" s="194">
        <f>D210/G199</f>
        <v>0.19186058793936703</v>
      </c>
      <c r="E211" s="52"/>
      <c r="F211" s="52"/>
      <c r="G211" s="52"/>
      <c r="H211" s="214" t="s">
        <v>575</v>
      </c>
      <c r="I211" s="215">
        <f>I210/G199</f>
        <v>0.88108975712343773</v>
      </c>
      <c r="J211" s="47"/>
      <c r="K211" s="47"/>
    </row>
    <row r="212" spans="1:11" ht="28.5" customHeight="1" x14ac:dyDescent="0.35">
      <c r="B212" s="248"/>
      <c r="C212" s="263"/>
      <c r="D212" s="264"/>
      <c r="E212" s="53"/>
      <c r="F212" s="53"/>
      <c r="G212" s="53"/>
      <c r="J212" s="47"/>
      <c r="K212" s="47"/>
    </row>
    <row r="213" spans="1:11" ht="32.25" customHeight="1" x14ac:dyDescent="0.35">
      <c r="B213" s="248"/>
      <c r="C213" s="127" t="s">
        <v>573</v>
      </c>
      <c r="D213" s="128">
        <f>SUM(D184:F185)*1.07</f>
        <v>320999.10120000003</v>
      </c>
      <c r="E213" s="54"/>
      <c r="F213" s="54"/>
      <c r="G213" s="54"/>
      <c r="J213" s="47"/>
      <c r="K213" s="47"/>
    </row>
    <row r="214" spans="1:11" ht="23.25" customHeight="1" x14ac:dyDescent="0.35">
      <c r="B214" s="248"/>
      <c r="C214" s="127" t="s">
        <v>17</v>
      </c>
      <c r="D214" s="194">
        <f>D213/G199</f>
        <v>9.643554046799363E-2</v>
      </c>
      <c r="E214" s="54"/>
      <c r="F214" s="54"/>
      <c r="G214" s="54"/>
      <c r="I214" s="198"/>
      <c r="J214" s="47"/>
      <c r="K214" s="47"/>
    </row>
    <row r="215" spans="1:11" ht="66.75" customHeight="1" thickBot="1" x14ac:dyDescent="0.4">
      <c r="B215" s="248"/>
      <c r="C215" s="253" t="s">
        <v>569</v>
      </c>
      <c r="D215" s="254"/>
      <c r="E215" s="42"/>
      <c r="F215" s="42"/>
      <c r="G215" s="42"/>
      <c r="H215" s="47"/>
      <c r="J215" s="47"/>
      <c r="K215" s="47"/>
    </row>
    <row r="216" spans="1:11" ht="55.5" customHeight="1" x14ac:dyDescent="0.35">
      <c r="B216" s="248"/>
      <c r="K216" s="46"/>
    </row>
    <row r="217" spans="1:11" ht="42.75" customHeight="1" x14ac:dyDescent="0.35">
      <c r="B217" s="248"/>
      <c r="J217" s="47"/>
    </row>
    <row r="218" spans="1:11" ht="21.75" customHeight="1" x14ac:dyDescent="0.35">
      <c r="B218" s="248"/>
      <c r="J218" s="47"/>
    </row>
    <row r="219" spans="1:11" ht="21.75" customHeight="1" x14ac:dyDescent="0.35">
      <c r="A219" s="47"/>
      <c r="B219" s="248"/>
    </row>
    <row r="220" spans="1:11" s="47" customFormat="1" ht="23.25" customHeight="1" x14ac:dyDescent="0.35">
      <c r="A220" s="45"/>
      <c r="B220" s="248"/>
      <c r="C220" s="45"/>
      <c r="D220" s="45"/>
      <c r="E220" s="45"/>
      <c r="F220" s="45"/>
      <c r="G220" s="45"/>
      <c r="H220" s="45"/>
      <c r="I220" s="196"/>
      <c r="J220" s="45"/>
      <c r="K220" s="45"/>
    </row>
    <row r="221" spans="1:11" ht="23.25" customHeight="1" x14ac:dyDescent="0.35"/>
    <row r="222" spans="1:11" ht="21.75" customHeight="1" x14ac:dyDescent="0.35"/>
    <row r="223" spans="1:11" ht="16.5" customHeight="1" x14ac:dyDescent="0.35"/>
    <row r="224" spans="1:11" ht="29.25" customHeight="1" x14ac:dyDescent="0.35"/>
    <row r="225" ht="24.75" customHeight="1" x14ac:dyDescent="0.35"/>
    <row r="226" ht="33" customHeight="1" x14ac:dyDescent="0.35"/>
    <row r="228" ht="15" customHeight="1" x14ac:dyDescent="0.35"/>
    <row r="229" ht="25.5" customHeight="1" x14ac:dyDescent="0.35"/>
  </sheetData>
  <sheetProtection formatCells="0" formatColumns="0" formatRows="0"/>
  <mergeCells count="33">
    <mergeCell ref="C108:J108"/>
    <mergeCell ref="C118:J118"/>
    <mergeCell ref="C139:J139"/>
    <mergeCell ref="C128:J128"/>
    <mergeCell ref="C150:J150"/>
    <mergeCell ref="C140:J140"/>
    <mergeCell ref="C77:J77"/>
    <mergeCell ref="C86:J86"/>
    <mergeCell ref="C97:J97"/>
    <mergeCell ref="C98:J98"/>
    <mergeCell ref="C67:I67"/>
    <mergeCell ref="C82:C83"/>
    <mergeCell ref="C45:J45"/>
    <mergeCell ref="C14:J14"/>
    <mergeCell ref="B6:J6"/>
    <mergeCell ref="C56:J56"/>
    <mergeCell ref="C57:J57"/>
    <mergeCell ref="B2:E2"/>
    <mergeCell ref="B9:H9"/>
    <mergeCell ref="C25:J25"/>
    <mergeCell ref="C15:J15"/>
    <mergeCell ref="C35:J35"/>
    <mergeCell ref="C160:J160"/>
    <mergeCell ref="C170:J170"/>
    <mergeCell ref="B206:B220"/>
    <mergeCell ref="C202:H202"/>
    <mergeCell ref="C215:D215"/>
    <mergeCell ref="C195:C196"/>
    <mergeCell ref="G195:G196"/>
    <mergeCell ref="G203:G204"/>
    <mergeCell ref="H203:H204"/>
    <mergeCell ref="C212:D212"/>
    <mergeCell ref="C194:G194"/>
  </mergeCells>
  <conditionalFormatting sqref="D211">
    <cfRule type="cellIs" dxfId="26" priority="46" operator="lessThan">
      <formula>0.15</formula>
    </cfRule>
  </conditionalFormatting>
  <conditionalFormatting sqref="D214">
    <cfRule type="cellIs" dxfId="25" priority="44" operator="lessThan">
      <formula>0.05</formula>
    </cfRule>
  </conditionalFormatting>
  <conditionalFormatting sqref="H208 I207">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1:G211" xr:uid="{00000000-0002-0000-0000-000000000000}"/>
    <dataValidation allowBlank="1" showInputMessage="1" showErrorMessage="1" prompt="M&amp;E Budget Cannot be Less than 5%_x000a_" sqref="D214:G214" xr:uid="{00000000-0002-0000-0000-000001000000}"/>
    <dataValidation allowBlank="1" showInputMessage="1" showErrorMessage="1" prompt="Insert *text* description of Outcome here" sqref="C14:J14 C56:J56 C97:J97 C139:J139" xr:uid="{00000000-0002-0000-0000-000002000000}"/>
    <dataValidation allowBlank="1" showInputMessage="1" showErrorMessage="1" prompt="Insert *text* description of Output here" sqref="C15 C25 C35 C45 C57 C67 C77 C86 C98 C108 C118 C128 C140 C150 C160 C170" xr:uid="{00000000-0002-0000-0000-000003000000}"/>
    <dataValidation allowBlank="1" showInputMessage="1" showErrorMessage="1" prompt="Insert *text* description of Activity here" sqref="C26 C58 C171 C78 C87 C99 C109 C119 C129 C141 C151 C161 C16"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3:G213" xr:uid="{00000000-0002-0000-0000-000006000000}"/>
  </dataValidations>
  <pageMargins left="0.7" right="0.7" top="0.75" bottom="0.75" header="0.3" footer="0.3"/>
  <pageSetup scale="74" orientation="landscape" r:id="rId1"/>
  <rowBreaks count="1" manualBreakCount="1">
    <brk id="67" max="16383" man="1"/>
  </rowBreaks>
  <ignoredErrors>
    <ignoredError sqref="H66 H76 H5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4"/>
  <sheetViews>
    <sheetView showGridLines="0" showZeros="0" topLeftCell="D82" zoomScale="95" zoomScaleNormal="60" workbookViewId="0">
      <selection activeCell="J16" sqref="J16"/>
    </sheetView>
  </sheetViews>
  <sheetFormatPr defaultColWidth="9.08984375" defaultRowHeight="15.5" x14ac:dyDescent="0.35"/>
  <cols>
    <col min="1" max="1" width="4.453125" style="65" customWidth="1"/>
    <col min="2" max="2" width="3.453125" style="65" customWidth="1"/>
    <col min="3" max="3" width="51.453125" style="65" customWidth="1"/>
    <col min="4" max="4" width="34.453125" style="67" customWidth="1"/>
    <col min="5" max="5" width="35" style="67" customWidth="1"/>
    <col min="6" max="6" width="34" style="67" customWidth="1"/>
    <col min="7" max="7" width="25.54296875" style="65" customWidth="1"/>
    <col min="8" max="8" width="21.453125" style="65" customWidth="1"/>
    <col min="9" max="9" width="16.90625" style="65" customWidth="1"/>
    <col min="10" max="10" width="19.453125" style="65" customWidth="1"/>
    <col min="11" max="11" width="19" style="65" customWidth="1"/>
    <col min="12" max="12" width="26" style="65" customWidth="1"/>
    <col min="13" max="13" width="21.08984375" style="65" customWidth="1"/>
    <col min="14" max="14" width="7" style="69" customWidth="1"/>
    <col min="15" max="15" width="24.453125" style="65" customWidth="1"/>
    <col min="16" max="16" width="26.453125" style="65" customWidth="1"/>
    <col min="17" max="17" width="30.08984375" style="65" customWidth="1"/>
    <col min="18" max="18" width="33" style="65" customWidth="1"/>
    <col min="19" max="20" width="22.54296875" style="65" customWidth="1"/>
    <col min="21" max="21" width="23.453125" style="65" customWidth="1"/>
    <col min="22" max="22" width="32.08984375" style="65" customWidth="1"/>
    <col min="23" max="23" width="9.08984375" style="65"/>
    <col min="24" max="24" width="17.54296875" style="65" customWidth="1"/>
    <col min="25" max="25" width="26.453125" style="65" customWidth="1"/>
    <col min="26" max="26" width="22.453125" style="65" customWidth="1"/>
    <col min="27" max="27" width="29.54296875" style="65" customWidth="1"/>
    <col min="28" max="28" width="23.453125" style="65" customWidth="1"/>
    <col min="29" max="29" width="18.453125" style="65" customWidth="1"/>
    <col min="30" max="30" width="17.453125" style="65" customWidth="1"/>
    <col min="31" max="31" width="25.08984375" style="65" customWidth="1"/>
    <col min="32" max="16384" width="9.08984375" style="65"/>
  </cols>
  <sheetData>
    <row r="1" spans="2:14" ht="24" customHeight="1" x14ac:dyDescent="0.35">
      <c r="L1" s="25"/>
      <c r="M1" s="6"/>
      <c r="N1" s="65"/>
    </row>
    <row r="2" spans="2:14" ht="46" x14ac:dyDescent="1">
      <c r="C2" s="268" t="s">
        <v>544</v>
      </c>
      <c r="D2" s="268"/>
      <c r="E2" s="268"/>
      <c r="F2" s="268"/>
      <c r="G2" s="43"/>
      <c r="H2" s="44"/>
      <c r="I2" s="44"/>
      <c r="L2" s="25"/>
      <c r="M2" s="6"/>
      <c r="N2" s="65"/>
    </row>
    <row r="3" spans="2:14" ht="24" customHeight="1" x14ac:dyDescent="0.35">
      <c r="C3" s="48"/>
      <c r="D3" s="45"/>
      <c r="E3" s="45"/>
      <c r="F3" s="45"/>
      <c r="G3" s="45"/>
      <c r="H3" s="45"/>
      <c r="I3" s="45"/>
      <c r="L3" s="25"/>
      <c r="M3" s="6"/>
      <c r="N3" s="65"/>
    </row>
    <row r="4" spans="2:14" ht="24" customHeight="1" thickBot="1" x14ac:dyDescent="0.4">
      <c r="C4" s="48"/>
      <c r="D4" s="45"/>
      <c r="E4" s="45"/>
      <c r="F4" s="45"/>
      <c r="G4" s="45"/>
      <c r="H4" s="45"/>
      <c r="I4" s="45"/>
      <c r="L4" s="25"/>
      <c r="M4" s="6"/>
      <c r="N4" s="65"/>
    </row>
    <row r="5" spans="2:14" ht="30" customHeight="1" x14ac:dyDescent="0.8">
      <c r="C5" s="307" t="s">
        <v>15</v>
      </c>
      <c r="D5" s="308"/>
      <c r="E5" s="308"/>
      <c r="F5" s="308"/>
      <c r="G5" s="309"/>
      <c r="J5" s="25"/>
      <c r="K5" s="6"/>
      <c r="N5" s="65"/>
    </row>
    <row r="6" spans="2:14" ht="24" customHeight="1" x14ac:dyDescent="0.35">
      <c r="C6" s="293" t="s">
        <v>545</v>
      </c>
      <c r="D6" s="294"/>
      <c r="E6" s="294"/>
      <c r="F6" s="294"/>
      <c r="G6" s="295"/>
      <c r="J6" s="25"/>
      <c r="K6" s="6"/>
      <c r="N6" s="65"/>
    </row>
    <row r="7" spans="2:14" ht="24" customHeight="1" x14ac:dyDescent="0.35">
      <c r="C7" s="293"/>
      <c r="D7" s="294"/>
      <c r="E7" s="294"/>
      <c r="F7" s="294"/>
      <c r="G7" s="295"/>
      <c r="J7" s="25"/>
      <c r="K7" s="6"/>
      <c r="N7" s="65"/>
    </row>
    <row r="8" spans="2:14" ht="24" customHeight="1" thickBot="1" x14ac:dyDescent="0.4">
      <c r="C8" s="296"/>
      <c r="D8" s="297"/>
      <c r="E8" s="297"/>
      <c r="F8" s="297"/>
      <c r="G8" s="298"/>
      <c r="J8" s="25"/>
      <c r="K8" s="6"/>
      <c r="N8" s="65"/>
    </row>
    <row r="9" spans="2:14" ht="24" customHeight="1" thickBot="1" x14ac:dyDescent="0.4">
      <c r="C9" s="58"/>
      <c r="D9" s="58"/>
      <c r="E9" s="58"/>
      <c r="F9" s="58"/>
      <c r="L9" s="25"/>
      <c r="M9" s="6"/>
      <c r="N9" s="65"/>
    </row>
    <row r="10" spans="2:14" ht="24" customHeight="1" thickBot="1" x14ac:dyDescent="0.4">
      <c r="C10" s="302" t="s">
        <v>176</v>
      </c>
      <c r="D10" s="303"/>
      <c r="E10" s="303"/>
      <c r="F10" s="304"/>
      <c r="L10" s="25"/>
      <c r="M10" s="6"/>
      <c r="N10" s="65"/>
    </row>
    <row r="11" spans="2:14" ht="24" customHeight="1" x14ac:dyDescent="0.35">
      <c r="C11" s="58"/>
      <c r="D11" s="58"/>
      <c r="E11" s="58"/>
      <c r="F11" s="58"/>
      <c r="L11" s="25"/>
      <c r="M11" s="6"/>
      <c r="N11" s="65"/>
    </row>
    <row r="12" spans="2:14" ht="24" customHeight="1" x14ac:dyDescent="0.35">
      <c r="C12" s="58"/>
      <c r="D12" s="129" t="s">
        <v>33</v>
      </c>
      <c r="E12" s="129" t="s">
        <v>177</v>
      </c>
      <c r="F12" s="129" t="s">
        <v>178</v>
      </c>
      <c r="G12" s="305" t="s">
        <v>65</v>
      </c>
      <c r="L12" s="25"/>
      <c r="M12" s="6"/>
      <c r="N12" s="65"/>
    </row>
    <row r="13" spans="2:14" ht="24" customHeight="1" x14ac:dyDescent="0.35">
      <c r="C13" s="58"/>
      <c r="D13" s="130" t="str">
        <f>'1) Budget Table'!D13</f>
        <v>MOIFAR-FGS</v>
      </c>
      <c r="E13" s="130" t="str">
        <f>'1) Budget Table'!E13</f>
        <v>UNDP</v>
      </c>
      <c r="F13" s="130">
        <f>'1) Budget Table'!F13</f>
        <v>0</v>
      </c>
      <c r="G13" s="306"/>
      <c r="L13" s="25"/>
      <c r="M13" s="6"/>
      <c r="N13" s="65"/>
    </row>
    <row r="14" spans="2:14" ht="24" customHeight="1" x14ac:dyDescent="0.35">
      <c r="B14" s="288" t="s">
        <v>187</v>
      </c>
      <c r="C14" s="289"/>
      <c r="D14" s="289"/>
      <c r="E14" s="289"/>
      <c r="F14" s="289"/>
      <c r="G14" s="290"/>
      <c r="L14" s="25"/>
      <c r="M14" s="6"/>
      <c r="N14" s="65"/>
    </row>
    <row r="15" spans="2:14" ht="22.5" customHeight="1" x14ac:dyDescent="0.35">
      <c r="C15" s="288" t="s">
        <v>184</v>
      </c>
      <c r="D15" s="289"/>
      <c r="E15" s="289"/>
      <c r="F15" s="289"/>
      <c r="G15" s="290"/>
      <c r="L15" s="25"/>
      <c r="M15" s="6"/>
      <c r="N15" s="65"/>
    </row>
    <row r="16" spans="2:14" ht="24.75" customHeight="1" thickBot="1" x14ac:dyDescent="0.4">
      <c r="C16" s="77" t="s">
        <v>183</v>
      </c>
      <c r="D16" s="78">
        <f>'1) Budget Table'!D24</f>
        <v>1078500</v>
      </c>
      <c r="E16" s="78">
        <f>'1) Budget Table'!E24</f>
        <v>0</v>
      </c>
      <c r="F16" s="78">
        <f>'1) Budget Table'!F24</f>
        <v>0</v>
      </c>
      <c r="G16" s="79">
        <f>SUM(D16:F16)</f>
        <v>1078500</v>
      </c>
      <c r="L16" s="25"/>
      <c r="M16" s="6"/>
      <c r="N16" s="65"/>
    </row>
    <row r="17" spans="3:14" ht="21.75" customHeight="1" x14ac:dyDescent="0.35">
      <c r="C17" s="75" t="s">
        <v>10</v>
      </c>
      <c r="D17" s="114">
        <v>1078500</v>
      </c>
      <c r="E17" s="115"/>
      <c r="F17" s="115"/>
      <c r="G17" s="76">
        <f t="shared" ref="G17:G24" si="0">SUM(D17:F17)</f>
        <v>1078500</v>
      </c>
      <c r="N17" s="65"/>
    </row>
    <row r="18" spans="3:14" x14ac:dyDescent="0.35">
      <c r="C18" s="63" t="s">
        <v>11</v>
      </c>
      <c r="D18" s="116"/>
      <c r="E18" s="22"/>
      <c r="F18" s="22"/>
      <c r="G18" s="74">
        <f t="shared" si="0"/>
        <v>0</v>
      </c>
      <c r="N18" s="65"/>
    </row>
    <row r="19" spans="3:14" ht="15.75" customHeight="1" x14ac:dyDescent="0.35">
      <c r="C19" s="63" t="s">
        <v>12</v>
      </c>
      <c r="D19" s="116"/>
      <c r="E19" s="116"/>
      <c r="F19" s="116"/>
      <c r="G19" s="74">
        <f t="shared" si="0"/>
        <v>0</v>
      </c>
      <c r="N19" s="65"/>
    </row>
    <row r="20" spans="3:14" x14ac:dyDescent="0.35">
      <c r="C20" s="64" t="s">
        <v>13</v>
      </c>
      <c r="D20" s="116"/>
      <c r="E20" s="116"/>
      <c r="F20" s="116"/>
      <c r="G20" s="74">
        <f t="shared" si="0"/>
        <v>0</v>
      </c>
      <c r="N20" s="65"/>
    </row>
    <row r="21" spans="3:14" x14ac:dyDescent="0.35">
      <c r="C21" s="63" t="s">
        <v>18</v>
      </c>
      <c r="D21" s="116"/>
      <c r="E21" s="116"/>
      <c r="F21" s="116"/>
      <c r="G21" s="74">
        <f t="shared" si="0"/>
        <v>0</v>
      </c>
      <c r="N21" s="65"/>
    </row>
    <row r="22" spans="3:14" ht="21.75" customHeight="1" x14ac:dyDescent="0.35">
      <c r="C22" s="63" t="s">
        <v>14</v>
      </c>
      <c r="D22" s="116"/>
      <c r="E22" s="116"/>
      <c r="F22" s="116"/>
      <c r="G22" s="74">
        <f t="shared" si="0"/>
        <v>0</v>
      </c>
      <c r="N22" s="65"/>
    </row>
    <row r="23" spans="3:14" ht="21.75" customHeight="1" x14ac:dyDescent="0.35">
      <c r="C23" s="63" t="s">
        <v>182</v>
      </c>
      <c r="D23" s="116"/>
      <c r="E23" s="116"/>
      <c r="F23" s="116"/>
      <c r="G23" s="74">
        <f t="shared" si="0"/>
        <v>0</v>
      </c>
      <c r="N23" s="65"/>
    </row>
    <row r="24" spans="3:14" ht="15.75" customHeight="1" x14ac:dyDescent="0.35">
      <c r="C24" s="68" t="s">
        <v>185</v>
      </c>
      <c r="D24" s="80">
        <f>SUM(D17:D23)</f>
        <v>1078500</v>
      </c>
      <c r="E24" s="80">
        <f>SUM(E17:E23)</f>
        <v>0</v>
      </c>
      <c r="F24" s="80">
        <f>SUM(F17:F23)</f>
        <v>0</v>
      </c>
      <c r="G24" s="156">
        <f t="shared" si="0"/>
        <v>1078500</v>
      </c>
      <c r="N24" s="65"/>
    </row>
    <row r="25" spans="3:14" s="67" customFormat="1" x14ac:dyDescent="0.35">
      <c r="C25" s="84"/>
      <c r="D25" s="85"/>
      <c r="E25" s="85"/>
      <c r="F25" s="85"/>
      <c r="G25" s="157"/>
    </row>
    <row r="26" spans="3:14" x14ac:dyDescent="0.35">
      <c r="C26" s="288" t="s">
        <v>188</v>
      </c>
      <c r="D26" s="289"/>
      <c r="E26" s="289"/>
      <c r="F26" s="289"/>
      <c r="G26" s="290"/>
      <c r="N26" s="65"/>
    </row>
    <row r="27" spans="3:14" ht="27" customHeight="1" thickBot="1" x14ac:dyDescent="0.4">
      <c r="C27" s="77" t="s">
        <v>183</v>
      </c>
      <c r="D27" s="78">
        <f>'1) Budget Table'!D34</f>
        <v>594224</v>
      </c>
      <c r="E27" s="78">
        <f>'1) Budget Table'!E34</f>
        <v>0</v>
      </c>
      <c r="F27" s="78">
        <f>'1) Budget Table'!F34</f>
        <v>0</v>
      </c>
      <c r="G27" s="79">
        <f t="shared" ref="G27:G35" si="1">SUM(D27:F27)</f>
        <v>594224</v>
      </c>
      <c r="N27" s="65"/>
    </row>
    <row r="28" spans="3:14" x14ac:dyDescent="0.35">
      <c r="C28" s="75" t="s">
        <v>10</v>
      </c>
      <c r="D28" s="114"/>
      <c r="E28" s="115"/>
      <c r="F28" s="115"/>
      <c r="G28" s="76">
        <f t="shared" si="1"/>
        <v>0</v>
      </c>
      <c r="N28" s="65"/>
    </row>
    <row r="29" spans="3:14" x14ac:dyDescent="0.35">
      <c r="C29" s="63" t="s">
        <v>11</v>
      </c>
      <c r="D29" s="116">
        <v>198850</v>
      </c>
      <c r="E29" s="22"/>
      <c r="F29" s="22"/>
      <c r="G29" s="74">
        <f t="shared" si="1"/>
        <v>198850</v>
      </c>
      <c r="N29" s="65"/>
    </row>
    <row r="30" spans="3:14" ht="31" x14ac:dyDescent="0.35">
      <c r="C30" s="63" t="s">
        <v>12</v>
      </c>
      <c r="D30" s="116"/>
      <c r="E30" s="116"/>
      <c r="F30" s="116"/>
      <c r="G30" s="74">
        <f t="shared" si="1"/>
        <v>0</v>
      </c>
      <c r="N30" s="65"/>
    </row>
    <row r="31" spans="3:14" x14ac:dyDescent="0.35">
      <c r="C31" s="64" t="s">
        <v>13</v>
      </c>
      <c r="D31" s="116">
        <v>337000</v>
      </c>
      <c r="E31" s="116"/>
      <c r="F31" s="116"/>
      <c r="G31" s="74">
        <f t="shared" si="1"/>
        <v>337000</v>
      </c>
      <c r="N31" s="65"/>
    </row>
    <row r="32" spans="3:14" x14ac:dyDescent="0.35">
      <c r="C32" s="63" t="s">
        <v>18</v>
      </c>
      <c r="D32" s="116">
        <v>12500</v>
      </c>
      <c r="E32" s="116"/>
      <c r="F32" s="116"/>
      <c r="G32" s="74">
        <f t="shared" si="1"/>
        <v>12500</v>
      </c>
      <c r="N32" s="65"/>
    </row>
    <row r="33" spans="3:14" x14ac:dyDescent="0.35">
      <c r="C33" s="63" t="s">
        <v>14</v>
      </c>
      <c r="D33" s="116"/>
      <c r="E33" s="116"/>
      <c r="F33" s="116"/>
      <c r="G33" s="74">
        <f t="shared" si="1"/>
        <v>0</v>
      </c>
      <c r="N33" s="65"/>
    </row>
    <row r="34" spans="3:14" x14ac:dyDescent="0.35">
      <c r="C34" s="63" t="s">
        <v>182</v>
      </c>
      <c r="D34" s="116">
        <v>45874</v>
      </c>
      <c r="E34" s="116"/>
      <c r="F34" s="116"/>
      <c r="G34" s="74">
        <f t="shared" si="1"/>
        <v>45874</v>
      </c>
      <c r="N34" s="65"/>
    </row>
    <row r="35" spans="3:14" x14ac:dyDescent="0.35">
      <c r="C35" s="68" t="s">
        <v>185</v>
      </c>
      <c r="D35" s="80">
        <f>SUM(D28:D34)</f>
        <v>594224</v>
      </c>
      <c r="E35" s="80">
        <f>SUM(E28:E34)</f>
        <v>0</v>
      </c>
      <c r="F35" s="80">
        <f>SUM(F28:F34)</f>
        <v>0</v>
      </c>
      <c r="G35" s="74">
        <f t="shared" si="1"/>
        <v>594224</v>
      </c>
      <c r="N35" s="65"/>
    </row>
    <row r="36" spans="3:14" s="67" customFormat="1" x14ac:dyDescent="0.35">
      <c r="C36" s="84"/>
      <c r="D36" s="85"/>
      <c r="E36" s="85"/>
      <c r="F36" s="85"/>
      <c r="G36" s="86"/>
    </row>
    <row r="37" spans="3:14" x14ac:dyDescent="0.35">
      <c r="C37" s="288" t="s">
        <v>189</v>
      </c>
      <c r="D37" s="289"/>
      <c r="E37" s="289"/>
      <c r="F37" s="289"/>
      <c r="G37" s="290"/>
      <c r="N37" s="65"/>
    </row>
    <row r="38" spans="3:14" ht="21.75" customHeight="1" thickBot="1" x14ac:dyDescent="0.4">
      <c r="C38" s="77" t="s">
        <v>183</v>
      </c>
      <c r="D38" s="78">
        <f>'1) Budget Table'!D44</f>
        <v>0</v>
      </c>
      <c r="E38" s="78">
        <f>'1) Budget Table'!E44</f>
        <v>0</v>
      </c>
      <c r="F38" s="78">
        <f>'1) Budget Table'!F44</f>
        <v>0</v>
      </c>
      <c r="G38" s="79">
        <f t="shared" ref="G38:G46" si="2">SUM(D38:F38)</f>
        <v>0</v>
      </c>
      <c r="N38" s="65"/>
    </row>
    <row r="39" spans="3:14" x14ac:dyDescent="0.35">
      <c r="C39" s="75" t="s">
        <v>10</v>
      </c>
      <c r="D39" s="114"/>
      <c r="E39" s="115"/>
      <c r="F39" s="115"/>
      <c r="G39" s="76">
        <f t="shared" si="2"/>
        <v>0</v>
      </c>
      <c r="N39" s="65"/>
    </row>
    <row r="40" spans="3:14" s="67" customFormat="1" ht="15.75" customHeight="1" x14ac:dyDescent="0.35">
      <c r="C40" s="63" t="s">
        <v>11</v>
      </c>
      <c r="D40" s="116"/>
      <c r="E40" s="22"/>
      <c r="F40" s="22"/>
      <c r="G40" s="74">
        <f t="shared" si="2"/>
        <v>0</v>
      </c>
    </row>
    <row r="41" spans="3:14" s="67" customFormat="1" ht="31" x14ac:dyDescent="0.35">
      <c r="C41" s="63" t="s">
        <v>12</v>
      </c>
      <c r="D41" s="116"/>
      <c r="E41" s="116"/>
      <c r="F41" s="116"/>
      <c r="G41" s="74">
        <f t="shared" si="2"/>
        <v>0</v>
      </c>
      <c r="I41" s="219" t="s">
        <v>587</v>
      </c>
    </row>
    <row r="42" spans="3:14" s="67" customFormat="1" x14ac:dyDescent="0.35">
      <c r="C42" s="64" t="s">
        <v>13</v>
      </c>
      <c r="D42" s="116"/>
      <c r="E42" s="116"/>
      <c r="F42" s="116"/>
      <c r="G42" s="74">
        <f t="shared" si="2"/>
        <v>0</v>
      </c>
    </row>
    <row r="43" spans="3:14" x14ac:dyDescent="0.35">
      <c r="C43" s="63" t="s">
        <v>18</v>
      </c>
      <c r="D43" s="116">
        <v>0</v>
      </c>
      <c r="E43" s="116"/>
      <c r="F43" s="116"/>
      <c r="G43" s="74">
        <f t="shared" si="2"/>
        <v>0</v>
      </c>
      <c r="N43" s="65"/>
    </row>
    <row r="44" spans="3:14" x14ac:dyDescent="0.35">
      <c r="C44" s="63" t="s">
        <v>14</v>
      </c>
      <c r="D44" s="116"/>
      <c r="E44" s="116"/>
      <c r="F44" s="116"/>
      <c r="G44" s="74">
        <f t="shared" si="2"/>
        <v>0</v>
      </c>
      <c r="N44" s="65"/>
    </row>
    <row r="45" spans="3:14" x14ac:dyDescent="0.35">
      <c r="C45" s="63" t="s">
        <v>182</v>
      </c>
      <c r="D45" s="116"/>
      <c r="E45" s="116"/>
      <c r="F45" s="116"/>
      <c r="G45" s="74">
        <f t="shared" si="2"/>
        <v>0</v>
      </c>
      <c r="N45" s="65"/>
    </row>
    <row r="46" spans="3:14" x14ac:dyDescent="0.35">
      <c r="C46" s="68" t="s">
        <v>185</v>
      </c>
      <c r="D46" s="80">
        <f>SUM(D39:D45)</f>
        <v>0</v>
      </c>
      <c r="E46" s="80">
        <f>SUM(E39:E45)</f>
        <v>0</v>
      </c>
      <c r="F46" s="80">
        <f>SUM(F39:F45)</f>
        <v>0</v>
      </c>
      <c r="G46" s="74">
        <f t="shared" si="2"/>
        <v>0</v>
      </c>
      <c r="N46" s="65"/>
    </row>
    <row r="47" spans="3:14" x14ac:dyDescent="0.35">
      <c r="C47" s="288" t="s">
        <v>190</v>
      </c>
      <c r="D47" s="289"/>
      <c r="E47" s="289"/>
      <c r="F47" s="289"/>
      <c r="G47" s="290"/>
      <c r="N47" s="65"/>
    </row>
    <row r="48" spans="3:14" s="67" customFormat="1" x14ac:dyDescent="0.35">
      <c r="C48" s="81"/>
      <c r="D48" s="82"/>
      <c r="E48" s="82"/>
      <c r="F48" s="82"/>
      <c r="G48" s="83"/>
    </row>
    <row r="49" spans="2:14" ht="20.25" customHeight="1" thickBot="1" x14ac:dyDescent="0.4">
      <c r="C49" s="77" t="s">
        <v>183</v>
      </c>
      <c r="D49" s="78">
        <f>'1) Budget Table'!D54</f>
        <v>0</v>
      </c>
      <c r="E49" s="78">
        <f>'1) Budget Table'!E54</f>
        <v>0</v>
      </c>
      <c r="F49" s="78">
        <f>'1) Budget Table'!F54</f>
        <v>0</v>
      </c>
      <c r="G49" s="79">
        <f t="shared" ref="G49:G57" si="3">SUM(D49:F49)</f>
        <v>0</v>
      </c>
      <c r="N49" s="65"/>
    </row>
    <row r="50" spans="2:14" x14ac:dyDescent="0.35">
      <c r="C50" s="75" t="s">
        <v>10</v>
      </c>
      <c r="D50" s="114"/>
      <c r="E50" s="115"/>
      <c r="F50" s="115"/>
      <c r="G50" s="76">
        <f t="shared" si="3"/>
        <v>0</v>
      </c>
      <c r="N50" s="65"/>
    </row>
    <row r="51" spans="2:14" ht="15.75" customHeight="1" x14ac:dyDescent="0.35">
      <c r="C51" s="63" t="s">
        <v>11</v>
      </c>
      <c r="D51" s="116"/>
      <c r="E51" s="22"/>
      <c r="F51" s="22"/>
      <c r="G51" s="74">
        <f t="shared" si="3"/>
        <v>0</v>
      </c>
      <c r="N51" s="65"/>
    </row>
    <row r="52" spans="2:14" ht="32.25" customHeight="1" x14ac:dyDescent="0.35">
      <c r="C52" s="63" t="s">
        <v>12</v>
      </c>
      <c r="D52" s="116"/>
      <c r="E52" s="116"/>
      <c r="F52" s="116"/>
      <c r="G52" s="74">
        <f t="shared" si="3"/>
        <v>0</v>
      </c>
      <c r="N52" s="65"/>
    </row>
    <row r="53" spans="2:14" s="67" customFormat="1" x14ac:dyDescent="0.35">
      <c r="C53" s="64" t="s">
        <v>13</v>
      </c>
      <c r="D53" s="116"/>
      <c r="E53" s="116"/>
      <c r="F53" s="116"/>
      <c r="G53" s="74">
        <f t="shared" si="3"/>
        <v>0</v>
      </c>
    </row>
    <row r="54" spans="2:14" x14ac:dyDescent="0.35">
      <c r="C54" s="63" t="s">
        <v>18</v>
      </c>
      <c r="D54" s="116"/>
      <c r="E54" s="116"/>
      <c r="F54" s="116"/>
      <c r="G54" s="74">
        <f t="shared" si="3"/>
        <v>0</v>
      </c>
      <c r="N54" s="65"/>
    </row>
    <row r="55" spans="2:14" x14ac:dyDescent="0.35">
      <c r="C55" s="63" t="s">
        <v>14</v>
      </c>
      <c r="D55" s="116"/>
      <c r="E55" s="116"/>
      <c r="F55" s="116"/>
      <c r="G55" s="74">
        <f t="shared" si="3"/>
        <v>0</v>
      </c>
      <c r="N55" s="65"/>
    </row>
    <row r="56" spans="2:14" x14ac:dyDescent="0.35">
      <c r="C56" s="63" t="s">
        <v>182</v>
      </c>
      <c r="D56" s="116"/>
      <c r="E56" s="116"/>
      <c r="F56" s="116"/>
      <c r="G56" s="74">
        <f t="shared" si="3"/>
        <v>0</v>
      </c>
      <c r="N56" s="65"/>
    </row>
    <row r="57" spans="2:14" ht="21" customHeight="1" x14ac:dyDescent="0.35">
      <c r="C57" s="68" t="s">
        <v>185</v>
      </c>
      <c r="D57" s="80">
        <f>SUM(D50:D56)</f>
        <v>0</v>
      </c>
      <c r="E57" s="80">
        <f>SUM(E50:E56)</f>
        <v>0</v>
      </c>
      <c r="F57" s="80">
        <f>SUM(F50:F56)</f>
        <v>0</v>
      </c>
      <c r="G57" s="74">
        <f t="shared" si="3"/>
        <v>0</v>
      </c>
      <c r="N57" s="65"/>
    </row>
    <row r="58" spans="2:14" s="67" customFormat="1" ht="22.5" customHeight="1" x14ac:dyDescent="0.35">
      <c r="C58" s="87"/>
      <c r="D58" s="85"/>
      <c r="E58" s="85"/>
      <c r="F58" s="85"/>
      <c r="G58" s="86"/>
    </row>
    <row r="59" spans="2:14" x14ac:dyDescent="0.35">
      <c r="B59" s="288" t="s">
        <v>191</v>
      </c>
      <c r="C59" s="289"/>
      <c r="D59" s="289"/>
      <c r="E59" s="289"/>
      <c r="F59" s="289"/>
      <c r="G59" s="290"/>
      <c r="N59" s="65"/>
    </row>
    <row r="60" spans="2:14" x14ac:dyDescent="0.35">
      <c r="C60" s="288" t="s">
        <v>192</v>
      </c>
      <c r="D60" s="289"/>
      <c r="E60" s="289"/>
      <c r="F60" s="289"/>
      <c r="G60" s="290"/>
      <c r="N60" s="65"/>
    </row>
    <row r="61" spans="2:14" ht="24" customHeight="1" thickBot="1" x14ac:dyDescent="0.4">
      <c r="C61" s="77" t="s">
        <v>183</v>
      </c>
      <c r="D61" s="78">
        <f>'1) Budget Table'!D66</f>
        <v>594266</v>
      </c>
      <c r="E61" s="78">
        <f>'1) Budget Table'!E66</f>
        <v>0</v>
      </c>
      <c r="F61" s="78">
        <f>'1) Budget Table'!F66</f>
        <v>0</v>
      </c>
      <c r="G61" s="79">
        <f>SUM(D61:F61)</f>
        <v>594266</v>
      </c>
      <c r="N61" s="65"/>
    </row>
    <row r="62" spans="2:14" ht="15.75" customHeight="1" x14ac:dyDescent="0.35">
      <c r="C62" s="75" t="s">
        <v>10</v>
      </c>
      <c r="D62" s="114"/>
      <c r="E62" s="115"/>
      <c r="F62" s="115"/>
      <c r="G62" s="76">
        <f t="shared" ref="G62:G69" si="4">SUM(D62:F62)</f>
        <v>0</v>
      </c>
      <c r="N62" s="65"/>
    </row>
    <row r="63" spans="2:14" ht="15.75" customHeight="1" x14ac:dyDescent="0.35">
      <c r="C63" s="63" t="s">
        <v>11</v>
      </c>
      <c r="D63" s="116"/>
      <c r="E63" s="22"/>
      <c r="F63" s="22"/>
      <c r="G63" s="74">
        <f t="shared" si="4"/>
        <v>0</v>
      </c>
      <c r="N63" s="65"/>
    </row>
    <row r="64" spans="2:14" ht="15.75" customHeight="1" x14ac:dyDescent="0.35">
      <c r="C64" s="63" t="s">
        <v>12</v>
      </c>
      <c r="D64" s="116"/>
      <c r="E64" s="116"/>
      <c r="F64" s="116"/>
      <c r="G64" s="74">
        <f t="shared" si="4"/>
        <v>0</v>
      </c>
      <c r="N64" s="65"/>
    </row>
    <row r="65" spans="2:14" ht="18.75" customHeight="1" x14ac:dyDescent="0.35">
      <c r="C65" s="64" t="s">
        <v>13</v>
      </c>
      <c r="D65" s="116">
        <v>594266</v>
      </c>
      <c r="E65" s="116"/>
      <c r="F65" s="116"/>
      <c r="G65" s="74">
        <f t="shared" si="4"/>
        <v>594266</v>
      </c>
      <c r="N65" s="65"/>
    </row>
    <row r="66" spans="2:14" x14ac:dyDescent="0.35">
      <c r="C66" s="63" t="s">
        <v>18</v>
      </c>
      <c r="D66" s="116"/>
      <c r="E66" s="116"/>
      <c r="F66" s="116"/>
      <c r="G66" s="74">
        <f t="shared" si="4"/>
        <v>0</v>
      </c>
      <c r="N66" s="65"/>
    </row>
    <row r="67" spans="2:14" s="67" customFormat="1" ht="21.75" customHeight="1" x14ac:dyDescent="0.35">
      <c r="B67" s="65"/>
      <c r="C67" s="63" t="s">
        <v>14</v>
      </c>
      <c r="D67" s="116"/>
      <c r="E67" s="116"/>
      <c r="F67" s="116"/>
      <c r="G67" s="74">
        <f t="shared" si="4"/>
        <v>0</v>
      </c>
    </row>
    <row r="68" spans="2:14" s="67" customFormat="1" x14ac:dyDescent="0.35">
      <c r="B68" s="65"/>
      <c r="C68" s="63" t="s">
        <v>182</v>
      </c>
      <c r="D68" s="116"/>
      <c r="E68" s="116"/>
      <c r="F68" s="116"/>
      <c r="G68" s="74">
        <f t="shared" si="4"/>
        <v>0</v>
      </c>
    </row>
    <row r="69" spans="2:14" x14ac:dyDescent="0.35">
      <c r="C69" s="68" t="s">
        <v>185</v>
      </c>
      <c r="D69" s="80">
        <f>SUM(D62:D68)</f>
        <v>594266</v>
      </c>
      <c r="E69" s="80">
        <f>SUM(E62:E68)</f>
        <v>0</v>
      </c>
      <c r="F69" s="80">
        <f>SUM(F62:F68)</f>
        <v>0</v>
      </c>
      <c r="G69" s="74">
        <f t="shared" si="4"/>
        <v>594266</v>
      </c>
      <c r="N69" s="65"/>
    </row>
    <row r="70" spans="2:14" s="67" customFormat="1" x14ac:dyDescent="0.35">
      <c r="C70" s="84"/>
      <c r="D70" s="85"/>
      <c r="E70" s="85"/>
      <c r="F70" s="85"/>
      <c r="G70" s="86"/>
    </row>
    <row r="71" spans="2:14" x14ac:dyDescent="0.35">
      <c r="B71" s="67"/>
      <c r="C71" s="288" t="s">
        <v>76</v>
      </c>
      <c r="D71" s="289"/>
      <c r="E71" s="289"/>
      <c r="F71" s="289"/>
      <c r="G71" s="290"/>
      <c r="N71" s="65"/>
    </row>
    <row r="72" spans="2:14" ht="21.75" customHeight="1" thickBot="1" x14ac:dyDescent="0.4">
      <c r="C72" s="77" t="s">
        <v>183</v>
      </c>
      <c r="D72" s="78">
        <f>'1) Budget Table'!D76</f>
        <v>119628</v>
      </c>
      <c r="E72" s="78">
        <f>'1) Budget Table'!E76</f>
        <v>0</v>
      </c>
      <c r="F72" s="78">
        <f>'1) Budget Table'!F76</f>
        <v>0</v>
      </c>
      <c r="G72" s="79">
        <f t="shared" ref="G72:G80" si="5">SUM(D72:F72)</f>
        <v>119628</v>
      </c>
      <c r="N72" s="65"/>
    </row>
    <row r="73" spans="2:14" ht="15.75" customHeight="1" x14ac:dyDescent="0.35">
      <c r="C73" s="75" t="s">
        <v>10</v>
      </c>
      <c r="D73" s="114"/>
      <c r="E73" s="115"/>
      <c r="F73" s="115"/>
      <c r="G73" s="76">
        <f t="shared" si="5"/>
        <v>0</v>
      </c>
      <c r="N73" s="65"/>
    </row>
    <row r="74" spans="2:14" ht="15.75" customHeight="1" x14ac:dyDescent="0.35">
      <c r="C74" s="63" t="s">
        <v>11</v>
      </c>
      <c r="D74" s="116">
        <v>86870</v>
      </c>
      <c r="E74" s="22"/>
      <c r="F74" s="22"/>
      <c r="G74" s="74">
        <f t="shared" si="5"/>
        <v>86870</v>
      </c>
      <c r="N74" s="65"/>
    </row>
    <row r="75" spans="2:14" ht="15.75" customHeight="1" x14ac:dyDescent="0.35">
      <c r="C75" s="63" t="s">
        <v>12</v>
      </c>
      <c r="D75" s="116"/>
      <c r="E75" s="116"/>
      <c r="F75" s="116"/>
      <c r="G75" s="74">
        <f t="shared" si="5"/>
        <v>0</v>
      </c>
      <c r="N75" s="65"/>
    </row>
    <row r="76" spans="2:14" x14ac:dyDescent="0.35">
      <c r="C76" s="64" t="s">
        <v>13</v>
      </c>
      <c r="D76" s="116"/>
      <c r="E76" s="116"/>
      <c r="F76" s="116"/>
      <c r="G76" s="74">
        <f t="shared" si="5"/>
        <v>0</v>
      </c>
      <c r="N76" s="65"/>
    </row>
    <row r="77" spans="2:14" x14ac:dyDescent="0.35">
      <c r="C77" s="63" t="s">
        <v>18</v>
      </c>
      <c r="D77" s="116">
        <v>32758</v>
      </c>
      <c r="E77" s="116"/>
      <c r="F77" s="116"/>
      <c r="G77" s="74">
        <f t="shared" si="5"/>
        <v>32758</v>
      </c>
      <c r="N77" s="65"/>
    </row>
    <row r="78" spans="2:14" x14ac:dyDescent="0.35">
      <c r="C78" s="63" t="s">
        <v>14</v>
      </c>
      <c r="D78" s="116"/>
      <c r="E78" s="116"/>
      <c r="F78" s="116"/>
      <c r="G78" s="74">
        <f t="shared" si="5"/>
        <v>0</v>
      </c>
      <c r="N78" s="65"/>
    </row>
    <row r="79" spans="2:14" x14ac:dyDescent="0.35">
      <c r="C79" s="63" t="s">
        <v>182</v>
      </c>
      <c r="D79" s="116"/>
      <c r="E79" s="116"/>
      <c r="F79" s="116"/>
      <c r="G79" s="74">
        <f t="shared" si="5"/>
        <v>0</v>
      </c>
      <c r="N79" s="65"/>
    </row>
    <row r="80" spans="2:14" x14ac:dyDescent="0.35">
      <c r="C80" s="68" t="s">
        <v>185</v>
      </c>
      <c r="D80" s="80">
        <f>SUM(D73:D79)</f>
        <v>119628</v>
      </c>
      <c r="E80" s="80">
        <f>SUM(E73:E79)</f>
        <v>0</v>
      </c>
      <c r="F80" s="80">
        <f>SUM(F73:F79)</f>
        <v>0</v>
      </c>
      <c r="G80" s="74">
        <f t="shared" si="5"/>
        <v>119628</v>
      </c>
      <c r="N80" s="65"/>
    </row>
    <row r="81" spans="2:14" s="67" customFormat="1" x14ac:dyDescent="0.35">
      <c r="C81" s="84"/>
      <c r="D81" s="85"/>
      <c r="E81" s="85"/>
      <c r="F81" s="85"/>
      <c r="G81" s="86"/>
    </row>
    <row r="82" spans="2:14" x14ac:dyDescent="0.35">
      <c r="C82" s="288" t="s">
        <v>85</v>
      </c>
      <c r="D82" s="289"/>
      <c r="E82" s="289"/>
      <c r="F82" s="289"/>
      <c r="G82" s="290"/>
      <c r="N82" s="65"/>
    </row>
    <row r="83" spans="2:14" ht="21.75" customHeight="1" thickBot="1" x14ac:dyDescent="0.4">
      <c r="B83" s="67"/>
      <c r="C83" s="77" t="s">
        <v>183</v>
      </c>
      <c r="D83" s="78">
        <f>'1) Budget Table'!D85</f>
        <v>0</v>
      </c>
      <c r="E83" s="78">
        <f>'1) Budget Table'!E85</f>
        <v>580394.30000000005</v>
      </c>
      <c r="F83" s="78">
        <f>'1) Budget Table'!F85</f>
        <v>0</v>
      </c>
      <c r="G83" s="79">
        <f t="shared" ref="G83:G91" si="6">SUM(D83:F83)</f>
        <v>580394.30000000005</v>
      </c>
      <c r="N83" s="65"/>
    </row>
    <row r="84" spans="2:14" ht="18" customHeight="1" x14ac:dyDescent="0.35">
      <c r="C84" s="75" t="s">
        <v>10</v>
      </c>
      <c r="D84" s="114"/>
      <c r="E84" s="115">
        <v>382010</v>
      </c>
      <c r="F84" s="115"/>
      <c r="G84" s="76">
        <f t="shared" si="6"/>
        <v>382010</v>
      </c>
      <c r="N84" s="65"/>
    </row>
    <row r="85" spans="2:14" ht="15.75" customHeight="1" x14ac:dyDescent="0.35">
      <c r="C85" s="63" t="s">
        <v>11</v>
      </c>
      <c r="D85" s="116"/>
      <c r="E85" s="22">
        <v>12000</v>
      </c>
      <c r="F85" s="22"/>
      <c r="G85" s="74">
        <f t="shared" si="6"/>
        <v>12000</v>
      </c>
      <c r="N85" s="65"/>
    </row>
    <row r="86" spans="2:14" s="67" customFormat="1" ht="15.75" customHeight="1" x14ac:dyDescent="0.35">
      <c r="B86" s="65"/>
      <c r="C86" s="63" t="s">
        <v>12</v>
      </c>
      <c r="D86" s="116"/>
      <c r="E86" s="116"/>
      <c r="F86" s="116"/>
      <c r="G86" s="74">
        <f t="shared" si="6"/>
        <v>0</v>
      </c>
    </row>
    <row r="87" spans="2:14" x14ac:dyDescent="0.35">
      <c r="B87" s="67"/>
      <c r="C87" s="64" t="s">
        <v>13</v>
      </c>
      <c r="D87" s="116"/>
      <c r="E87" s="116"/>
      <c r="F87" s="116"/>
      <c r="G87" s="74">
        <f t="shared" si="6"/>
        <v>0</v>
      </c>
      <c r="N87" s="65"/>
    </row>
    <row r="88" spans="2:14" x14ac:dyDescent="0.35">
      <c r="B88" s="67"/>
      <c r="C88" s="63" t="s">
        <v>18</v>
      </c>
      <c r="D88" s="116"/>
      <c r="E88" s="116">
        <v>25000</v>
      </c>
      <c r="F88" s="116"/>
      <c r="G88" s="74">
        <f t="shared" si="6"/>
        <v>25000</v>
      </c>
      <c r="N88" s="65"/>
    </row>
    <row r="89" spans="2:14" x14ac:dyDescent="0.35">
      <c r="B89" s="67"/>
      <c r="C89" s="63" t="s">
        <v>14</v>
      </c>
      <c r="D89" s="116"/>
      <c r="E89" s="116"/>
      <c r="F89" s="116"/>
      <c r="G89" s="74">
        <f t="shared" si="6"/>
        <v>0</v>
      </c>
      <c r="N89" s="65"/>
    </row>
    <row r="90" spans="2:14" x14ac:dyDescent="0.35">
      <c r="C90" s="63" t="s">
        <v>182</v>
      </c>
      <c r="D90" s="116"/>
      <c r="E90" s="116">
        <v>161384.29999999999</v>
      </c>
      <c r="F90" s="116"/>
      <c r="G90" s="74">
        <f t="shared" si="6"/>
        <v>161384.29999999999</v>
      </c>
      <c r="N90" s="65"/>
    </row>
    <row r="91" spans="2:14" x14ac:dyDescent="0.35">
      <c r="C91" s="68" t="s">
        <v>185</v>
      </c>
      <c r="D91" s="80">
        <f>SUM(D84:D90)</f>
        <v>0</v>
      </c>
      <c r="E91" s="80">
        <f>SUM(E84:E90)</f>
        <v>580394.30000000005</v>
      </c>
      <c r="F91" s="80">
        <f>SUM(F84:F90)</f>
        <v>0</v>
      </c>
      <c r="G91" s="74">
        <f t="shared" si="6"/>
        <v>580394.30000000005</v>
      </c>
      <c r="N91" s="65"/>
    </row>
    <row r="92" spans="2:14" s="67" customFormat="1" x14ac:dyDescent="0.35">
      <c r="C92" s="84"/>
      <c r="D92" s="85"/>
      <c r="E92" s="85"/>
      <c r="F92" s="85"/>
      <c r="G92" s="86"/>
    </row>
    <row r="93" spans="2:14" x14ac:dyDescent="0.35">
      <c r="C93" s="288" t="s">
        <v>100</v>
      </c>
      <c r="D93" s="289"/>
      <c r="E93" s="289"/>
      <c r="F93" s="289"/>
      <c r="G93" s="290"/>
      <c r="N93" s="65"/>
    </row>
    <row r="94" spans="2:14" ht="21.75" customHeight="1" thickBot="1" x14ac:dyDescent="0.4">
      <c r="C94" s="77" t="s">
        <v>183</v>
      </c>
      <c r="D94" s="78">
        <f>'1) Budget Table'!D95</f>
        <v>0</v>
      </c>
      <c r="E94" s="78">
        <f>'1) Budget Table'!E95</f>
        <v>0</v>
      </c>
      <c r="F94" s="78">
        <f>'1) Budget Table'!F95</f>
        <v>0</v>
      </c>
      <c r="G94" s="79">
        <f t="shared" ref="G94:G102" si="7">SUM(D94:F94)</f>
        <v>0</v>
      </c>
      <c r="N94" s="65"/>
    </row>
    <row r="95" spans="2:14" ht="15.75" customHeight="1" x14ac:dyDescent="0.35">
      <c r="C95" s="75" t="s">
        <v>10</v>
      </c>
      <c r="D95" s="114"/>
      <c r="E95" s="115"/>
      <c r="F95" s="115"/>
      <c r="G95" s="76">
        <f t="shared" si="7"/>
        <v>0</v>
      </c>
      <c r="N95" s="65"/>
    </row>
    <row r="96" spans="2:14" ht="15.75" customHeight="1" x14ac:dyDescent="0.35">
      <c r="B96" s="67"/>
      <c r="C96" s="63" t="s">
        <v>11</v>
      </c>
      <c r="D96" s="116"/>
      <c r="E96" s="22"/>
      <c r="F96" s="22"/>
      <c r="G96" s="74">
        <f t="shared" si="7"/>
        <v>0</v>
      </c>
      <c r="N96" s="65"/>
    </row>
    <row r="97" spans="2:14" ht="15.75" customHeight="1" x14ac:dyDescent="0.35">
      <c r="C97" s="63" t="s">
        <v>12</v>
      </c>
      <c r="D97" s="116"/>
      <c r="E97" s="116"/>
      <c r="F97" s="116"/>
      <c r="G97" s="74">
        <f t="shared" si="7"/>
        <v>0</v>
      </c>
      <c r="N97" s="65"/>
    </row>
    <row r="98" spans="2:14" x14ac:dyDescent="0.35">
      <c r="C98" s="64" t="s">
        <v>13</v>
      </c>
      <c r="D98" s="116"/>
      <c r="E98" s="116"/>
      <c r="F98" s="116"/>
      <c r="G98" s="74">
        <f t="shared" si="7"/>
        <v>0</v>
      </c>
      <c r="N98" s="65"/>
    </row>
    <row r="99" spans="2:14" x14ac:dyDescent="0.35">
      <c r="C99" s="63" t="s">
        <v>18</v>
      </c>
      <c r="D99" s="116"/>
      <c r="E99" s="116"/>
      <c r="F99" s="116"/>
      <c r="G99" s="74">
        <f t="shared" si="7"/>
        <v>0</v>
      </c>
      <c r="N99" s="65"/>
    </row>
    <row r="100" spans="2:14" ht="25.5" customHeight="1" x14ac:dyDescent="0.35">
      <c r="C100" s="63" t="s">
        <v>14</v>
      </c>
      <c r="D100" s="116"/>
      <c r="E100" s="116"/>
      <c r="F100" s="116"/>
      <c r="G100" s="74">
        <f t="shared" si="7"/>
        <v>0</v>
      </c>
      <c r="N100" s="65"/>
    </row>
    <row r="101" spans="2:14" x14ac:dyDescent="0.35">
      <c r="B101" s="67"/>
      <c r="C101" s="63" t="s">
        <v>182</v>
      </c>
      <c r="D101" s="116"/>
      <c r="E101" s="116"/>
      <c r="F101" s="116"/>
      <c r="G101" s="74">
        <f t="shared" si="7"/>
        <v>0</v>
      </c>
      <c r="N101" s="65"/>
    </row>
    <row r="102" spans="2:14" ht="15.75" customHeight="1" x14ac:dyDescent="0.35">
      <c r="C102" s="68" t="s">
        <v>185</v>
      </c>
      <c r="D102" s="80">
        <f>SUM(D95:D101)</f>
        <v>0</v>
      </c>
      <c r="E102" s="80">
        <f>SUM(E95:E101)</f>
        <v>0</v>
      </c>
      <c r="F102" s="80">
        <f>SUM(F95:F101)</f>
        <v>0</v>
      </c>
      <c r="G102" s="74">
        <f t="shared" si="7"/>
        <v>0</v>
      </c>
      <c r="N102" s="65"/>
    </row>
    <row r="103" spans="2:14" ht="25.5" customHeight="1" x14ac:dyDescent="0.35">
      <c r="D103" s="69"/>
      <c r="E103" s="69"/>
      <c r="F103" s="69"/>
      <c r="G103" s="69"/>
      <c r="N103" s="65"/>
    </row>
    <row r="104" spans="2:14" x14ac:dyDescent="0.35">
      <c r="B104" s="288" t="s">
        <v>193</v>
      </c>
      <c r="C104" s="289"/>
      <c r="D104" s="289"/>
      <c r="E104" s="289"/>
      <c r="F104" s="289"/>
      <c r="G104" s="290"/>
      <c r="N104" s="65"/>
    </row>
    <row r="105" spans="2:14" x14ac:dyDescent="0.35">
      <c r="C105" s="288" t="s">
        <v>102</v>
      </c>
      <c r="D105" s="289"/>
      <c r="E105" s="289"/>
      <c r="F105" s="289"/>
      <c r="G105" s="290"/>
      <c r="N105" s="65"/>
    </row>
    <row r="106" spans="2:14" ht="22.5" customHeight="1" thickBot="1" x14ac:dyDescent="0.4">
      <c r="C106" s="77" t="s">
        <v>183</v>
      </c>
      <c r="D106" s="78">
        <f>'1) Budget Table'!D107</f>
        <v>0</v>
      </c>
      <c r="E106" s="78">
        <f>'1) Budget Table'!E107</f>
        <v>0</v>
      </c>
      <c r="F106" s="78">
        <f>'1) Budget Table'!F107</f>
        <v>0</v>
      </c>
      <c r="G106" s="79">
        <f>SUM(D106:F106)</f>
        <v>0</v>
      </c>
      <c r="N106" s="65"/>
    </row>
    <row r="107" spans="2:14" x14ac:dyDescent="0.35">
      <c r="C107" s="75" t="s">
        <v>10</v>
      </c>
      <c r="D107" s="114"/>
      <c r="E107" s="115"/>
      <c r="F107" s="115"/>
      <c r="G107" s="76">
        <f t="shared" ref="G107:G114" si="8">SUM(D107:F107)</f>
        <v>0</v>
      </c>
      <c r="N107" s="65"/>
    </row>
    <row r="108" spans="2:14" x14ac:dyDescent="0.35">
      <c r="C108" s="63" t="s">
        <v>11</v>
      </c>
      <c r="D108" s="116"/>
      <c r="E108" s="22"/>
      <c r="F108" s="22"/>
      <c r="G108" s="74">
        <f t="shared" si="8"/>
        <v>0</v>
      </c>
      <c r="N108" s="65"/>
    </row>
    <row r="109" spans="2:14" ht="15.75" customHeight="1" x14ac:dyDescent="0.35">
      <c r="C109" s="63" t="s">
        <v>12</v>
      </c>
      <c r="D109" s="116"/>
      <c r="E109" s="116"/>
      <c r="F109" s="116"/>
      <c r="G109" s="74">
        <f t="shared" si="8"/>
        <v>0</v>
      </c>
      <c r="N109" s="65"/>
    </row>
    <row r="110" spans="2:14" x14ac:dyDescent="0.35">
      <c r="C110" s="64" t="s">
        <v>13</v>
      </c>
      <c r="D110" s="116"/>
      <c r="E110" s="116"/>
      <c r="F110" s="116"/>
      <c r="G110" s="74">
        <f t="shared" si="8"/>
        <v>0</v>
      </c>
      <c r="N110" s="65"/>
    </row>
    <row r="111" spans="2:14" x14ac:dyDescent="0.35">
      <c r="C111" s="63" t="s">
        <v>18</v>
      </c>
      <c r="D111" s="116"/>
      <c r="E111" s="116"/>
      <c r="F111" s="116"/>
      <c r="G111" s="74">
        <f t="shared" si="8"/>
        <v>0</v>
      </c>
      <c r="N111" s="65"/>
    </row>
    <row r="112" spans="2:14" x14ac:dyDescent="0.35">
      <c r="C112" s="63" t="s">
        <v>14</v>
      </c>
      <c r="D112" s="116"/>
      <c r="E112" s="116"/>
      <c r="F112" s="116"/>
      <c r="G112" s="74">
        <f t="shared" si="8"/>
        <v>0</v>
      </c>
      <c r="N112" s="65"/>
    </row>
    <row r="113" spans="3:14" x14ac:dyDescent="0.35">
      <c r="C113" s="63" t="s">
        <v>182</v>
      </c>
      <c r="D113" s="116"/>
      <c r="E113" s="116"/>
      <c r="F113" s="116"/>
      <c r="G113" s="74">
        <f t="shared" si="8"/>
        <v>0</v>
      </c>
      <c r="N113" s="65"/>
    </row>
    <row r="114" spans="3:14" x14ac:dyDescent="0.35">
      <c r="C114" s="68" t="s">
        <v>185</v>
      </c>
      <c r="D114" s="80">
        <f>SUM(D107:D113)</f>
        <v>0</v>
      </c>
      <c r="E114" s="80">
        <f>SUM(E107:E113)</f>
        <v>0</v>
      </c>
      <c r="F114" s="80">
        <f>SUM(F107:F113)</f>
        <v>0</v>
      </c>
      <c r="G114" s="74">
        <f t="shared" si="8"/>
        <v>0</v>
      </c>
      <c r="N114" s="65"/>
    </row>
    <row r="115" spans="3:14" s="67" customFormat="1" x14ac:dyDescent="0.35">
      <c r="C115" s="84"/>
      <c r="D115" s="85"/>
      <c r="E115" s="85"/>
      <c r="F115" s="85"/>
      <c r="G115" s="86"/>
    </row>
    <row r="116" spans="3:14" ht="15.75" customHeight="1" x14ac:dyDescent="0.35">
      <c r="C116" s="288" t="s">
        <v>194</v>
      </c>
      <c r="D116" s="289"/>
      <c r="E116" s="289"/>
      <c r="F116" s="289"/>
      <c r="G116" s="290"/>
      <c r="N116" s="65"/>
    </row>
    <row r="117" spans="3:14" ht="21.75" customHeight="1" thickBot="1" x14ac:dyDescent="0.4">
      <c r="C117" s="77" t="s">
        <v>183</v>
      </c>
      <c r="D117" s="78">
        <f>'1) Budget Table'!D117</f>
        <v>0</v>
      </c>
      <c r="E117" s="78">
        <f>'1) Budget Table'!E117</f>
        <v>0</v>
      </c>
      <c r="F117" s="78">
        <f>'1) Budget Table'!F117</f>
        <v>0</v>
      </c>
      <c r="G117" s="79">
        <f t="shared" ref="G117:G125" si="9">SUM(D117:F117)</f>
        <v>0</v>
      </c>
      <c r="N117" s="65"/>
    </row>
    <row r="118" spans="3:14" x14ac:dyDescent="0.35">
      <c r="C118" s="75" t="s">
        <v>10</v>
      </c>
      <c r="D118" s="114"/>
      <c r="E118" s="115"/>
      <c r="F118" s="115"/>
      <c r="G118" s="76">
        <f t="shared" si="9"/>
        <v>0</v>
      </c>
      <c r="N118" s="65"/>
    </row>
    <row r="119" spans="3:14" x14ac:dyDescent="0.35">
      <c r="C119" s="63" t="s">
        <v>11</v>
      </c>
      <c r="D119" s="116"/>
      <c r="E119" s="22"/>
      <c r="F119" s="22"/>
      <c r="G119" s="74">
        <f t="shared" si="9"/>
        <v>0</v>
      </c>
      <c r="N119" s="65"/>
    </row>
    <row r="120" spans="3:14" ht="31" x14ac:dyDescent="0.35">
      <c r="C120" s="63" t="s">
        <v>12</v>
      </c>
      <c r="D120" s="116"/>
      <c r="E120" s="116"/>
      <c r="F120" s="116"/>
      <c r="G120" s="74">
        <f t="shared" si="9"/>
        <v>0</v>
      </c>
      <c r="N120" s="65"/>
    </row>
    <row r="121" spans="3:14" x14ac:dyDescent="0.35">
      <c r="C121" s="64" t="s">
        <v>13</v>
      </c>
      <c r="D121" s="116"/>
      <c r="E121" s="116"/>
      <c r="F121" s="116"/>
      <c r="G121" s="74">
        <f t="shared" si="9"/>
        <v>0</v>
      </c>
      <c r="N121" s="65"/>
    </row>
    <row r="122" spans="3:14" x14ac:dyDescent="0.35">
      <c r="C122" s="63" t="s">
        <v>18</v>
      </c>
      <c r="D122" s="116"/>
      <c r="E122" s="116"/>
      <c r="F122" s="116"/>
      <c r="G122" s="74">
        <f t="shared" si="9"/>
        <v>0</v>
      </c>
      <c r="N122" s="65"/>
    </row>
    <row r="123" spans="3:14" x14ac:dyDescent="0.35">
      <c r="C123" s="63" t="s">
        <v>14</v>
      </c>
      <c r="D123" s="116"/>
      <c r="E123" s="116"/>
      <c r="F123" s="116"/>
      <c r="G123" s="74">
        <f t="shared" si="9"/>
        <v>0</v>
      </c>
      <c r="N123" s="65"/>
    </row>
    <row r="124" spans="3:14" x14ac:dyDescent="0.35">
      <c r="C124" s="63" t="s">
        <v>182</v>
      </c>
      <c r="D124" s="116"/>
      <c r="E124" s="116"/>
      <c r="F124" s="116"/>
      <c r="G124" s="74">
        <f t="shared" si="9"/>
        <v>0</v>
      </c>
      <c r="N124" s="65"/>
    </row>
    <row r="125" spans="3:14" x14ac:dyDescent="0.35">
      <c r="C125" s="68" t="s">
        <v>185</v>
      </c>
      <c r="D125" s="80">
        <f>SUM(D118:D124)</f>
        <v>0</v>
      </c>
      <c r="E125" s="80">
        <f>SUM(E118:E124)</f>
        <v>0</v>
      </c>
      <c r="F125" s="80">
        <f>SUM(F118:F124)</f>
        <v>0</v>
      </c>
      <c r="G125" s="74">
        <f t="shared" si="9"/>
        <v>0</v>
      </c>
      <c r="N125" s="65"/>
    </row>
    <row r="126" spans="3:14" s="67" customFormat="1" x14ac:dyDescent="0.35">
      <c r="C126" s="84"/>
      <c r="D126" s="85"/>
      <c r="E126" s="85"/>
      <c r="F126" s="85"/>
      <c r="G126" s="86"/>
    </row>
    <row r="127" spans="3:14" x14ac:dyDescent="0.35">
      <c r="C127" s="288" t="s">
        <v>119</v>
      </c>
      <c r="D127" s="289"/>
      <c r="E127" s="289"/>
      <c r="F127" s="289"/>
      <c r="G127" s="290"/>
      <c r="N127" s="65"/>
    </row>
    <row r="128" spans="3:14" ht="21" customHeight="1" thickBot="1" x14ac:dyDescent="0.4">
      <c r="C128" s="77" t="s">
        <v>183</v>
      </c>
      <c r="D128" s="78">
        <f>'1) Budget Table'!D127</f>
        <v>0</v>
      </c>
      <c r="E128" s="78">
        <f>'1) Budget Table'!E127</f>
        <v>0</v>
      </c>
      <c r="F128" s="78">
        <f>'1) Budget Table'!F127</f>
        <v>0</v>
      </c>
      <c r="G128" s="79">
        <f t="shared" ref="G128:G136" si="10">SUM(D128:F128)</f>
        <v>0</v>
      </c>
      <c r="N128" s="65"/>
    </row>
    <row r="129" spans="3:14" x14ac:dyDescent="0.35">
      <c r="C129" s="75" t="s">
        <v>10</v>
      </c>
      <c r="D129" s="114"/>
      <c r="E129" s="115"/>
      <c r="F129" s="115"/>
      <c r="G129" s="76">
        <f t="shared" si="10"/>
        <v>0</v>
      </c>
      <c r="N129" s="65"/>
    </row>
    <row r="130" spans="3:14" x14ac:dyDescent="0.35">
      <c r="C130" s="63" t="s">
        <v>11</v>
      </c>
      <c r="D130" s="116"/>
      <c r="E130" s="22"/>
      <c r="F130" s="22"/>
      <c r="G130" s="74">
        <f t="shared" si="10"/>
        <v>0</v>
      </c>
      <c r="N130" s="65"/>
    </row>
    <row r="131" spans="3:14" ht="31" x14ac:dyDescent="0.35">
      <c r="C131" s="63" t="s">
        <v>12</v>
      </c>
      <c r="D131" s="116"/>
      <c r="E131" s="116"/>
      <c r="F131" s="116"/>
      <c r="G131" s="74">
        <f t="shared" si="10"/>
        <v>0</v>
      </c>
      <c r="N131" s="65"/>
    </row>
    <row r="132" spans="3:14" x14ac:dyDescent="0.35">
      <c r="C132" s="64" t="s">
        <v>13</v>
      </c>
      <c r="D132" s="116"/>
      <c r="E132" s="116"/>
      <c r="F132" s="116"/>
      <c r="G132" s="74">
        <f t="shared" si="10"/>
        <v>0</v>
      </c>
      <c r="N132" s="65"/>
    </row>
    <row r="133" spans="3:14" x14ac:dyDescent="0.35">
      <c r="C133" s="63" t="s">
        <v>18</v>
      </c>
      <c r="D133" s="116"/>
      <c r="E133" s="116"/>
      <c r="F133" s="116"/>
      <c r="G133" s="74">
        <f t="shared" si="10"/>
        <v>0</v>
      </c>
      <c r="N133" s="65"/>
    </row>
    <row r="134" spans="3:14" x14ac:dyDescent="0.35">
      <c r="C134" s="63" t="s">
        <v>14</v>
      </c>
      <c r="D134" s="116"/>
      <c r="E134" s="116"/>
      <c r="F134" s="116"/>
      <c r="G134" s="74">
        <f t="shared" si="10"/>
        <v>0</v>
      </c>
      <c r="N134" s="65"/>
    </row>
    <row r="135" spans="3:14" x14ac:dyDescent="0.35">
      <c r="C135" s="63" t="s">
        <v>182</v>
      </c>
      <c r="D135" s="116"/>
      <c r="E135" s="116"/>
      <c r="F135" s="116"/>
      <c r="G135" s="74">
        <f t="shared" si="10"/>
        <v>0</v>
      </c>
      <c r="N135" s="65"/>
    </row>
    <row r="136" spans="3:14" x14ac:dyDescent="0.35">
      <c r="C136" s="68" t="s">
        <v>185</v>
      </c>
      <c r="D136" s="80">
        <f>SUM(D129:D135)</f>
        <v>0</v>
      </c>
      <c r="E136" s="80">
        <f>SUM(E129:E135)</f>
        <v>0</v>
      </c>
      <c r="F136" s="80">
        <f>SUM(F129:F135)</f>
        <v>0</v>
      </c>
      <c r="G136" s="74">
        <f t="shared" si="10"/>
        <v>0</v>
      </c>
      <c r="N136" s="65"/>
    </row>
    <row r="137" spans="3:14" s="67" customFormat="1" x14ac:dyDescent="0.35">
      <c r="C137" s="84"/>
      <c r="D137" s="85"/>
      <c r="E137" s="85"/>
      <c r="F137" s="85"/>
      <c r="G137" s="86"/>
    </row>
    <row r="138" spans="3:14" x14ac:dyDescent="0.35">
      <c r="C138" s="288" t="s">
        <v>128</v>
      </c>
      <c r="D138" s="289"/>
      <c r="E138" s="289"/>
      <c r="F138" s="289"/>
      <c r="G138" s="290"/>
      <c r="N138" s="65"/>
    </row>
    <row r="139" spans="3:14" ht="24" customHeight="1" thickBot="1" x14ac:dyDescent="0.4">
      <c r="C139" s="77" t="s">
        <v>183</v>
      </c>
      <c r="D139" s="78">
        <f>'1) Budget Table'!D137</f>
        <v>0</v>
      </c>
      <c r="E139" s="78">
        <f>'1) Budget Table'!E137</f>
        <v>0</v>
      </c>
      <c r="F139" s="78">
        <f>'1) Budget Table'!F137</f>
        <v>0</v>
      </c>
      <c r="G139" s="79">
        <f t="shared" ref="G139:G147" si="11">SUM(D139:F139)</f>
        <v>0</v>
      </c>
      <c r="N139" s="65"/>
    </row>
    <row r="140" spans="3:14" ht="15.75" customHeight="1" x14ac:dyDescent="0.35">
      <c r="C140" s="75" t="s">
        <v>10</v>
      </c>
      <c r="D140" s="114"/>
      <c r="E140" s="115"/>
      <c r="F140" s="115"/>
      <c r="G140" s="76">
        <f t="shared" si="11"/>
        <v>0</v>
      </c>
      <c r="N140" s="65"/>
    </row>
    <row r="141" spans="3:14" s="69" customFormat="1" x14ac:dyDescent="0.35">
      <c r="C141" s="63" t="s">
        <v>11</v>
      </c>
      <c r="D141" s="116"/>
      <c r="E141" s="22"/>
      <c r="F141" s="22"/>
      <c r="G141" s="74">
        <f t="shared" si="11"/>
        <v>0</v>
      </c>
    </row>
    <row r="142" spans="3:14" s="69" customFormat="1" ht="15.75" customHeight="1" x14ac:dyDescent="0.35">
      <c r="C142" s="63" t="s">
        <v>12</v>
      </c>
      <c r="D142" s="116"/>
      <c r="E142" s="116"/>
      <c r="F142" s="116"/>
      <c r="G142" s="74">
        <f t="shared" si="11"/>
        <v>0</v>
      </c>
    </row>
    <row r="143" spans="3:14" s="69" customFormat="1" x14ac:dyDescent="0.35">
      <c r="C143" s="64" t="s">
        <v>13</v>
      </c>
      <c r="D143" s="116"/>
      <c r="E143" s="116"/>
      <c r="F143" s="116"/>
      <c r="G143" s="74">
        <f t="shared" si="11"/>
        <v>0</v>
      </c>
    </row>
    <row r="144" spans="3:14" s="69" customFormat="1" x14ac:dyDescent="0.35">
      <c r="C144" s="63" t="s">
        <v>18</v>
      </c>
      <c r="D144" s="116"/>
      <c r="E144" s="116"/>
      <c r="F144" s="116"/>
      <c r="G144" s="74">
        <f t="shared" si="11"/>
        <v>0</v>
      </c>
    </row>
    <row r="145" spans="2:7" s="69" customFormat="1" ht="15.75" customHeight="1" x14ac:dyDescent="0.35">
      <c r="C145" s="63" t="s">
        <v>14</v>
      </c>
      <c r="D145" s="116"/>
      <c r="E145" s="116"/>
      <c r="F145" s="116"/>
      <c r="G145" s="74">
        <f t="shared" si="11"/>
        <v>0</v>
      </c>
    </row>
    <row r="146" spans="2:7" s="69" customFormat="1" x14ac:dyDescent="0.35">
      <c r="C146" s="63" t="s">
        <v>182</v>
      </c>
      <c r="D146" s="116"/>
      <c r="E146" s="116"/>
      <c r="F146" s="116"/>
      <c r="G146" s="74">
        <f t="shared" si="11"/>
        <v>0</v>
      </c>
    </row>
    <row r="147" spans="2:7" s="69" customFormat="1" x14ac:dyDescent="0.35">
      <c r="C147" s="68" t="s">
        <v>185</v>
      </c>
      <c r="D147" s="80">
        <f>SUM(D140:D146)</f>
        <v>0</v>
      </c>
      <c r="E147" s="80">
        <f>SUM(E140:E146)</f>
        <v>0</v>
      </c>
      <c r="F147" s="80">
        <f>SUM(F140:F146)</f>
        <v>0</v>
      </c>
      <c r="G147" s="74">
        <f t="shared" si="11"/>
        <v>0</v>
      </c>
    </row>
    <row r="148" spans="2:7" s="69" customFormat="1" x14ac:dyDescent="0.35">
      <c r="C148" s="65"/>
      <c r="D148" s="67"/>
      <c r="E148" s="67"/>
      <c r="F148" s="67"/>
      <c r="G148" s="65"/>
    </row>
    <row r="149" spans="2:7" s="69" customFormat="1" x14ac:dyDescent="0.35">
      <c r="B149" s="288" t="s">
        <v>195</v>
      </c>
      <c r="C149" s="289"/>
      <c r="D149" s="289"/>
      <c r="E149" s="289"/>
      <c r="F149" s="289"/>
      <c r="G149" s="290"/>
    </row>
    <row r="150" spans="2:7" s="69" customFormat="1" x14ac:dyDescent="0.35">
      <c r="B150" s="65"/>
      <c r="C150" s="288" t="s">
        <v>138</v>
      </c>
      <c r="D150" s="289"/>
      <c r="E150" s="289"/>
      <c r="F150" s="289"/>
      <c r="G150" s="290"/>
    </row>
    <row r="151" spans="2:7" s="69" customFormat="1" ht="24" customHeight="1" thickBot="1" x14ac:dyDescent="0.4">
      <c r="B151" s="65"/>
      <c r="C151" s="77" t="s">
        <v>183</v>
      </c>
      <c r="D151" s="78">
        <f>'1) Budget Table'!D149</f>
        <v>0</v>
      </c>
      <c r="E151" s="78">
        <f>'1) Budget Table'!E149</f>
        <v>0</v>
      </c>
      <c r="F151" s="78">
        <f>'1) Budget Table'!F149</f>
        <v>0</v>
      </c>
      <c r="G151" s="79">
        <f>SUM(D151:F151)</f>
        <v>0</v>
      </c>
    </row>
    <row r="152" spans="2:7" s="69" customFormat="1" ht="24.75" customHeight="1" x14ac:dyDescent="0.35">
      <c r="B152" s="65"/>
      <c r="C152" s="75" t="s">
        <v>10</v>
      </c>
      <c r="D152" s="114"/>
      <c r="E152" s="115"/>
      <c r="F152" s="115"/>
      <c r="G152" s="76">
        <f t="shared" ref="G152:G159" si="12">SUM(D152:F152)</f>
        <v>0</v>
      </c>
    </row>
    <row r="153" spans="2:7" s="69" customFormat="1" ht="15.75" customHeight="1" x14ac:dyDescent="0.35">
      <c r="B153" s="65"/>
      <c r="C153" s="63" t="s">
        <v>11</v>
      </c>
      <c r="D153" s="116"/>
      <c r="E153" s="22"/>
      <c r="F153" s="22"/>
      <c r="G153" s="74">
        <f t="shared" si="12"/>
        <v>0</v>
      </c>
    </row>
    <row r="154" spans="2:7" s="69" customFormat="1" ht="15.75" customHeight="1" x14ac:dyDescent="0.35">
      <c r="B154" s="65"/>
      <c r="C154" s="63" t="s">
        <v>12</v>
      </c>
      <c r="D154" s="116"/>
      <c r="E154" s="116"/>
      <c r="F154" s="116"/>
      <c r="G154" s="74">
        <f t="shared" si="12"/>
        <v>0</v>
      </c>
    </row>
    <row r="155" spans="2:7" s="69" customFormat="1" ht="15.75" customHeight="1" x14ac:dyDescent="0.35">
      <c r="B155" s="65"/>
      <c r="C155" s="64" t="s">
        <v>13</v>
      </c>
      <c r="D155" s="116"/>
      <c r="E155" s="116"/>
      <c r="F155" s="116"/>
      <c r="G155" s="74">
        <f t="shared" si="12"/>
        <v>0</v>
      </c>
    </row>
    <row r="156" spans="2:7" s="69" customFormat="1" ht="15.75" customHeight="1" x14ac:dyDescent="0.35">
      <c r="B156" s="65"/>
      <c r="C156" s="63" t="s">
        <v>18</v>
      </c>
      <c r="D156" s="116"/>
      <c r="E156" s="116"/>
      <c r="F156" s="116"/>
      <c r="G156" s="74">
        <f t="shared" si="12"/>
        <v>0</v>
      </c>
    </row>
    <row r="157" spans="2:7" s="69" customFormat="1" ht="15.75" customHeight="1" x14ac:dyDescent="0.35">
      <c r="B157" s="65"/>
      <c r="C157" s="63" t="s">
        <v>14</v>
      </c>
      <c r="D157" s="116"/>
      <c r="E157" s="116"/>
      <c r="F157" s="116"/>
      <c r="G157" s="74">
        <f t="shared" si="12"/>
        <v>0</v>
      </c>
    </row>
    <row r="158" spans="2:7" s="69" customFormat="1" ht="15.75" customHeight="1" x14ac:dyDescent="0.35">
      <c r="B158" s="65"/>
      <c r="C158" s="63" t="s">
        <v>182</v>
      </c>
      <c r="D158" s="116"/>
      <c r="E158" s="116"/>
      <c r="F158" s="116"/>
      <c r="G158" s="74">
        <f t="shared" si="12"/>
        <v>0</v>
      </c>
    </row>
    <row r="159" spans="2:7" s="69" customFormat="1" ht="15.75" customHeight="1" x14ac:dyDescent="0.35">
      <c r="B159" s="65"/>
      <c r="C159" s="68" t="s">
        <v>185</v>
      </c>
      <c r="D159" s="80">
        <f>SUM(D152:D158)</f>
        <v>0</v>
      </c>
      <c r="E159" s="80">
        <f>SUM(E152:E158)</f>
        <v>0</v>
      </c>
      <c r="F159" s="80">
        <f>SUM(F152:F158)</f>
        <v>0</v>
      </c>
      <c r="G159" s="74">
        <f t="shared" si="12"/>
        <v>0</v>
      </c>
    </row>
    <row r="160" spans="2:7" s="67" customFormat="1" ht="15.75" customHeight="1" x14ac:dyDescent="0.35">
      <c r="C160" s="84"/>
      <c r="D160" s="85"/>
      <c r="E160" s="85"/>
      <c r="F160" s="85"/>
      <c r="G160" s="86"/>
    </row>
    <row r="161" spans="3:7" s="69" customFormat="1" ht="15.75" customHeight="1" x14ac:dyDescent="0.35">
      <c r="C161" s="288" t="s">
        <v>147</v>
      </c>
      <c r="D161" s="289"/>
      <c r="E161" s="289"/>
      <c r="F161" s="289"/>
      <c r="G161" s="290"/>
    </row>
    <row r="162" spans="3:7" s="69" customFormat="1" ht="21" customHeight="1" thickBot="1" x14ac:dyDescent="0.4">
      <c r="C162" s="77" t="s">
        <v>183</v>
      </c>
      <c r="D162" s="78">
        <f>'1) Budget Table'!D159</f>
        <v>0</v>
      </c>
      <c r="E162" s="78">
        <f>'1) Budget Table'!E159</f>
        <v>0</v>
      </c>
      <c r="F162" s="78">
        <f>'1) Budget Table'!F159</f>
        <v>0</v>
      </c>
      <c r="G162" s="79">
        <f t="shared" ref="G162:G170" si="13">SUM(D162:F162)</f>
        <v>0</v>
      </c>
    </row>
    <row r="163" spans="3:7" s="69" customFormat="1" ht="15.75" customHeight="1" x14ac:dyDescent="0.35">
      <c r="C163" s="75" t="s">
        <v>10</v>
      </c>
      <c r="D163" s="114"/>
      <c r="E163" s="115"/>
      <c r="F163" s="115"/>
      <c r="G163" s="76">
        <f t="shared" si="13"/>
        <v>0</v>
      </c>
    </row>
    <row r="164" spans="3:7" s="69" customFormat="1" ht="15.75" customHeight="1" x14ac:dyDescent="0.35">
      <c r="C164" s="63" t="s">
        <v>11</v>
      </c>
      <c r="D164" s="116"/>
      <c r="E164" s="22"/>
      <c r="F164" s="22"/>
      <c r="G164" s="74">
        <f t="shared" si="13"/>
        <v>0</v>
      </c>
    </row>
    <row r="165" spans="3:7" s="69" customFormat="1" ht="15.75" customHeight="1" x14ac:dyDescent="0.35">
      <c r="C165" s="63" t="s">
        <v>12</v>
      </c>
      <c r="D165" s="116"/>
      <c r="E165" s="116"/>
      <c r="F165" s="116"/>
      <c r="G165" s="74">
        <f t="shared" si="13"/>
        <v>0</v>
      </c>
    </row>
    <row r="166" spans="3:7" s="69" customFormat="1" ht="15.75" customHeight="1" x14ac:dyDescent="0.35">
      <c r="C166" s="64" t="s">
        <v>13</v>
      </c>
      <c r="D166" s="116"/>
      <c r="E166" s="116"/>
      <c r="F166" s="116"/>
      <c r="G166" s="74">
        <f t="shared" si="13"/>
        <v>0</v>
      </c>
    </row>
    <row r="167" spans="3:7" s="69" customFormat="1" ht="15.75" customHeight="1" x14ac:dyDescent="0.35">
      <c r="C167" s="63" t="s">
        <v>18</v>
      </c>
      <c r="D167" s="116"/>
      <c r="E167" s="116"/>
      <c r="F167" s="116"/>
      <c r="G167" s="74">
        <f t="shared" si="13"/>
        <v>0</v>
      </c>
    </row>
    <row r="168" spans="3:7" s="69" customFormat="1" ht="15.75" customHeight="1" x14ac:dyDescent="0.35">
      <c r="C168" s="63" t="s">
        <v>14</v>
      </c>
      <c r="D168" s="116"/>
      <c r="E168" s="116"/>
      <c r="F168" s="116"/>
      <c r="G168" s="74">
        <f t="shared" si="13"/>
        <v>0</v>
      </c>
    </row>
    <row r="169" spans="3:7" s="69" customFormat="1" ht="15.75" customHeight="1" x14ac:dyDescent="0.35">
      <c r="C169" s="63" t="s">
        <v>182</v>
      </c>
      <c r="D169" s="116"/>
      <c r="E169" s="116"/>
      <c r="F169" s="116"/>
      <c r="G169" s="74">
        <f t="shared" si="13"/>
        <v>0</v>
      </c>
    </row>
    <row r="170" spans="3:7" s="69" customFormat="1" ht="15.75" customHeight="1" x14ac:dyDescent="0.35">
      <c r="C170" s="68" t="s">
        <v>185</v>
      </c>
      <c r="D170" s="80">
        <f>SUM(D163:D169)</f>
        <v>0</v>
      </c>
      <c r="E170" s="80">
        <f>SUM(E163:E169)</f>
        <v>0</v>
      </c>
      <c r="F170" s="80">
        <f>SUM(F163:F169)</f>
        <v>0</v>
      </c>
      <c r="G170" s="74">
        <f t="shared" si="13"/>
        <v>0</v>
      </c>
    </row>
    <row r="171" spans="3:7" s="67" customFormat="1" ht="15.75" customHeight="1" x14ac:dyDescent="0.35">
      <c r="C171" s="84"/>
      <c r="D171" s="85"/>
      <c r="E171" s="85"/>
      <c r="F171" s="85"/>
      <c r="G171" s="86"/>
    </row>
    <row r="172" spans="3:7" s="69" customFormat="1" ht="15.75" customHeight="1" x14ac:dyDescent="0.35">
      <c r="C172" s="288" t="s">
        <v>156</v>
      </c>
      <c r="D172" s="289"/>
      <c r="E172" s="289"/>
      <c r="F172" s="289"/>
      <c r="G172" s="290"/>
    </row>
    <row r="173" spans="3:7" s="69" customFormat="1" ht="19.5" customHeight="1" thickBot="1" x14ac:dyDescent="0.4">
      <c r="C173" s="77" t="s">
        <v>183</v>
      </c>
      <c r="D173" s="78">
        <f>'1) Budget Table'!D169</f>
        <v>0</v>
      </c>
      <c r="E173" s="78">
        <f>'1) Budget Table'!E169</f>
        <v>0</v>
      </c>
      <c r="F173" s="78">
        <f>'1) Budget Table'!F169</f>
        <v>0</v>
      </c>
      <c r="G173" s="79">
        <f t="shared" ref="G173:G181" si="14">SUM(D173:F173)</f>
        <v>0</v>
      </c>
    </row>
    <row r="174" spans="3:7" s="69" customFormat="1" ht="15.75" customHeight="1" x14ac:dyDescent="0.35">
      <c r="C174" s="75" t="s">
        <v>10</v>
      </c>
      <c r="D174" s="114"/>
      <c r="E174" s="115"/>
      <c r="F174" s="115"/>
      <c r="G174" s="76">
        <f t="shared" si="14"/>
        <v>0</v>
      </c>
    </row>
    <row r="175" spans="3:7" s="69" customFormat="1" ht="15.75" customHeight="1" x14ac:dyDescent="0.35">
      <c r="C175" s="63" t="s">
        <v>11</v>
      </c>
      <c r="D175" s="116"/>
      <c r="E175" s="22"/>
      <c r="F175" s="22"/>
      <c r="G175" s="74">
        <f t="shared" si="14"/>
        <v>0</v>
      </c>
    </row>
    <row r="176" spans="3:7" s="69" customFormat="1" ht="15.75" customHeight="1" x14ac:dyDescent="0.35">
      <c r="C176" s="63" t="s">
        <v>12</v>
      </c>
      <c r="D176" s="116"/>
      <c r="E176" s="116"/>
      <c r="F176" s="116"/>
      <c r="G176" s="74">
        <f t="shared" si="14"/>
        <v>0</v>
      </c>
    </row>
    <row r="177" spans="3:7" s="69" customFormat="1" ht="15.75" customHeight="1" x14ac:dyDescent="0.35">
      <c r="C177" s="64" t="s">
        <v>13</v>
      </c>
      <c r="D177" s="116"/>
      <c r="E177" s="116"/>
      <c r="F177" s="116"/>
      <c r="G177" s="74">
        <f t="shared" si="14"/>
        <v>0</v>
      </c>
    </row>
    <row r="178" spans="3:7" s="69" customFormat="1" ht="15.75" customHeight="1" x14ac:dyDescent="0.35">
      <c r="C178" s="63" t="s">
        <v>18</v>
      </c>
      <c r="D178" s="116"/>
      <c r="E178" s="116"/>
      <c r="F178" s="116"/>
      <c r="G178" s="74">
        <f t="shared" si="14"/>
        <v>0</v>
      </c>
    </row>
    <row r="179" spans="3:7" s="69" customFormat="1" ht="15.75" customHeight="1" x14ac:dyDescent="0.35">
      <c r="C179" s="63" t="s">
        <v>14</v>
      </c>
      <c r="D179" s="116"/>
      <c r="E179" s="116"/>
      <c r="F179" s="116"/>
      <c r="G179" s="74">
        <f t="shared" si="14"/>
        <v>0</v>
      </c>
    </row>
    <row r="180" spans="3:7" s="69" customFormat="1" ht="15.75" customHeight="1" x14ac:dyDescent="0.35">
      <c r="C180" s="63" t="s">
        <v>182</v>
      </c>
      <c r="D180" s="116"/>
      <c r="E180" s="116"/>
      <c r="F180" s="116"/>
      <c r="G180" s="74">
        <f t="shared" si="14"/>
        <v>0</v>
      </c>
    </row>
    <row r="181" spans="3:7" s="69" customFormat="1" ht="15.75" customHeight="1" x14ac:dyDescent="0.35">
      <c r="C181" s="68" t="s">
        <v>185</v>
      </c>
      <c r="D181" s="80">
        <f>SUM(D174:D180)</f>
        <v>0</v>
      </c>
      <c r="E181" s="80">
        <f>SUM(E174:E180)</f>
        <v>0</v>
      </c>
      <c r="F181" s="80">
        <f>SUM(F174:F180)</f>
        <v>0</v>
      </c>
      <c r="G181" s="74">
        <f t="shared" si="14"/>
        <v>0</v>
      </c>
    </row>
    <row r="182" spans="3:7" s="67" customFormat="1" ht="15.75" customHeight="1" x14ac:dyDescent="0.35">
      <c r="C182" s="84"/>
      <c r="D182" s="85"/>
      <c r="E182" s="85"/>
      <c r="F182" s="85"/>
      <c r="G182" s="86"/>
    </row>
    <row r="183" spans="3:7" s="69" customFormat="1" ht="15.75" customHeight="1" x14ac:dyDescent="0.35">
      <c r="C183" s="288" t="s">
        <v>165</v>
      </c>
      <c r="D183" s="289"/>
      <c r="E183" s="289"/>
      <c r="F183" s="289"/>
      <c r="G183" s="290"/>
    </row>
    <row r="184" spans="3:7" s="69" customFormat="1" ht="22.5" customHeight="1" thickBot="1" x14ac:dyDescent="0.4">
      <c r="C184" s="77" t="s">
        <v>183</v>
      </c>
      <c r="D184" s="78">
        <f>'1) Budget Table'!D179</f>
        <v>0</v>
      </c>
      <c r="E184" s="78">
        <f>'1) Budget Table'!E179</f>
        <v>0</v>
      </c>
      <c r="F184" s="78">
        <f>'1) Budget Table'!F179</f>
        <v>0</v>
      </c>
      <c r="G184" s="79">
        <f t="shared" ref="G184:G192" si="15">SUM(D184:F184)</f>
        <v>0</v>
      </c>
    </row>
    <row r="185" spans="3:7" s="69" customFormat="1" ht="15.75" customHeight="1" x14ac:dyDescent="0.35">
      <c r="C185" s="75" t="s">
        <v>10</v>
      </c>
      <c r="D185" s="114"/>
      <c r="E185" s="115"/>
      <c r="F185" s="115"/>
      <c r="G185" s="76">
        <f t="shared" si="15"/>
        <v>0</v>
      </c>
    </row>
    <row r="186" spans="3:7" s="69" customFormat="1" ht="15.75" customHeight="1" x14ac:dyDescent="0.35">
      <c r="C186" s="63" t="s">
        <v>11</v>
      </c>
      <c r="D186" s="116"/>
      <c r="E186" s="22"/>
      <c r="F186" s="22"/>
      <c r="G186" s="74">
        <f t="shared" si="15"/>
        <v>0</v>
      </c>
    </row>
    <row r="187" spans="3:7" s="69" customFormat="1" ht="15.75" customHeight="1" x14ac:dyDescent="0.35">
      <c r="C187" s="63" t="s">
        <v>12</v>
      </c>
      <c r="D187" s="116"/>
      <c r="E187" s="116"/>
      <c r="F187" s="116"/>
      <c r="G187" s="74">
        <f t="shared" si="15"/>
        <v>0</v>
      </c>
    </row>
    <row r="188" spans="3:7" s="69" customFormat="1" ht="15.75" customHeight="1" x14ac:dyDescent="0.35">
      <c r="C188" s="64" t="s">
        <v>13</v>
      </c>
      <c r="D188" s="116"/>
      <c r="E188" s="116"/>
      <c r="F188" s="116"/>
      <c r="G188" s="74">
        <f t="shared" si="15"/>
        <v>0</v>
      </c>
    </row>
    <row r="189" spans="3:7" s="69" customFormat="1" ht="15.75" customHeight="1" x14ac:dyDescent="0.35">
      <c r="C189" s="63" t="s">
        <v>18</v>
      </c>
      <c r="D189" s="116"/>
      <c r="E189" s="116"/>
      <c r="F189" s="116"/>
      <c r="G189" s="74">
        <f t="shared" si="15"/>
        <v>0</v>
      </c>
    </row>
    <row r="190" spans="3:7" s="69" customFormat="1" ht="15.75" customHeight="1" x14ac:dyDescent="0.35">
      <c r="C190" s="63" t="s">
        <v>14</v>
      </c>
      <c r="D190" s="116"/>
      <c r="E190" s="116"/>
      <c r="F190" s="116"/>
      <c r="G190" s="74">
        <f t="shared" si="15"/>
        <v>0</v>
      </c>
    </row>
    <row r="191" spans="3:7" s="69" customFormat="1" ht="15.75" customHeight="1" x14ac:dyDescent="0.35">
      <c r="C191" s="63" t="s">
        <v>182</v>
      </c>
      <c r="D191" s="116"/>
      <c r="E191" s="116"/>
      <c r="F191" s="116"/>
      <c r="G191" s="74">
        <f t="shared" si="15"/>
        <v>0</v>
      </c>
    </row>
    <row r="192" spans="3:7" s="69" customFormat="1" ht="15.75" customHeight="1" x14ac:dyDescent="0.35">
      <c r="C192" s="68" t="s">
        <v>185</v>
      </c>
      <c r="D192" s="80">
        <f>SUM(D185:D191)</f>
        <v>0</v>
      </c>
      <c r="E192" s="80">
        <f>SUM(E185:E191)</f>
        <v>0</v>
      </c>
      <c r="F192" s="80">
        <f>SUM(F185:F191)</f>
        <v>0</v>
      </c>
      <c r="G192" s="74">
        <f t="shared" si="15"/>
        <v>0</v>
      </c>
    </row>
    <row r="193" spans="3:7" s="69" customFormat="1" ht="15.75" customHeight="1" x14ac:dyDescent="0.35">
      <c r="C193" s="65"/>
      <c r="D193" s="67"/>
      <c r="E193" s="67"/>
      <c r="F193" s="67"/>
      <c r="G193" s="65"/>
    </row>
    <row r="194" spans="3:7" s="69" customFormat="1" ht="15.75" customHeight="1" x14ac:dyDescent="0.35">
      <c r="C194" s="288" t="s">
        <v>553</v>
      </c>
      <c r="D194" s="289"/>
      <c r="E194" s="289"/>
      <c r="F194" s="289"/>
      <c r="G194" s="290"/>
    </row>
    <row r="195" spans="3:7" s="69" customFormat="1" ht="19.5" customHeight="1" thickBot="1" x14ac:dyDescent="0.4">
      <c r="C195" s="77" t="s">
        <v>554</v>
      </c>
      <c r="D195" s="78">
        <f>'1) Budget Table'!D186</f>
        <v>0</v>
      </c>
      <c r="E195" s="78">
        <f>'1) Budget Table'!E186</f>
        <v>299999.16000000003</v>
      </c>
      <c r="F195" s="78">
        <f>'1) Budget Table'!F186</f>
        <v>0</v>
      </c>
      <c r="G195" s="79">
        <f t="shared" ref="G195:G203" si="16">SUM(D195:F195)</f>
        <v>299999.16000000003</v>
      </c>
    </row>
    <row r="196" spans="3:7" s="69" customFormat="1" ht="15.75" customHeight="1" x14ac:dyDescent="0.35">
      <c r="C196" s="75" t="s">
        <v>10</v>
      </c>
      <c r="D196" s="114"/>
      <c r="E196" s="115"/>
      <c r="F196" s="115"/>
      <c r="G196" s="76">
        <f t="shared" si="16"/>
        <v>0</v>
      </c>
    </row>
    <row r="197" spans="3:7" s="69" customFormat="1" ht="15.75" customHeight="1" x14ac:dyDescent="0.35">
      <c r="C197" s="63" t="s">
        <v>11</v>
      </c>
      <c r="D197" s="116"/>
      <c r="E197" s="22"/>
      <c r="F197" s="22"/>
      <c r="G197" s="74">
        <f t="shared" si="16"/>
        <v>0</v>
      </c>
    </row>
    <row r="198" spans="3:7" s="69" customFormat="1" ht="15.75" customHeight="1" x14ac:dyDescent="0.35">
      <c r="C198" s="63" t="s">
        <v>12</v>
      </c>
      <c r="D198" s="116"/>
      <c r="E198" s="116"/>
      <c r="F198" s="116"/>
      <c r="G198" s="74">
        <f t="shared" si="16"/>
        <v>0</v>
      </c>
    </row>
    <row r="199" spans="3:7" s="69" customFormat="1" ht="15.75" customHeight="1" x14ac:dyDescent="0.35">
      <c r="C199" s="64" t="s">
        <v>13</v>
      </c>
      <c r="D199" s="116"/>
      <c r="E199" s="116">
        <v>300000</v>
      </c>
      <c r="F199" s="116"/>
      <c r="G199" s="74">
        <f t="shared" si="16"/>
        <v>300000</v>
      </c>
    </row>
    <row r="200" spans="3:7" s="69" customFormat="1" ht="15.75" customHeight="1" x14ac:dyDescent="0.35">
      <c r="C200" s="63" t="s">
        <v>18</v>
      </c>
      <c r="D200" s="116"/>
      <c r="E200" s="116"/>
      <c r="F200" s="116"/>
      <c r="G200" s="74">
        <f t="shared" si="16"/>
        <v>0</v>
      </c>
    </row>
    <row r="201" spans="3:7" s="69" customFormat="1" ht="15.75" customHeight="1" x14ac:dyDescent="0.35">
      <c r="C201" s="63" t="s">
        <v>14</v>
      </c>
      <c r="D201" s="116"/>
      <c r="E201" s="116"/>
      <c r="F201" s="116"/>
      <c r="G201" s="74">
        <f t="shared" si="16"/>
        <v>0</v>
      </c>
    </row>
    <row r="202" spans="3:7" s="69" customFormat="1" ht="15.75" customHeight="1" x14ac:dyDescent="0.35">
      <c r="C202" s="63" t="s">
        <v>182</v>
      </c>
      <c r="D202" s="116"/>
      <c r="E202" s="116"/>
      <c r="F202" s="116"/>
      <c r="G202" s="74">
        <f t="shared" si="16"/>
        <v>0</v>
      </c>
    </row>
    <row r="203" spans="3:7" s="69" customFormat="1" ht="15.75" customHeight="1" x14ac:dyDescent="0.35">
      <c r="C203" s="68" t="s">
        <v>185</v>
      </c>
      <c r="D203" s="80">
        <f>SUM(D196:D202)</f>
        <v>0</v>
      </c>
      <c r="E203" s="80">
        <f>SUM(E196:E202)</f>
        <v>300000</v>
      </c>
      <c r="F203" s="80">
        <f>SUM(F196:F202)</f>
        <v>0</v>
      </c>
      <c r="G203" s="74">
        <f t="shared" si="16"/>
        <v>300000</v>
      </c>
    </row>
    <row r="204" spans="3:7" s="69" customFormat="1" ht="15.75" customHeight="1" thickBot="1" x14ac:dyDescent="0.4">
      <c r="C204" s="65"/>
      <c r="D204" s="67"/>
      <c r="E204" s="67"/>
      <c r="F204" s="67"/>
      <c r="G204" s="65"/>
    </row>
    <row r="205" spans="3:7" s="69" customFormat="1" ht="19.5" customHeight="1" thickBot="1" x14ac:dyDescent="0.4">
      <c r="C205" s="299" t="s">
        <v>19</v>
      </c>
      <c r="D205" s="300"/>
      <c r="E205" s="300"/>
      <c r="F205" s="300"/>
      <c r="G205" s="301"/>
    </row>
    <row r="206" spans="3:7" s="69" customFormat="1" ht="19.5" customHeight="1" x14ac:dyDescent="0.35">
      <c r="C206" s="92"/>
      <c r="D206" s="73" t="s">
        <v>546</v>
      </c>
      <c r="E206" s="73" t="s">
        <v>547</v>
      </c>
      <c r="F206" s="73" t="s">
        <v>548</v>
      </c>
      <c r="G206" s="291" t="s">
        <v>19</v>
      </c>
    </row>
    <row r="207" spans="3:7" s="69" customFormat="1" ht="19.5" customHeight="1" x14ac:dyDescent="0.35">
      <c r="C207" s="92"/>
      <c r="D207" s="66" t="str">
        <f>'1) Budget Table'!D13</f>
        <v>MOIFAR-FGS</v>
      </c>
      <c r="E207" s="66" t="str">
        <f>'1) Budget Table'!E13</f>
        <v>UNDP</v>
      </c>
      <c r="F207" s="66">
        <f>'1) Budget Table'!F13</f>
        <v>0</v>
      </c>
      <c r="G207" s="292"/>
    </row>
    <row r="208" spans="3:7" s="69" customFormat="1" ht="19.5" customHeight="1" x14ac:dyDescent="0.35">
      <c r="C208" s="24" t="s">
        <v>10</v>
      </c>
      <c r="D208" s="93">
        <f t="shared" ref="D208:F209" si="17">SUM(D185,D174,D163,D152,D140,D129,D118,D107,D95,D84,D73,D62,D50,D39,D28,D17,D196)</f>
        <v>1078500</v>
      </c>
      <c r="E208" s="93">
        <f t="shared" si="17"/>
        <v>382010</v>
      </c>
      <c r="F208" s="93">
        <f t="shared" si="17"/>
        <v>0</v>
      </c>
      <c r="G208" s="90">
        <f t="shared" ref="G208:G214" si="18">SUM(D208:F208)</f>
        <v>1460510</v>
      </c>
    </row>
    <row r="209" spans="3:14" s="69" customFormat="1" ht="34.5" customHeight="1" x14ac:dyDescent="0.35">
      <c r="C209" s="24" t="s">
        <v>11</v>
      </c>
      <c r="D209" s="93">
        <f t="shared" si="17"/>
        <v>285720</v>
      </c>
      <c r="E209" s="93">
        <f t="shared" si="17"/>
        <v>12000</v>
      </c>
      <c r="F209" s="93">
        <f t="shared" si="17"/>
        <v>0</v>
      </c>
      <c r="G209" s="91">
        <f t="shared" si="18"/>
        <v>297720</v>
      </c>
    </row>
    <row r="210" spans="3:14" s="69" customFormat="1" ht="48" customHeight="1" x14ac:dyDescent="0.35">
      <c r="C210" s="24" t="s">
        <v>12</v>
      </c>
      <c r="D210" s="93">
        <f t="shared" ref="D210:F214" si="19">SUM(D187,D176,D165,D154,D142,D131,D120,D109,D97,D86,D75,D64,D52,D41,D30,D19,D198)</f>
        <v>0</v>
      </c>
      <c r="E210" s="93">
        <f t="shared" si="19"/>
        <v>0</v>
      </c>
      <c r="F210" s="93">
        <f t="shared" si="19"/>
        <v>0</v>
      </c>
      <c r="G210" s="91">
        <f t="shared" si="18"/>
        <v>0</v>
      </c>
    </row>
    <row r="211" spans="3:14" s="69" customFormat="1" ht="33" customHeight="1" x14ac:dyDescent="0.35">
      <c r="C211" s="39" t="s">
        <v>13</v>
      </c>
      <c r="D211" s="93">
        <f t="shared" si="19"/>
        <v>931266</v>
      </c>
      <c r="E211" s="93">
        <f t="shared" si="19"/>
        <v>300000</v>
      </c>
      <c r="F211" s="93">
        <f t="shared" si="19"/>
        <v>0</v>
      </c>
      <c r="G211" s="91">
        <f t="shared" si="18"/>
        <v>1231266</v>
      </c>
    </row>
    <row r="212" spans="3:14" s="69" customFormat="1" ht="21" customHeight="1" x14ac:dyDescent="0.35">
      <c r="C212" s="24" t="s">
        <v>18</v>
      </c>
      <c r="D212" s="93">
        <f t="shared" si="19"/>
        <v>45258</v>
      </c>
      <c r="E212" s="93">
        <f t="shared" si="19"/>
        <v>25000</v>
      </c>
      <c r="F212" s="93">
        <f t="shared" si="19"/>
        <v>0</v>
      </c>
      <c r="G212" s="91">
        <f t="shared" si="18"/>
        <v>70258</v>
      </c>
      <c r="H212" s="28"/>
      <c r="I212" s="28"/>
      <c r="J212" s="28"/>
      <c r="K212" s="28"/>
      <c r="L212" s="28"/>
      <c r="M212" s="27"/>
    </row>
    <row r="213" spans="3:14" s="69" customFormat="1" ht="39.75" customHeight="1" x14ac:dyDescent="0.35">
      <c r="C213" s="24" t="s">
        <v>14</v>
      </c>
      <c r="D213" s="93">
        <f t="shared" si="19"/>
        <v>0</v>
      </c>
      <c r="E213" s="93">
        <f t="shared" si="19"/>
        <v>0</v>
      </c>
      <c r="F213" s="93">
        <f t="shared" si="19"/>
        <v>0</v>
      </c>
      <c r="G213" s="91">
        <f t="shared" si="18"/>
        <v>0</v>
      </c>
      <c r="H213" s="28"/>
      <c r="I213" s="28"/>
      <c r="J213" s="28"/>
      <c r="K213" s="28"/>
      <c r="L213" s="28"/>
      <c r="M213" s="27"/>
    </row>
    <row r="214" spans="3:14" s="69" customFormat="1" ht="23.25" customHeight="1" x14ac:dyDescent="0.35">
      <c r="C214" s="24" t="s">
        <v>182</v>
      </c>
      <c r="D214" s="158">
        <f t="shared" si="19"/>
        <v>45874</v>
      </c>
      <c r="E214" s="158">
        <f t="shared" si="19"/>
        <v>161384.29999999999</v>
      </c>
      <c r="F214" s="158">
        <f t="shared" si="19"/>
        <v>0</v>
      </c>
      <c r="G214" s="91">
        <f t="shared" si="18"/>
        <v>207258.3</v>
      </c>
      <c r="H214" s="28"/>
      <c r="I214" s="28"/>
      <c r="J214" s="28"/>
      <c r="K214" s="28"/>
      <c r="L214" s="28"/>
      <c r="M214" s="27"/>
    </row>
    <row r="215" spans="3:14" s="69" customFormat="1" ht="22.5" customHeight="1" x14ac:dyDescent="0.35">
      <c r="C215" s="160" t="s">
        <v>559</v>
      </c>
      <c r="D215" s="159">
        <f>SUM(D208:D214)</f>
        <v>2386618</v>
      </c>
      <c r="E215" s="159">
        <f>SUM(E208:E214)</f>
        <v>880394.3</v>
      </c>
      <c r="F215" s="159">
        <f>SUM(F208:F214)</f>
        <v>0</v>
      </c>
      <c r="G215" s="161">
        <f>SUM(D215:F215)</f>
        <v>3267012.3</v>
      </c>
      <c r="H215" s="28"/>
      <c r="I215" s="28"/>
      <c r="J215" s="28"/>
      <c r="K215" s="28"/>
      <c r="L215" s="28"/>
      <c r="M215" s="27"/>
    </row>
    <row r="216" spans="3:14" s="69" customFormat="1" ht="26.25" customHeight="1" thickBot="1" x14ac:dyDescent="0.4">
      <c r="C216" s="164" t="s">
        <v>557</v>
      </c>
      <c r="D216" s="95"/>
      <c r="E216" s="95">
        <f>E215*0.07</f>
        <v>61627.60100000001</v>
      </c>
      <c r="F216" s="95">
        <f>F215*0.07</f>
        <v>0</v>
      </c>
      <c r="G216" s="165">
        <f>G215*0.07</f>
        <v>228690.861</v>
      </c>
      <c r="H216" s="41"/>
      <c r="I216" s="41"/>
      <c r="J216" s="41"/>
      <c r="K216" s="41"/>
      <c r="L216" s="70"/>
      <c r="M216" s="67"/>
    </row>
    <row r="217" spans="3:14" s="69" customFormat="1" ht="23.25" customHeight="1" thickBot="1" x14ac:dyDescent="0.4">
      <c r="C217" s="162" t="s">
        <v>558</v>
      </c>
      <c r="D217" s="163">
        <f>SUM(D215:D216)</f>
        <v>2386618</v>
      </c>
      <c r="E217" s="163">
        <f>SUM(E215:E216)</f>
        <v>942021.90100000007</v>
      </c>
      <c r="F217" s="163">
        <f>SUM(F215:F216)</f>
        <v>0</v>
      </c>
      <c r="G217" s="94">
        <f>SUM(G215:G216)</f>
        <v>3495703.1609999998</v>
      </c>
      <c r="H217" s="41"/>
      <c r="I217" s="41"/>
      <c r="J217" s="41"/>
      <c r="K217" s="41"/>
      <c r="L217" s="70"/>
      <c r="M217" s="67"/>
    </row>
    <row r="218" spans="3:14" ht="15.75" customHeight="1" x14ac:dyDescent="0.35">
      <c r="L218" s="71"/>
    </row>
    <row r="219" spans="3:14" ht="15.75" customHeight="1" x14ac:dyDescent="0.35">
      <c r="H219" s="51"/>
      <c r="I219" s="51"/>
      <c r="L219" s="71"/>
    </row>
    <row r="220" spans="3:14" ht="15.75" customHeight="1" x14ac:dyDescent="0.35">
      <c r="H220" s="51"/>
      <c r="I220" s="51"/>
      <c r="L220" s="69"/>
    </row>
    <row r="221" spans="3:14" ht="40.5" customHeight="1" x14ac:dyDescent="0.35">
      <c r="H221" s="51"/>
      <c r="I221" s="51"/>
      <c r="L221" s="72"/>
    </row>
    <row r="222" spans="3:14" ht="24.75" customHeight="1" x14ac:dyDescent="0.35">
      <c r="H222" s="51"/>
      <c r="I222" s="51"/>
      <c r="L222" s="72"/>
    </row>
    <row r="223" spans="3:14" ht="41.25" customHeight="1" x14ac:dyDescent="0.35">
      <c r="H223" s="15"/>
      <c r="I223" s="51"/>
      <c r="L223" s="72"/>
    </row>
    <row r="224" spans="3:14" ht="51.75" customHeight="1" x14ac:dyDescent="0.35">
      <c r="H224" s="15"/>
      <c r="I224" s="51"/>
      <c r="L224" s="72"/>
      <c r="N224" s="65"/>
    </row>
    <row r="225" spans="3:14" ht="42" customHeight="1" x14ac:dyDescent="0.35">
      <c r="H225" s="51"/>
      <c r="I225" s="51"/>
      <c r="L225" s="72"/>
      <c r="N225" s="65"/>
    </row>
    <row r="226" spans="3:14" s="67" customFormat="1" ht="42" customHeight="1" x14ac:dyDescent="0.35">
      <c r="C226" s="65"/>
      <c r="G226" s="65"/>
      <c r="H226" s="69"/>
      <c r="I226" s="51"/>
      <c r="J226" s="65"/>
      <c r="K226" s="65"/>
      <c r="L226" s="72"/>
      <c r="M226" s="65"/>
    </row>
    <row r="227" spans="3:14" s="67" customFormat="1" ht="42" customHeight="1" x14ac:dyDescent="0.35">
      <c r="C227" s="65"/>
      <c r="G227" s="65"/>
      <c r="H227" s="65"/>
      <c r="I227" s="51"/>
      <c r="J227" s="65"/>
      <c r="K227" s="65"/>
      <c r="L227" s="65"/>
      <c r="M227" s="65"/>
    </row>
    <row r="228" spans="3:14" s="67" customFormat="1" ht="63.75" customHeight="1" x14ac:dyDescent="0.35">
      <c r="C228" s="65"/>
      <c r="G228" s="65"/>
      <c r="H228" s="65"/>
      <c r="I228" s="71"/>
      <c r="J228" s="69"/>
      <c r="K228" s="69"/>
      <c r="L228" s="65"/>
      <c r="M228" s="65"/>
    </row>
    <row r="229" spans="3:14" s="67" customFormat="1" ht="42" customHeight="1" x14ac:dyDescent="0.35">
      <c r="C229" s="65"/>
      <c r="G229" s="65"/>
      <c r="H229" s="65"/>
      <c r="I229" s="65"/>
      <c r="J229" s="65"/>
      <c r="K229" s="65"/>
      <c r="L229" s="65"/>
      <c r="M229" s="71"/>
    </row>
    <row r="230" spans="3:14" ht="23.25" customHeight="1" x14ac:dyDescent="0.35">
      <c r="N230" s="65"/>
    </row>
    <row r="231" spans="3:14" ht="27.75" customHeight="1" x14ac:dyDescent="0.35">
      <c r="L231" s="69"/>
      <c r="N231" s="65"/>
    </row>
    <row r="232" spans="3:14" ht="55.5" customHeight="1" x14ac:dyDescent="0.35">
      <c r="N232" s="65"/>
    </row>
    <row r="233" spans="3:14" ht="57.75" customHeight="1" x14ac:dyDescent="0.35">
      <c r="M233" s="69"/>
      <c r="N233" s="65"/>
    </row>
    <row r="234" spans="3:14" ht="21.75" customHeight="1" x14ac:dyDescent="0.35">
      <c r="N234" s="65"/>
    </row>
    <row r="235" spans="3:14" ht="49.5" customHeight="1" x14ac:dyDescent="0.35">
      <c r="N235" s="65"/>
    </row>
    <row r="236" spans="3:14" ht="28.5" customHeight="1" x14ac:dyDescent="0.35">
      <c r="N236" s="65"/>
    </row>
    <row r="237" spans="3:14" ht="28.5" customHeight="1" x14ac:dyDescent="0.35">
      <c r="N237" s="65"/>
    </row>
    <row r="238" spans="3:14" ht="28.5" customHeight="1" x14ac:dyDescent="0.35">
      <c r="N238" s="65"/>
    </row>
    <row r="239" spans="3:14" ht="23.25" customHeight="1" x14ac:dyDescent="0.35">
      <c r="N239" s="71"/>
    </row>
    <row r="240" spans="3:14" ht="43.5" customHeight="1" x14ac:dyDescent="0.35">
      <c r="N240" s="71"/>
    </row>
    <row r="241" spans="3:14" ht="55.5" customHeight="1" x14ac:dyDescent="0.35">
      <c r="N241" s="65"/>
    </row>
    <row r="242" spans="3:14" ht="42.75" customHeight="1" x14ac:dyDescent="0.35">
      <c r="N242" s="71"/>
    </row>
    <row r="243" spans="3:14" ht="21.75" customHeight="1" x14ac:dyDescent="0.35">
      <c r="N243" s="71"/>
    </row>
    <row r="244" spans="3:14" ht="21.75" customHeight="1" x14ac:dyDescent="0.35">
      <c r="N244" s="71"/>
    </row>
    <row r="245" spans="3:14" s="69" customFormat="1" ht="23.25" customHeight="1" x14ac:dyDescent="0.35">
      <c r="C245" s="65"/>
      <c r="D245" s="67"/>
      <c r="E245" s="67"/>
      <c r="F245" s="67"/>
      <c r="G245" s="65"/>
      <c r="H245" s="65"/>
      <c r="I245" s="65"/>
      <c r="J245" s="65"/>
      <c r="K245" s="65"/>
      <c r="L245" s="65"/>
      <c r="M245" s="65"/>
    </row>
    <row r="246" spans="3:14" ht="23.25" customHeight="1" x14ac:dyDescent="0.35"/>
    <row r="247" spans="3:14" ht="21.75" customHeight="1" x14ac:dyDescent="0.35"/>
    <row r="248" spans="3:14" ht="16.5" customHeight="1" x14ac:dyDescent="0.35"/>
    <row r="249" spans="3:14" ht="29.25" customHeight="1" x14ac:dyDescent="0.35"/>
    <row r="250" spans="3:14" ht="24.75" customHeight="1" x14ac:dyDescent="0.35"/>
    <row r="251" spans="3:14" ht="33" customHeight="1" x14ac:dyDescent="0.35"/>
    <row r="253" spans="3:14" ht="15" customHeight="1" x14ac:dyDescent="0.35"/>
    <row r="254" spans="3:14" ht="25.5" customHeight="1" x14ac:dyDescent="0.35"/>
  </sheetData>
  <sheetProtection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7:G47"/>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00000000-0002-0000-0100-000001000000}"/>
    <dataValidation allowBlank="1" showInputMessage="1" showErrorMessage="1" prompt="Services contracted by an organization which follow the normal procurement processes." sqref="C20 C31 C42 C53 C65 C76 C87 C98 C110 C121 C132 C143 C155 C166 C177 C188 C211 C199" xr:uid="{00000000-0002-0000-0100-000002000000}"/>
    <dataValidation allowBlank="1" showInputMessage="1" showErrorMessage="1" prompt="Includes staff and non-staff travel paid for by the organization directly related to a project." sqref="C21 C32 C43 C54 C66 C77 C88 C99 C111 C122 C133 C144 C156 C167 C178 C189 C212 C200"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00000000-0002-0000-0100-000005000000}"/>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00000000-0002-0000-0100-000006000000}"/>
    <dataValidation allowBlank="1" showInputMessage="1" showErrorMessage="1" prompt="Output totals must match the original total from Table 1, and will show as red if not. " sqref="G24" xr:uid="{00000000-0002-0000-0100-000007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Table'!$G$199</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6"/>
  <sheetViews>
    <sheetView showGridLines="0" topLeftCell="A26" workbookViewId="0">
      <selection activeCell="B36" sqref="B36"/>
    </sheetView>
  </sheetViews>
  <sheetFormatPr defaultColWidth="8.90625" defaultRowHeight="14.5" x14ac:dyDescent="0.35"/>
  <cols>
    <col min="2" max="2" width="73.453125" customWidth="1"/>
  </cols>
  <sheetData>
    <row r="1" spans="2:6" ht="15" thickBot="1" x14ac:dyDescent="0.4"/>
    <row r="2" spans="2:6" ht="15" thickBot="1" x14ac:dyDescent="0.4">
      <c r="B2" s="170" t="s">
        <v>28</v>
      </c>
      <c r="C2" s="1"/>
      <c r="D2" s="1"/>
      <c r="E2" s="1"/>
      <c r="F2" s="1"/>
    </row>
    <row r="3" spans="2:6" x14ac:dyDescent="0.35">
      <c r="B3" s="171"/>
    </row>
    <row r="4" spans="2:6" ht="30.75" customHeight="1" x14ac:dyDescent="0.35">
      <c r="B4" s="172" t="s">
        <v>21</v>
      </c>
    </row>
    <row r="5" spans="2:6" ht="30.75" customHeight="1" x14ac:dyDescent="0.35">
      <c r="B5" s="172"/>
    </row>
    <row r="6" spans="2:6" ht="58" x14ac:dyDescent="0.35">
      <c r="B6" s="172" t="s">
        <v>22</v>
      </c>
    </row>
    <row r="7" spans="2:6" x14ac:dyDescent="0.35">
      <c r="B7" s="172"/>
    </row>
    <row r="8" spans="2:6" ht="58" x14ac:dyDescent="0.35">
      <c r="B8" s="172" t="s">
        <v>23</v>
      </c>
    </row>
    <row r="9" spans="2:6" x14ac:dyDescent="0.35">
      <c r="B9" s="172"/>
    </row>
    <row r="10" spans="2:6" ht="58" x14ac:dyDescent="0.35">
      <c r="B10" s="172" t="s">
        <v>24</v>
      </c>
    </row>
    <row r="11" spans="2:6" x14ac:dyDescent="0.35">
      <c r="B11" s="172"/>
    </row>
    <row r="12" spans="2:6" ht="29" x14ac:dyDescent="0.35">
      <c r="B12" s="172" t="s">
        <v>25</v>
      </c>
    </row>
    <row r="13" spans="2:6" x14ac:dyDescent="0.35">
      <c r="B13" s="172"/>
    </row>
    <row r="14" spans="2:6" ht="58" x14ac:dyDescent="0.35">
      <c r="B14" s="172" t="s">
        <v>26</v>
      </c>
    </row>
    <row r="15" spans="2:6" x14ac:dyDescent="0.35">
      <c r="B15" s="172"/>
    </row>
    <row r="16" spans="2:6" ht="44" thickBot="1" x14ac:dyDescent="0.4">
      <c r="B16" s="173" t="s">
        <v>27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topLeftCell="A35" zoomScale="80" zoomScaleNormal="80" zoomScaleSheetLayoutView="70" workbookViewId="0">
      <selection activeCell="F49" sqref="F49"/>
    </sheetView>
  </sheetViews>
  <sheetFormatPr defaultColWidth="8.90625" defaultRowHeight="14.5" x14ac:dyDescent="0.35"/>
  <cols>
    <col min="2" max="2" width="61.90625" customWidth="1"/>
    <col min="4" max="4" width="17.90625" customWidth="1"/>
  </cols>
  <sheetData>
    <row r="1" spans="2:4" ht="15" thickBot="1" x14ac:dyDescent="0.4"/>
    <row r="2" spans="2:4" x14ac:dyDescent="0.35">
      <c r="B2" s="310" t="s">
        <v>568</v>
      </c>
      <c r="C2" s="311"/>
      <c r="D2" s="312"/>
    </row>
    <row r="3" spans="2:4" ht="15" thickBot="1" x14ac:dyDescent="0.4">
      <c r="B3" s="313"/>
      <c r="C3" s="314"/>
      <c r="D3" s="315"/>
    </row>
    <row r="4" spans="2:4" ht="15" thickBot="1" x14ac:dyDescent="0.4"/>
    <row r="5" spans="2:4" x14ac:dyDescent="0.35">
      <c r="B5" s="321" t="s">
        <v>186</v>
      </c>
      <c r="C5" s="322"/>
      <c r="D5" s="323"/>
    </row>
    <row r="6" spans="2:4" ht="15" thickBot="1" x14ac:dyDescent="0.4">
      <c r="B6" s="318"/>
      <c r="C6" s="319"/>
      <c r="D6" s="320"/>
    </row>
    <row r="7" spans="2:4" x14ac:dyDescent="0.35">
      <c r="B7" s="103" t="s">
        <v>196</v>
      </c>
      <c r="C7" s="316">
        <f>SUM('1) Budget Table'!D24:F24,'1) Budget Table'!D34:F34,'1) Budget Table'!D44:F44,'1) Budget Table'!D54:F54)</f>
        <v>1672724</v>
      </c>
      <c r="D7" s="317"/>
    </row>
    <row r="8" spans="2:4" x14ac:dyDescent="0.35">
      <c r="B8" s="103" t="s">
        <v>543</v>
      </c>
      <c r="C8" s="324">
        <f>SUM(D10:D14)</f>
        <v>0</v>
      </c>
      <c r="D8" s="325"/>
    </row>
    <row r="9" spans="2:4" x14ac:dyDescent="0.35">
      <c r="B9" s="104" t="s">
        <v>537</v>
      </c>
      <c r="C9" s="105" t="s">
        <v>538</v>
      </c>
      <c r="D9" s="106" t="s">
        <v>539</v>
      </c>
    </row>
    <row r="10" spans="2:4" ht="35.15" customHeight="1" x14ac:dyDescent="0.35">
      <c r="B10" s="131"/>
      <c r="C10" s="108"/>
      <c r="D10" s="109">
        <f>$C$7*C10</f>
        <v>0</v>
      </c>
    </row>
    <row r="11" spans="2:4" ht="35.15" customHeight="1" x14ac:dyDescent="0.35">
      <c r="B11" s="131"/>
      <c r="C11" s="108"/>
      <c r="D11" s="109">
        <f>C7*C11</f>
        <v>0</v>
      </c>
    </row>
    <row r="12" spans="2:4" ht="35.15" customHeight="1" x14ac:dyDescent="0.35">
      <c r="B12" s="132"/>
      <c r="C12" s="108"/>
      <c r="D12" s="109">
        <f>C7*C12</f>
        <v>0</v>
      </c>
    </row>
    <row r="13" spans="2:4" ht="35.15" customHeight="1" x14ac:dyDescent="0.35">
      <c r="B13" s="132"/>
      <c r="C13" s="108"/>
      <c r="D13" s="109">
        <f>C7*C13</f>
        <v>0</v>
      </c>
    </row>
    <row r="14" spans="2:4" ht="35.15" customHeight="1" thickBot="1" x14ac:dyDescent="0.4">
      <c r="B14" s="133"/>
      <c r="C14" s="108"/>
      <c r="D14" s="113">
        <f>C7*C14</f>
        <v>0</v>
      </c>
    </row>
    <row r="15" spans="2:4" ht="15" thickBot="1" x14ac:dyDescent="0.4"/>
    <row r="16" spans="2:4" x14ac:dyDescent="0.35">
      <c r="B16" s="321" t="s">
        <v>540</v>
      </c>
      <c r="C16" s="322"/>
      <c r="D16" s="323"/>
    </row>
    <row r="17" spans="2:4" ht="15" thickBot="1" x14ac:dyDescent="0.4">
      <c r="B17" s="326"/>
      <c r="C17" s="327"/>
      <c r="D17" s="328"/>
    </row>
    <row r="18" spans="2:4" x14ac:dyDescent="0.35">
      <c r="B18" s="103" t="s">
        <v>196</v>
      </c>
      <c r="C18" s="316">
        <f>SUM('1) Budget Table'!D66:F66,'1) Budget Table'!D76:F76,'1) Budget Table'!D85:F85,'1) Budget Table'!D95:F95)</f>
        <v>1294288.3</v>
      </c>
      <c r="D18" s="317"/>
    </row>
    <row r="19" spans="2:4" x14ac:dyDescent="0.35">
      <c r="B19" s="103" t="s">
        <v>543</v>
      </c>
      <c r="C19" s="324">
        <f>SUM(D21:D25)</f>
        <v>0</v>
      </c>
      <c r="D19" s="325"/>
    </row>
    <row r="20" spans="2:4" x14ac:dyDescent="0.35">
      <c r="B20" s="104" t="s">
        <v>537</v>
      </c>
      <c r="C20" s="105" t="s">
        <v>538</v>
      </c>
      <c r="D20" s="106" t="s">
        <v>539</v>
      </c>
    </row>
    <row r="21" spans="2:4" ht="35.15" customHeight="1" x14ac:dyDescent="0.35">
      <c r="B21" s="107"/>
      <c r="C21" s="108"/>
      <c r="D21" s="109">
        <f>$C$18*C21</f>
        <v>0</v>
      </c>
    </row>
    <row r="22" spans="2:4" ht="35.15" customHeight="1" x14ac:dyDescent="0.35">
      <c r="B22" s="110"/>
      <c r="C22" s="108"/>
      <c r="D22" s="109">
        <f>$C$18*C22</f>
        <v>0</v>
      </c>
    </row>
    <row r="23" spans="2:4" ht="35.15" customHeight="1" x14ac:dyDescent="0.35">
      <c r="B23" s="111"/>
      <c r="C23" s="108"/>
      <c r="D23" s="109">
        <f>$C$18*C23</f>
        <v>0</v>
      </c>
    </row>
    <row r="24" spans="2:4" ht="35.15" customHeight="1" x14ac:dyDescent="0.35">
      <c r="B24" s="111"/>
      <c r="C24" s="108"/>
      <c r="D24" s="109">
        <f>$C$18*C24</f>
        <v>0</v>
      </c>
    </row>
    <row r="25" spans="2:4" ht="35.15" customHeight="1" thickBot="1" x14ac:dyDescent="0.4">
      <c r="B25" s="112"/>
      <c r="C25" s="108"/>
      <c r="D25" s="109">
        <f>$C$18*C25</f>
        <v>0</v>
      </c>
    </row>
    <row r="26" spans="2:4" ht="15" thickBot="1" x14ac:dyDescent="0.4"/>
    <row r="27" spans="2:4" x14ac:dyDescent="0.35">
      <c r="B27" s="321" t="s">
        <v>541</v>
      </c>
      <c r="C27" s="322"/>
      <c r="D27" s="323"/>
    </row>
    <row r="28" spans="2:4" ht="15" thickBot="1" x14ac:dyDescent="0.4">
      <c r="B28" s="318"/>
      <c r="C28" s="319"/>
      <c r="D28" s="320"/>
    </row>
    <row r="29" spans="2:4" x14ac:dyDescent="0.35">
      <c r="B29" s="103" t="s">
        <v>196</v>
      </c>
      <c r="C29" s="316">
        <f>SUM('1) Budget Table'!D107:F107,'1) Budget Table'!D117:F117,'1) Budget Table'!D127:F127,'1) Budget Table'!D137:F137)</f>
        <v>0</v>
      </c>
      <c r="D29" s="317"/>
    </row>
    <row r="30" spans="2:4" x14ac:dyDescent="0.35">
      <c r="B30" s="103" t="s">
        <v>543</v>
      </c>
      <c r="C30" s="324">
        <f>SUM(D32:D36)</f>
        <v>0</v>
      </c>
      <c r="D30" s="325"/>
    </row>
    <row r="31" spans="2:4" x14ac:dyDescent="0.35">
      <c r="B31" s="104" t="s">
        <v>537</v>
      </c>
      <c r="C31" s="105" t="s">
        <v>538</v>
      </c>
      <c r="D31" s="106" t="s">
        <v>539</v>
      </c>
    </row>
    <row r="32" spans="2:4" ht="35.15" customHeight="1" x14ac:dyDescent="0.35">
      <c r="B32" s="107"/>
      <c r="C32" s="108"/>
      <c r="D32" s="109">
        <f>$C$29*C32</f>
        <v>0</v>
      </c>
    </row>
    <row r="33" spans="2:4" ht="35.15" customHeight="1" x14ac:dyDescent="0.35">
      <c r="B33" s="110"/>
      <c r="C33" s="108"/>
      <c r="D33" s="109">
        <f>$C$29*C33</f>
        <v>0</v>
      </c>
    </row>
    <row r="34" spans="2:4" ht="35.15" customHeight="1" x14ac:dyDescent="0.35">
      <c r="B34" s="111"/>
      <c r="C34" s="108"/>
      <c r="D34" s="109">
        <f>$C$29*C34</f>
        <v>0</v>
      </c>
    </row>
    <row r="35" spans="2:4" ht="35.15" customHeight="1" x14ac:dyDescent="0.35">
      <c r="B35" s="111"/>
      <c r="C35" s="108"/>
      <c r="D35" s="109">
        <f>$C$29*C35</f>
        <v>0</v>
      </c>
    </row>
    <row r="36" spans="2:4" ht="35.15" customHeight="1" thickBot="1" x14ac:dyDescent="0.4">
      <c r="B36" s="112"/>
      <c r="C36" s="108"/>
      <c r="D36" s="109">
        <f>$C$29*C36</f>
        <v>0</v>
      </c>
    </row>
    <row r="37" spans="2:4" ht="15" thickBot="1" x14ac:dyDescent="0.4"/>
    <row r="38" spans="2:4" x14ac:dyDescent="0.35">
      <c r="B38" s="321" t="s">
        <v>542</v>
      </c>
      <c r="C38" s="322"/>
      <c r="D38" s="323"/>
    </row>
    <row r="39" spans="2:4" ht="15" thickBot="1" x14ac:dyDescent="0.4">
      <c r="B39" s="318"/>
      <c r="C39" s="319"/>
      <c r="D39" s="320"/>
    </row>
    <row r="40" spans="2:4" x14ac:dyDescent="0.35">
      <c r="B40" s="103" t="s">
        <v>196</v>
      </c>
      <c r="C40" s="316">
        <f>SUM('1) Budget Table'!D149:F149,'1) Budget Table'!D159:F159,'1) Budget Table'!D169:F169,'1) Budget Table'!D179:F179)</f>
        <v>0</v>
      </c>
      <c r="D40" s="317"/>
    </row>
    <row r="41" spans="2:4" x14ac:dyDescent="0.35">
      <c r="B41" s="103" t="s">
        <v>543</v>
      </c>
      <c r="C41" s="324">
        <f>SUM(D43:D47)</f>
        <v>0</v>
      </c>
      <c r="D41" s="325"/>
    </row>
    <row r="42" spans="2:4" x14ac:dyDescent="0.35">
      <c r="B42" s="104" t="s">
        <v>537</v>
      </c>
      <c r="C42" s="105" t="s">
        <v>538</v>
      </c>
      <c r="D42" s="106" t="s">
        <v>539</v>
      </c>
    </row>
    <row r="43" spans="2:4" ht="35.15" customHeight="1" x14ac:dyDescent="0.35">
      <c r="B43" s="107"/>
      <c r="C43" s="108"/>
      <c r="D43" s="109">
        <f>$C$40*C43</f>
        <v>0</v>
      </c>
    </row>
    <row r="44" spans="2:4" ht="35.15" customHeight="1" x14ac:dyDescent="0.35">
      <c r="B44" s="110"/>
      <c r="C44" s="108"/>
      <c r="D44" s="109">
        <f>$C$40*C44</f>
        <v>0</v>
      </c>
    </row>
    <row r="45" spans="2:4" ht="35.15" customHeight="1" x14ac:dyDescent="0.35">
      <c r="B45" s="111"/>
      <c r="C45" s="108"/>
      <c r="D45" s="109">
        <f>$C$40*C45</f>
        <v>0</v>
      </c>
    </row>
    <row r="46" spans="2:4" ht="35.15" customHeight="1" x14ac:dyDescent="0.35">
      <c r="B46" s="111"/>
      <c r="C46" s="108"/>
      <c r="D46" s="109">
        <f>$C$40*C46</f>
        <v>0</v>
      </c>
    </row>
    <row r="47" spans="2:4" ht="35.15" customHeight="1" thickBot="1" x14ac:dyDescent="0.4">
      <c r="B47" s="112"/>
      <c r="C47" s="108"/>
      <c r="D47" s="11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F24"/>
  <sheetViews>
    <sheetView showGridLines="0" topLeftCell="A15" zoomScale="80" zoomScaleNormal="80" workbookViewId="0">
      <selection activeCell="C16" sqref="C16"/>
    </sheetView>
  </sheetViews>
  <sheetFormatPr defaultColWidth="8.90625" defaultRowHeight="14.5" x14ac:dyDescent="0.35"/>
  <cols>
    <col min="1" max="1" width="12.453125" customWidth="1"/>
    <col min="2" max="2" width="20.453125" customWidth="1"/>
    <col min="3" max="5" width="25.453125" customWidth="1"/>
    <col min="6" max="6" width="24.453125" customWidth="1"/>
    <col min="7" max="7" width="18.453125" customWidth="1"/>
    <col min="8" max="8" width="21.54296875" customWidth="1"/>
    <col min="9" max="10" width="15.90625" bestFit="1" customWidth="1"/>
    <col min="11" max="11" width="11.08984375" bestFit="1" customWidth="1"/>
  </cols>
  <sheetData>
    <row r="1" spans="2:6" ht="15" thickBot="1" x14ac:dyDescent="0.4"/>
    <row r="2" spans="2:6" s="96" customFormat="1" ht="15.5" x14ac:dyDescent="0.35">
      <c r="B2" s="332" t="s">
        <v>66</v>
      </c>
      <c r="C2" s="333"/>
      <c r="D2" s="333"/>
      <c r="E2" s="333"/>
      <c r="F2" s="334"/>
    </row>
    <row r="3" spans="2:6" s="96" customFormat="1" ht="16" thickBot="1" x14ac:dyDescent="0.4">
      <c r="B3" s="335"/>
      <c r="C3" s="336"/>
      <c r="D3" s="336"/>
      <c r="E3" s="336"/>
      <c r="F3" s="337"/>
    </row>
    <row r="4" spans="2:6" s="96" customFormat="1" ht="16" thickBot="1" x14ac:dyDescent="0.4"/>
    <row r="5" spans="2:6" s="96" customFormat="1" ht="16" thickBot="1" x14ac:dyDescent="0.4">
      <c r="B5" s="299" t="s">
        <v>19</v>
      </c>
      <c r="C5" s="300"/>
      <c r="D5" s="300"/>
      <c r="E5" s="300"/>
      <c r="F5" s="301"/>
    </row>
    <row r="6" spans="2:6" s="96" customFormat="1" ht="15.5" x14ac:dyDescent="0.35">
      <c r="B6" s="183"/>
      <c r="C6" s="179" t="s">
        <v>33</v>
      </c>
      <c r="D6" s="179" t="s">
        <v>177</v>
      </c>
      <c r="E6" s="179" t="s">
        <v>178</v>
      </c>
      <c r="F6" s="291" t="s">
        <v>19</v>
      </c>
    </row>
    <row r="7" spans="2:6" s="96" customFormat="1" ht="15.5" x14ac:dyDescent="0.35">
      <c r="B7" s="183"/>
      <c r="C7" s="178" t="str">
        <f>'1) Budget Table'!D13</f>
        <v>MOIFAR-FGS</v>
      </c>
      <c r="D7" s="178" t="str">
        <f>'1) Budget Table'!E13</f>
        <v>UNDP</v>
      </c>
      <c r="E7" s="178">
        <f>'1) Budget Table'!F13</f>
        <v>0</v>
      </c>
      <c r="F7" s="292"/>
    </row>
    <row r="8" spans="2:6" s="96" customFormat="1" ht="31" x14ac:dyDescent="0.35">
      <c r="B8" s="175" t="s">
        <v>10</v>
      </c>
      <c r="C8" s="184">
        <f>'2) By Category'!D208</f>
        <v>1078500</v>
      </c>
      <c r="D8" s="184">
        <f>'2) By Category'!E208</f>
        <v>382010</v>
      </c>
      <c r="E8" s="184">
        <f>'2) By Category'!F208</f>
        <v>0</v>
      </c>
      <c r="F8" s="180">
        <f t="shared" ref="F8:F15" si="0">SUM(C8:E8)</f>
        <v>1460510</v>
      </c>
    </row>
    <row r="9" spans="2:6" s="96" customFormat="1" ht="46.5" x14ac:dyDescent="0.35">
      <c r="B9" s="175" t="s">
        <v>11</v>
      </c>
      <c r="C9" s="184">
        <f>'2) By Category'!D209</f>
        <v>285720</v>
      </c>
      <c r="D9" s="184">
        <f>'2) By Category'!E209</f>
        <v>12000</v>
      </c>
      <c r="E9" s="184">
        <f>'2) By Category'!F209</f>
        <v>0</v>
      </c>
      <c r="F9" s="181">
        <f t="shared" si="0"/>
        <v>297720</v>
      </c>
    </row>
    <row r="10" spans="2:6" s="96" customFormat="1" ht="62" x14ac:dyDescent="0.35">
      <c r="B10" s="175" t="s">
        <v>12</v>
      </c>
      <c r="C10" s="184">
        <f>'2) By Category'!D210</f>
        <v>0</v>
      </c>
      <c r="D10" s="184">
        <f>'2) By Category'!E210</f>
        <v>0</v>
      </c>
      <c r="E10" s="184">
        <f>'2) By Category'!F210</f>
        <v>0</v>
      </c>
      <c r="F10" s="181">
        <f t="shared" si="0"/>
        <v>0</v>
      </c>
    </row>
    <row r="11" spans="2:6" s="96" customFormat="1" ht="31" x14ac:dyDescent="0.35">
      <c r="B11" s="177" t="s">
        <v>13</v>
      </c>
      <c r="C11" s="184">
        <f>'2) By Category'!D211</f>
        <v>931266</v>
      </c>
      <c r="D11" s="184">
        <f>'2) By Category'!E211</f>
        <v>300000</v>
      </c>
      <c r="E11" s="184">
        <f>'2) By Category'!F211</f>
        <v>0</v>
      </c>
      <c r="F11" s="181">
        <f t="shared" si="0"/>
        <v>1231266</v>
      </c>
    </row>
    <row r="12" spans="2:6" s="96" customFormat="1" ht="15.5" x14ac:dyDescent="0.35">
      <c r="B12" s="175" t="s">
        <v>18</v>
      </c>
      <c r="C12" s="184">
        <f>'2) By Category'!D212</f>
        <v>45258</v>
      </c>
      <c r="D12" s="184">
        <f>'2) By Category'!E212</f>
        <v>25000</v>
      </c>
      <c r="E12" s="184">
        <f>'2) By Category'!F212</f>
        <v>0</v>
      </c>
      <c r="F12" s="181">
        <f t="shared" si="0"/>
        <v>70258</v>
      </c>
    </row>
    <row r="13" spans="2:6" s="96" customFormat="1" ht="46.5" x14ac:dyDescent="0.35">
      <c r="B13" s="175" t="s">
        <v>14</v>
      </c>
      <c r="C13" s="184">
        <f>'2) By Category'!D213</f>
        <v>0</v>
      </c>
      <c r="D13" s="184">
        <f>'2) By Category'!E213</f>
        <v>0</v>
      </c>
      <c r="E13" s="184">
        <f>'2) By Category'!F213</f>
        <v>0</v>
      </c>
      <c r="F13" s="181">
        <f t="shared" si="0"/>
        <v>0</v>
      </c>
    </row>
    <row r="14" spans="2:6" s="96" customFormat="1" ht="31.5" thickBot="1" x14ac:dyDescent="0.4">
      <c r="B14" s="176" t="s">
        <v>182</v>
      </c>
      <c r="C14" s="185">
        <f>'2) By Category'!D214</f>
        <v>45874</v>
      </c>
      <c r="D14" s="185">
        <f>'2) By Category'!E214</f>
        <v>161384.29999999999</v>
      </c>
      <c r="E14" s="185">
        <f>'2) By Category'!F214</f>
        <v>0</v>
      </c>
      <c r="F14" s="182">
        <f t="shared" si="0"/>
        <v>207258.3</v>
      </c>
    </row>
    <row r="15" spans="2:6" s="96" customFormat="1" ht="30" customHeight="1" x14ac:dyDescent="0.35">
      <c r="B15" s="188" t="s">
        <v>570</v>
      </c>
      <c r="C15" s="189">
        <f>SUM(C8:C14)</f>
        <v>2386618</v>
      </c>
      <c r="D15" s="189">
        <f>SUM(D8:D14)</f>
        <v>880394.3</v>
      </c>
      <c r="E15" s="189">
        <f>SUM(E8:E14)</f>
        <v>0</v>
      </c>
      <c r="F15" s="190">
        <f t="shared" si="0"/>
        <v>3267012.3</v>
      </c>
    </row>
    <row r="16" spans="2:6" s="186" customFormat="1" ht="19.5" customHeight="1" x14ac:dyDescent="0.35">
      <c r="B16" s="187" t="s">
        <v>557</v>
      </c>
      <c r="C16" s="191">
        <f>C15*0.07</f>
        <v>167063.26</v>
      </c>
      <c r="D16" s="191">
        <f>D15*0.07</f>
        <v>61627.60100000001</v>
      </c>
      <c r="E16" s="191">
        <f>E15*0.07</f>
        <v>0</v>
      </c>
      <c r="F16" s="191">
        <f>F15*0.07</f>
        <v>228690.861</v>
      </c>
    </row>
    <row r="17" spans="2:6" s="186" customFormat="1" ht="25.5" customHeight="1" thickBot="1" x14ac:dyDescent="0.4">
      <c r="B17" s="192" t="s">
        <v>65</v>
      </c>
      <c r="C17" s="193">
        <f>C15+C16</f>
        <v>2553681.2599999998</v>
      </c>
      <c r="D17" s="193">
        <f>D15+D16</f>
        <v>942021.90100000007</v>
      </c>
      <c r="E17" s="193">
        <f>E15+E16</f>
        <v>0</v>
      </c>
      <c r="F17" s="193">
        <f>F15+F16</f>
        <v>3495703.1609999998</v>
      </c>
    </row>
    <row r="18" spans="2:6" s="96" customFormat="1" ht="16" thickBot="1" x14ac:dyDescent="0.4"/>
    <row r="19" spans="2:6" s="96" customFormat="1" ht="15.75" customHeight="1" x14ac:dyDescent="0.35">
      <c r="B19" s="329" t="s">
        <v>29</v>
      </c>
      <c r="C19" s="330"/>
      <c r="D19" s="330"/>
      <c r="E19" s="330"/>
      <c r="F19" s="331"/>
    </row>
    <row r="20" spans="2:6" ht="15.5" x14ac:dyDescent="0.35">
      <c r="B20" s="33"/>
      <c r="C20" s="31" t="s">
        <v>179</v>
      </c>
      <c r="D20" s="31" t="s">
        <v>180</v>
      </c>
      <c r="E20" s="31" t="s">
        <v>181</v>
      </c>
      <c r="F20" s="34" t="s">
        <v>31</v>
      </c>
    </row>
    <row r="21" spans="2:6" ht="15.5" x14ac:dyDescent="0.35">
      <c r="B21" s="33"/>
      <c r="C21" s="31" t="str">
        <f>'1) Budget Table'!D13</f>
        <v>MOIFAR-FGS</v>
      </c>
      <c r="D21" s="31" t="str">
        <f>'1) Budget Table'!E13</f>
        <v>UNDP</v>
      </c>
      <c r="E21" s="31">
        <f>'1) Budget Table'!F13</f>
        <v>0</v>
      </c>
      <c r="F21" s="34"/>
    </row>
    <row r="22" spans="2:6" ht="23.25" customHeight="1" x14ac:dyDescent="0.35">
      <c r="B22" s="32" t="s">
        <v>30</v>
      </c>
      <c r="C22" s="30">
        <f>'1) Budget Table'!D205</f>
        <v>715985.4</v>
      </c>
      <c r="D22" s="30">
        <f>'1) Budget Table'!E205</f>
        <v>282606.30066000001</v>
      </c>
      <c r="E22" s="30">
        <f>'1) Budget Table'!F205</f>
        <v>0</v>
      </c>
      <c r="F22" s="9">
        <f>'1) Budget Table'!H205</f>
        <v>0.3</v>
      </c>
    </row>
    <row r="23" spans="2:6" ht="24.75" customHeight="1" x14ac:dyDescent="0.35">
      <c r="B23" s="32" t="s">
        <v>32</v>
      </c>
      <c r="C23" s="30">
        <f>'1) Budget Table'!D206</f>
        <v>954647.20000000007</v>
      </c>
      <c r="D23" s="30">
        <f>'1) Budget Table'!E206</f>
        <v>376808.40088000009</v>
      </c>
      <c r="E23" s="30">
        <f>'1) Budget Table'!F206</f>
        <v>0</v>
      </c>
      <c r="F23" s="9">
        <f>'1) Budget Table'!H206</f>
        <v>0.4</v>
      </c>
    </row>
    <row r="24" spans="2:6" ht="24.75" customHeight="1" thickBot="1" x14ac:dyDescent="0.4">
      <c r="B24" s="10" t="s">
        <v>576</v>
      </c>
      <c r="C24" s="35">
        <f>'1) Budget Table'!D207</f>
        <v>715985.4</v>
      </c>
      <c r="D24" s="35">
        <f>'1) Budget Table'!E207</f>
        <v>282606.30066000001</v>
      </c>
      <c r="E24" s="35">
        <f>'1) Budget Table'!F207</f>
        <v>0</v>
      </c>
      <c r="F24" s="11">
        <f>'1) Budget Table'!H207</f>
        <v>0.3</v>
      </c>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Table'!$G$199</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J6" sqref="J6"/>
    </sheetView>
  </sheetViews>
  <sheetFormatPr defaultColWidth="8.90625" defaultRowHeight="14.5" x14ac:dyDescent="0.35"/>
  <sheetData>
    <row r="1" spans="1:1" x14ac:dyDescent="0.35">
      <c r="A1" s="169">
        <v>0</v>
      </c>
    </row>
    <row r="2" spans="1:1" x14ac:dyDescent="0.35">
      <c r="A2" s="169">
        <v>0.2</v>
      </c>
    </row>
    <row r="3" spans="1:1" x14ac:dyDescent="0.35">
      <c r="A3" s="169">
        <v>0.4</v>
      </c>
    </row>
    <row r="4" spans="1:1" x14ac:dyDescent="0.35">
      <c r="A4" s="169">
        <v>0.6</v>
      </c>
    </row>
    <row r="5" spans="1:1" x14ac:dyDescent="0.35">
      <c r="A5" s="169">
        <v>0.8</v>
      </c>
    </row>
    <row r="6" spans="1:1" x14ac:dyDescent="0.35">
      <c r="A6" s="16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90625" defaultRowHeight="14.5" x14ac:dyDescent="0.35"/>
  <sheetData>
    <row r="1" spans="1:2" x14ac:dyDescent="0.35">
      <c r="A1" s="97" t="s">
        <v>197</v>
      </c>
      <c r="B1" s="98" t="s">
        <v>198</v>
      </c>
    </row>
    <row r="2" spans="1:2" x14ac:dyDescent="0.35">
      <c r="A2" s="99" t="s">
        <v>199</v>
      </c>
      <c r="B2" s="100" t="s">
        <v>200</v>
      </c>
    </row>
    <row r="3" spans="1:2" x14ac:dyDescent="0.35">
      <c r="A3" s="99" t="s">
        <v>201</v>
      </c>
      <c r="B3" s="100" t="s">
        <v>202</v>
      </c>
    </row>
    <row r="4" spans="1:2" x14ac:dyDescent="0.35">
      <c r="A4" s="99" t="s">
        <v>203</v>
      </c>
      <c r="B4" s="100" t="s">
        <v>204</v>
      </c>
    </row>
    <row r="5" spans="1:2" x14ac:dyDescent="0.35">
      <c r="A5" s="99" t="s">
        <v>205</v>
      </c>
      <c r="B5" s="100" t="s">
        <v>206</v>
      </c>
    </row>
    <row r="6" spans="1:2" x14ac:dyDescent="0.35">
      <c r="A6" s="99" t="s">
        <v>207</v>
      </c>
      <c r="B6" s="100" t="s">
        <v>208</v>
      </c>
    </row>
    <row r="7" spans="1:2" x14ac:dyDescent="0.35">
      <c r="A7" s="99" t="s">
        <v>209</v>
      </c>
      <c r="B7" s="100" t="s">
        <v>210</v>
      </c>
    </row>
    <row r="8" spans="1:2" x14ac:dyDescent="0.35">
      <c r="A8" s="99" t="s">
        <v>211</v>
      </c>
      <c r="B8" s="100" t="s">
        <v>212</v>
      </c>
    </row>
    <row r="9" spans="1:2" x14ac:dyDescent="0.35">
      <c r="A9" s="99" t="s">
        <v>213</v>
      </c>
      <c r="B9" s="100" t="s">
        <v>214</v>
      </c>
    </row>
    <row r="10" spans="1:2" x14ac:dyDescent="0.35">
      <c r="A10" s="99" t="s">
        <v>215</v>
      </c>
      <c r="B10" s="100" t="s">
        <v>216</v>
      </c>
    </row>
    <row r="11" spans="1:2" x14ac:dyDescent="0.35">
      <c r="A11" s="99" t="s">
        <v>217</v>
      </c>
      <c r="B11" s="100" t="s">
        <v>218</v>
      </c>
    </row>
    <row r="12" spans="1:2" x14ac:dyDescent="0.35">
      <c r="A12" s="99" t="s">
        <v>219</v>
      </c>
      <c r="B12" s="100" t="s">
        <v>220</v>
      </c>
    </row>
    <row r="13" spans="1:2" x14ac:dyDescent="0.35">
      <c r="A13" s="99" t="s">
        <v>221</v>
      </c>
      <c r="B13" s="100" t="s">
        <v>222</v>
      </c>
    </row>
    <row r="14" spans="1:2" x14ac:dyDescent="0.35">
      <c r="A14" s="99" t="s">
        <v>223</v>
      </c>
      <c r="B14" s="100" t="s">
        <v>224</v>
      </c>
    </row>
    <row r="15" spans="1:2" x14ac:dyDescent="0.35">
      <c r="A15" s="99" t="s">
        <v>225</v>
      </c>
      <c r="B15" s="100" t="s">
        <v>226</v>
      </c>
    </row>
    <row r="16" spans="1:2" x14ac:dyDescent="0.35">
      <c r="A16" s="99" t="s">
        <v>227</v>
      </c>
      <c r="B16" s="100" t="s">
        <v>228</v>
      </c>
    </row>
    <row r="17" spans="1:2" x14ac:dyDescent="0.35">
      <c r="A17" s="99" t="s">
        <v>229</v>
      </c>
      <c r="B17" s="100" t="s">
        <v>230</v>
      </c>
    </row>
    <row r="18" spans="1:2" x14ac:dyDescent="0.35">
      <c r="A18" s="99" t="s">
        <v>231</v>
      </c>
      <c r="B18" s="100" t="s">
        <v>232</v>
      </c>
    </row>
    <row r="19" spans="1:2" x14ac:dyDescent="0.35">
      <c r="A19" s="99" t="s">
        <v>233</v>
      </c>
      <c r="B19" s="100" t="s">
        <v>234</v>
      </c>
    </row>
    <row r="20" spans="1:2" x14ac:dyDescent="0.35">
      <c r="A20" s="99" t="s">
        <v>235</v>
      </c>
      <c r="B20" s="100" t="s">
        <v>236</v>
      </c>
    </row>
    <row r="21" spans="1:2" x14ac:dyDescent="0.35">
      <c r="A21" s="99" t="s">
        <v>237</v>
      </c>
      <c r="B21" s="100" t="s">
        <v>238</v>
      </c>
    </row>
    <row r="22" spans="1:2" x14ac:dyDescent="0.35">
      <c r="A22" s="99" t="s">
        <v>239</v>
      </c>
      <c r="B22" s="100" t="s">
        <v>240</v>
      </c>
    </row>
    <row r="23" spans="1:2" x14ac:dyDescent="0.35">
      <c r="A23" s="99" t="s">
        <v>241</v>
      </c>
      <c r="B23" s="100" t="s">
        <v>242</v>
      </c>
    </row>
    <row r="24" spans="1:2" x14ac:dyDescent="0.35">
      <c r="A24" s="99" t="s">
        <v>243</v>
      </c>
      <c r="B24" s="100" t="s">
        <v>244</v>
      </c>
    </row>
    <row r="25" spans="1:2" x14ac:dyDescent="0.35">
      <c r="A25" s="99" t="s">
        <v>245</v>
      </c>
      <c r="B25" s="100" t="s">
        <v>246</v>
      </c>
    </row>
    <row r="26" spans="1:2" x14ac:dyDescent="0.35">
      <c r="A26" s="99" t="s">
        <v>247</v>
      </c>
      <c r="B26" s="100" t="s">
        <v>248</v>
      </c>
    </row>
    <row r="27" spans="1:2" x14ac:dyDescent="0.35">
      <c r="A27" s="99" t="s">
        <v>249</v>
      </c>
      <c r="B27" s="100" t="s">
        <v>250</v>
      </c>
    </row>
    <row r="28" spans="1:2" x14ac:dyDescent="0.35">
      <c r="A28" s="99" t="s">
        <v>251</v>
      </c>
      <c r="B28" s="100" t="s">
        <v>252</v>
      </c>
    </row>
    <row r="29" spans="1:2" x14ac:dyDescent="0.35">
      <c r="A29" s="99" t="s">
        <v>253</v>
      </c>
      <c r="B29" s="100" t="s">
        <v>254</v>
      </c>
    </row>
    <row r="30" spans="1:2" x14ac:dyDescent="0.35">
      <c r="A30" s="99" t="s">
        <v>255</v>
      </c>
      <c r="B30" s="100" t="s">
        <v>256</v>
      </c>
    </row>
    <row r="31" spans="1:2" x14ac:dyDescent="0.35">
      <c r="A31" s="99" t="s">
        <v>257</v>
      </c>
      <c r="B31" s="100" t="s">
        <v>258</v>
      </c>
    </row>
    <row r="32" spans="1:2" x14ac:dyDescent="0.35">
      <c r="A32" s="99" t="s">
        <v>259</v>
      </c>
      <c r="B32" s="100" t="s">
        <v>260</v>
      </c>
    </row>
    <row r="33" spans="1:2" x14ac:dyDescent="0.35">
      <c r="A33" s="99" t="s">
        <v>261</v>
      </c>
      <c r="B33" s="100" t="s">
        <v>262</v>
      </c>
    </row>
    <row r="34" spans="1:2" x14ac:dyDescent="0.35">
      <c r="A34" s="99" t="s">
        <v>263</v>
      </c>
      <c r="B34" s="100" t="s">
        <v>264</v>
      </c>
    </row>
    <row r="35" spans="1:2" x14ac:dyDescent="0.35">
      <c r="A35" s="99" t="s">
        <v>265</v>
      </c>
      <c r="B35" s="100" t="s">
        <v>266</v>
      </c>
    </row>
    <row r="36" spans="1:2" x14ac:dyDescent="0.35">
      <c r="A36" s="99" t="s">
        <v>267</v>
      </c>
      <c r="B36" s="100" t="s">
        <v>268</v>
      </c>
    </row>
    <row r="37" spans="1:2" x14ac:dyDescent="0.35">
      <c r="A37" s="99" t="s">
        <v>269</v>
      </c>
      <c r="B37" s="100" t="s">
        <v>270</v>
      </c>
    </row>
    <row r="38" spans="1:2" x14ac:dyDescent="0.35">
      <c r="A38" s="99" t="s">
        <v>271</v>
      </c>
      <c r="B38" s="100" t="s">
        <v>272</v>
      </c>
    </row>
    <row r="39" spans="1:2" x14ac:dyDescent="0.35">
      <c r="A39" s="99" t="s">
        <v>273</v>
      </c>
      <c r="B39" s="100" t="s">
        <v>274</v>
      </c>
    </row>
    <row r="40" spans="1:2" x14ac:dyDescent="0.35">
      <c r="A40" s="99" t="s">
        <v>275</v>
      </c>
      <c r="B40" s="100" t="s">
        <v>276</v>
      </c>
    </row>
    <row r="41" spans="1:2" x14ac:dyDescent="0.35">
      <c r="A41" s="99" t="s">
        <v>277</v>
      </c>
      <c r="B41" s="100" t="s">
        <v>278</v>
      </c>
    </row>
    <row r="42" spans="1:2" x14ac:dyDescent="0.35">
      <c r="A42" s="99" t="s">
        <v>279</v>
      </c>
      <c r="B42" s="100" t="s">
        <v>280</v>
      </c>
    </row>
    <row r="43" spans="1:2" x14ac:dyDescent="0.35">
      <c r="A43" s="99" t="s">
        <v>281</v>
      </c>
      <c r="B43" s="100" t="s">
        <v>282</v>
      </c>
    </row>
    <row r="44" spans="1:2" x14ac:dyDescent="0.35">
      <c r="A44" s="99" t="s">
        <v>283</v>
      </c>
      <c r="B44" s="100" t="s">
        <v>284</v>
      </c>
    </row>
    <row r="45" spans="1:2" x14ac:dyDescent="0.35">
      <c r="A45" s="99" t="s">
        <v>285</v>
      </c>
      <c r="B45" s="100" t="s">
        <v>286</v>
      </c>
    </row>
    <row r="46" spans="1:2" x14ac:dyDescent="0.35">
      <c r="A46" s="99" t="s">
        <v>287</v>
      </c>
      <c r="B46" s="100" t="s">
        <v>288</v>
      </c>
    </row>
    <row r="47" spans="1:2" x14ac:dyDescent="0.35">
      <c r="A47" s="99" t="s">
        <v>289</v>
      </c>
      <c r="B47" s="100" t="s">
        <v>290</v>
      </c>
    </row>
    <row r="48" spans="1:2" x14ac:dyDescent="0.35">
      <c r="A48" s="99" t="s">
        <v>291</v>
      </c>
      <c r="B48" s="100" t="s">
        <v>292</v>
      </c>
    </row>
    <row r="49" spans="1:2" x14ac:dyDescent="0.35">
      <c r="A49" s="99" t="s">
        <v>293</v>
      </c>
      <c r="B49" s="100" t="s">
        <v>294</v>
      </c>
    </row>
    <row r="50" spans="1:2" x14ac:dyDescent="0.35">
      <c r="A50" s="99" t="s">
        <v>295</v>
      </c>
      <c r="B50" s="100" t="s">
        <v>296</v>
      </c>
    </row>
    <row r="51" spans="1:2" x14ac:dyDescent="0.35">
      <c r="A51" s="99" t="s">
        <v>297</v>
      </c>
      <c r="B51" s="100" t="s">
        <v>298</v>
      </c>
    </row>
    <row r="52" spans="1:2" x14ac:dyDescent="0.35">
      <c r="A52" s="99" t="s">
        <v>299</v>
      </c>
      <c r="B52" s="100" t="s">
        <v>300</v>
      </c>
    </row>
    <row r="53" spans="1:2" x14ac:dyDescent="0.35">
      <c r="A53" s="99" t="s">
        <v>301</v>
      </c>
      <c r="B53" s="100" t="s">
        <v>302</v>
      </c>
    </row>
    <row r="54" spans="1:2" x14ac:dyDescent="0.35">
      <c r="A54" s="99" t="s">
        <v>303</v>
      </c>
      <c r="B54" s="100" t="s">
        <v>304</v>
      </c>
    </row>
    <row r="55" spans="1:2" x14ac:dyDescent="0.35">
      <c r="A55" s="99" t="s">
        <v>305</v>
      </c>
      <c r="B55" s="100" t="s">
        <v>306</v>
      </c>
    </row>
    <row r="56" spans="1:2" x14ac:dyDescent="0.35">
      <c r="A56" s="99" t="s">
        <v>307</v>
      </c>
      <c r="B56" s="100" t="s">
        <v>308</v>
      </c>
    </row>
    <row r="57" spans="1:2" x14ac:dyDescent="0.35">
      <c r="A57" s="99" t="s">
        <v>309</v>
      </c>
      <c r="B57" s="100" t="s">
        <v>310</v>
      </c>
    </row>
    <row r="58" spans="1:2" x14ac:dyDescent="0.35">
      <c r="A58" s="99" t="s">
        <v>311</v>
      </c>
      <c r="B58" s="100" t="s">
        <v>312</v>
      </c>
    </row>
    <row r="59" spans="1:2" x14ac:dyDescent="0.35">
      <c r="A59" s="99" t="s">
        <v>313</v>
      </c>
      <c r="B59" s="100" t="s">
        <v>314</v>
      </c>
    </row>
    <row r="60" spans="1:2" x14ac:dyDescent="0.35">
      <c r="A60" s="99" t="s">
        <v>315</v>
      </c>
      <c r="B60" s="100" t="s">
        <v>316</v>
      </c>
    </row>
    <row r="61" spans="1:2" x14ac:dyDescent="0.35">
      <c r="A61" s="99" t="s">
        <v>317</v>
      </c>
      <c r="B61" s="100" t="s">
        <v>318</v>
      </c>
    </row>
    <row r="62" spans="1:2" x14ac:dyDescent="0.35">
      <c r="A62" s="99" t="s">
        <v>319</v>
      </c>
      <c r="B62" s="100" t="s">
        <v>320</v>
      </c>
    </row>
    <row r="63" spans="1:2" x14ac:dyDescent="0.35">
      <c r="A63" s="99" t="s">
        <v>321</v>
      </c>
      <c r="B63" s="100" t="s">
        <v>322</v>
      </c>
    </row>
    <row r="64" spans="1:2" x14ac:dyDescent="0.35">
      <c r="A64" s="99" t="s">
        <v>323</v>
      </c>
      <c r="B64" s="100" t="s">
        <v>324</v>
      </c>
    </row>
    <row r="65" spans="1:2" x14ac:dyDescent="0.35">
      <c r="A65" s="99" t="s">
        <v>325</v>
      </c>
      <c r="B65" s="100" t="s">
        <v>326</v>
      </c>
    </row>
    <row r="66" spans="1:2" x14ac:dyDescent="0.35">
      <c r="A66" s="99" t="s">
        <v>327</v>
      </c>
      <c r="B66" s="100" t="s">
        <v>328</v>
      </c>
    </row>
    <row r="67" spans="1:2" x14ac:dyDescent="0.35">
      <c r="A67" s="99" t="s">
        <v>329</v>
      </c>
      <c r="B67" s="100" t="s">
        <v>330</v>
      </c>
    </row>
    <row r="68" spans="1:2" x14ac:dyDescent="0.35">
      <c r="A68" s="99" t="s">
        <v>331</v>
      </c>
      <c r="B68" s="100" t="s">
        <v>332</v>
      </c>
    </row>
    <row r="69" spans="1:2" x14ac:dyDescent="0.35">
      <c r="A69" s="99" t="s">
        <v>333</v>
      </c>
      <c r="B69" s="100" t="s">
        <v>334</v>
      </c>
    </row>
    <row r="70" spans="1:2" x14ac:dyDescent="0.35">
      <c r="A70" s="99" t="s">
        <v>335</v>
      </c>
      <c r="B70" s="100" t="s">
        <v>336</v>
      </c>
    </row>
    <row r="71" spans="1:2" x14ac:dyDescent="0.35">
      <c r="A71" s="99" t="s">
        <v>337</v>
      </c>
      <c r="B71" s="100" t="s">
        <v>338</v>
      </c>
    </row>
    <row r="72" spans="1:2" x14ac:dyDescent="0.35">
      <c r="A72" s="99" t="s">
        <v>339</v>
      </c>
      <c r="B72" s="100" t="s">
        <v>340</v>
      </c>
    </row>
    <row r="73" spans="1:2" x14ac:dyDescent="0.35">
      <c r="A73" s="99" t="s">
        <v>341</v>
      </c>
      <c r="B73" s="100" t="s">
        <v>342</v>
      </c>
    </row>
    <row r="74" spans="1:2" x14ac:dyDescent="0.35">
      <c r="A74" s="99" t="s">
        <v>343</v>
      </c>
      <c r="B74" s="100" t="s">
        <v>344</v>
      </c>
    </row>
    <row r="75" spans="1:2" x14ac:dyDescent="0.35">
      <c r="A75" s="99" t="s">
        <v>345</v>
      </c>
      <c r="B75" s="101" t="s">
        <v>346</v>
      </c>
    </row>
    <row r="76" spans="1:2" x14ac:dyDescent="0.35">
      <c r="A76" s="99" t="s">
        <v>347</v>
      </c>
      <c r="B76" s="101" t="s">
        <v>348</v>
      </c>
    </row>
    <row r="77" spans="1:2" x14ac:dyDescent="0.35">
      <c r="A77" s="99" t="s">
        <v>349</v>
      </c>
      <c r="B77" s="101" t="s">
        <v>350</v>
      </c>
    </row>
    <row r="78" spans="1:2" x14ac:dyDescent="0.35">
      <c r="A78" s="99" t="s">
        <v>351</v>
      </c>
      <c r="B78" s="101" t="s">
        <v>352</v>
      </c>
    </row>
    <row r="79" spans="1:2" x14ac:dyDescent="0.35">
      <c r="A79" s="99" t="s">
        <v>353</v>
      </c>
      <c r="B79" s="101" t="s">
        <v>354</v>
      </c>
    </row>
    <row r="80" spans="1:2" x14ac:dyDescent="0.35">
      <c r="A80" s="99" t="s">
        <v>355</v>
      </c>
      <c r="B80" s="101" t="s">
        <v>356</v>
      </c>
    </row>
    <row r="81" spans="1:2" x14ac:dyDescent="0.35">
      <c r="A81" s="99" t="s">
        <v>357</v>
      </c>
      <c r="B81" s="101" t="s">
        <v>358</v>
      </c>
    </row>
    <row r="82" spans="1:2" x14ac:dyDescent="0.35">
      <c r="A82" s="99" t="s">
        <v>359</v>
      </c>
      <c r="B82" s="101" t="s">
        <v>360</v>
      </c>
    </row>
    <row r="83" spans="1:2" x14ac:dyDescent="0.35">
      <c r="A83" s="99" t="s">
        <v>361</v>
      </c>
      <c r="B83" s="101" t="s">
        <v>362</v>
      </c>
    </row>
    <row r="84" spans="1:2" x14ac:dyDescent="0.35">
      <c r="A84" s="99" t="s">
        <v>363</v>
      </c>
      <c r="B84" s="101" t="s">
        <v>364</v>
      </c>
    </row>
    <row r="85" spans="1:2" x14ac:dyDescent="0.35">
      <c r="A85" s="99" t="s">
        <v>365</v>
      </c>
      <c r="B85" s="101" t="s">
        <v>366</v>
      </c>
    </row>
    <row r="86" spans="1:2" x14ac:dyDescent="0.35">
      <c r="A86" s="99" t="s">
        <v>367</v>
      </c>
      <c r="B86" s="101" t="s">
        <v>368</v>
      </c>
    </row>
    <row r="87" spans="1:2" x14ac:dyDescent="0.35">
      <c r="A87" s="99" t="s">
        <v>369</v>
      </c>
      <c r="B87" s="101" t="s">
        <v>370</v>
      </c>
    </row>
    <row r="88" spans="1:2" x14ac:dyDescent="0.35">
      <c r="A88" s="99" t="s">
        <v>371</v>
      </c>
      <c r="B88" s="101" t="s">
        <v>372</v>
      </c>
    </row>
    <row r="89" spans="1:2" x14ac:dyDescent="0.35">
      <c r="A89" s="99" t="s">
        <v>373</v>
      </c>
      <c r="B89" s="101" t="s">
        <v>374</v>
      </c>
    </row>
    <row r="90" spans="1:2" x14ac:dyDescent="0.35">
      <c r="A90" s="99" t="s">
        <v>375</v>
      </c>
      <c r="B90" s="101" t="s">
        <v>376</v>
      </c>
    </row>
    <row r="91" spans="1:2" x14ac:dyDescent="0.35">
      <c r="A91" s="99" t="s">
        <v>377</v>
      </c>
      <c r="B91" s="101" t="s">
        <v>378</v>
      </c>
    </row>
    <row r="92" spans="1:2" x14ac:dyDescent="0.35">
      <c r="A92" s="99" t="s">
        <v>379</v>
      </c>
      <c r="B92" s="101" t="s">
        <v>380</v>
      </c>
    </row>
    <row r="93" spans="1:2" x14ac:dyDescent="0.35">
      <c r="A93" s="99" t="s">
        <v>381</v>
      </c>
      <c r="B93" s="101" t="s">
        <v>382</v>
      </c>
    </row>
    <row r="94" spans="1:2" x14ac:dyDescent="0.35">
      <c r="A94" s="99" t="s">
        <v>383</v>
      </c>
      <c r="B94" s="101" t="s">
        <v>384</v>
      </c>
    </row>
    <row r="95" spans="1:2" x14ac:dyDescent="0.35">
      <c r="A95" s="99" t="s">
        <v>385</v>
      </c>
      <c r="B95" s="101" t="s">
        <v>386</v>
      </c>
    </row>
    <row r="96" spans="1:2" x14ac:dyDescent="0.35">
      <c r="A96" s="99" t="s">
        <v>387</v>
      </c>
      <c r="B96" s="101" t="s">
        <v>388</v>
      </c>
    </row>
    <row r="97" spans="1:2" x14ac:dyDescent="0.35">
      <c r="A97" s="99" t="s">
        <v>389</v>
      </c>
      <c r="B97" s="101" t="s">
        <v>390</v>
      </c>
    </row>
    <row r="98" spans="1:2" x14ac:dyDescent="0.35">
      <c r="A98" s="99" t="s">
        <v>391</v>
      </c>
      <c r="B98" s="101" t="s">
        <v>392</v>
      </c>
    </row>
    <row r="99" spans="1:2" x14ac:dyDescent="0.35">
      <c r="A99" s="99" t="s">
        <v>393</v>
      </c>
      <c r="B99" s="101" t="s">
        <v>394</v>
      </c>
    </row>
    <row r="100" spans="1:2" x14ac:dyDescent="0.35">
      <c r="A100" s="99" t="s">
        <v>395</v>
      </c>
      <c r="B100" s="101" t="s">
        <v>396</v>
      </c>
    </row>
    <row r="101" spans="1:2" x14ac:dyDescent="0.35">
      <c r="A101" s="99" t="s">
        <v>397</v>
      </c>
      <c r="B101" s="101" t="s">
        <v>398</v>
      </c>
    </row>
    <row r="102" spans="1:2" x14ac:dyDescent="0.35">
      <c r="A102" s="99" t="s">
        <v>399</v>
      </c>
      <c r="B102" s="101" t="s">
        <v>400</v>
      </c>
    </row>
    <row r="103" spans="1:2" x14ac:dyDescent="0.35">
      <c r="A103" s="99" t="s">
        <v>401</v>
      </c>
      <c r="B103" s="101" t="s">
        <v>402</v>
      </c>
    </row>
    <row r="104" spans="1:2" x14ac:dyDescent="0.35">
      <c r="A104" s="99" t="s">
        <v>403</v>
      </c>
      <c r="B104" s="101" t="s">
        <v>404</v>
      </c>
    </row>
    <row r="105" spans="1:2" x14ac:dyDescent="0.35">
      <c r="A105" s="99" t="s">
        <v>405</v>
      </c>
      <c r="B105" s="101" t="s">
        <v>406</v>
      </c>
    </row>
    <row r="106" spans="1:2" x14ac:dyDescent="0.35">
      <c r="A106" s="99" t="s">
        <v>407</v>
      </c>
      <c r="B106" s="101" t="s">
        <v>408</v>
      </c>
    </row>
    <row r="107" spans="1:2" x14ac:dyDescent="0.35">
      <c r="A107" s="99" t="s">
        <v>409</v>
      </c>
      <c r="B107" s="101" t="s">
        <v>410</v>
      </c>
    </row>
    <row r="108" spans="1:2" x14ac:dyDescent="0.35">
      <c r="A108" s="99" t="s">
        <v>411</v>
      </c>
      <c r="B108" s="101" t="s">
        <v>412</v>
      </c>
    </row>
    <row r="109" spans="1:2" x14ac:dyDescent="0.35">
      <c r="A109" s="99" t="s">
        <v>413</v>
      </c>
      <c r="B109" s="101" t="s">
        <v>414</v>
      </c>
    </row>
    <row r="110" spans="1:2" x14ac:dyDescent="0.35">
      <c r="A110" s="99" t="s">
        <v>415</v>
      </c>
      <c r="B110" s="101" t="s">
        <v>416</v>
      </c>
    </row>
    <row r="111" spans="1:2" x14ac:dyDescent="0.35">
      <c r="A111" s="99" t="s">
        <v>417</v>
      </c>
      <c r="B111" s="101" t="s">
        <v>418</v>
      </c>
    </row>
    <row r="112" spans="1:2" x14ac:dyDescent="0.35">
      <c r="A112" s="99" t="s">
        <v>419</v>
      </c>
      <c r="B112" s="101" t="s">
        <v>420</v>
      </c>
    </row>
    <row r="113" spans="1:2" x14ac:dyDescent="0.35">
      <c r="A113" s="99" t="s">
        <v>421</v>
      </c>
      <c r="B113" s="101" t="s">
        <v>422</v>
      </c>
    </row>
    <row r="114" spans="1:2" x14ac:dyDescent="0.35">
      <c r="A114" s="99" t="s">
        <v>423</v>
      </c>
      <c r="B114" s="101" t="s">
        <v>424</v>
      </c>
    </row>
    <row r="115" spans="1:2" x14ac:dyDescent="0.35">
      <c r="A115" s="99" t="s">
        <v>425</v>
      </c>
      <c r="B115" s="101" t="s">
        <v>426</v>
      </c>
    </row>
    <row r="116" spans="1:2" x14ac:dyDescent="0.35">
      <c r="A116" s="99" t="s">
        <v>427</v>
      </c>
      <c r="B116" s="101" t="s">
        <v>428</v>
      </c>
    </row>
    <row r="117" spans="1:2" x14ac:dyDescent="0.35">
      <c r="A117" s="99" t="s">
        <v>429</v>
      </c>
      <c r="B117" s="101" t="s">
        <v>430</v>
      </c>
    </row>
    <row r="118" spans="1:2" x14ac:dyDescent="0.35">
      <c r="A118" s="99" t="s">
        <v>431</v>
      </c>
      <c r="B118" s="101" t="s">
        <v>432</v>
      </c>
    </row>
    <row r="119" spans="1:2" x14ac:dyDescent="0.35">
      <c r="A119" s="99" t="s">
        <v>433</v>
      </c>
      <c r="B119" s="101" t="s">
        <v>434</v>
      </c>
    </row>
    <row r="120" spans="1:2" x14ac:dyDescent="0.35">
      <c r="A120" s="99" t="s">
        <v>435</v>
      </c>
      <c r="B120" s="101" t="s">
        <v>436</v>
      </c>
    </row>
    <row r="121" spans="1:2" x14ac:dyDescent="0.35">
      <c r="A121" s="99" t="s">
        <v>437</v>
      </c>
      <c r="B121" s="101" t="s">
        <v>438</v>
      </c>
    </row>
    <row r="122" spans="1:2" x14ac:dyDescent="0.35">
      <c r="A122" s="99" t="s">
        <v>439</v>
      </c>
      <c r="B122" s="101" t="s">
        <v>440</v>
      </c>
    </row>
    <row r="123" spans="1:2" x14ac:dyDescent="0.35">
      <c r="A123" s="99" t="s">
        <v>441</v>
      </c>
      <c r="B123" s="101" t="s">
        <v>442</v>
      </c>
    </row>
    <row r="124" spans="1:2" x14ac:dyDescent="0.35">
      <c r="A124" s="99" t="s">
        <v>443</v>
      </c>
      <c r="B124" s="101" t="s">
        <v>444</v>
      </c>
    </row>
    <row r="125" spans="1:2" x14ac:dyDescent="0.35">
      <c r="A125" s="99" t="s">
        <v>445</v>
      </c>
      <c r="B125" s="101" t="s">
        <v>446</v>
      </c>
    </row>
    <row r="126" spans="1:2" x14ac:dyDescent="0.35">
      <c r="A126" s="99" t="s">
        <v>447</v>
      </c>
      <c r="B126" s="101" t="s">
        <v>448</v>
      </c>
    </row>
    <row r="127" spans="1:2" x14ac:dyDescent="0.35">
      <c r="A127" s="99" t="s">
        <v>449</v>
      </c>
      <c r="B127" s="101" t="s">
        <v>450</v>
      </c>
    </row>
    <row r="128" spans="1:2" x14ac:dyDescent="0.35">
      <c r="A128" s="99" t="s">
        <v>451</v>
      </c>
      <c r="B128" s="101" t="s">
        <v>452</v>
      </c>
    </row>
    <row r="129" spans="1:2" x14ac:dyDescent="0.35">
      <c r="A129" s="99" t="s">
        <v>453</v>
      </c>
      <c r="B129" s="101" t="s">
        <v>454</v>
      </c>
    </row>
    <row r="130" spans="1:2" x14ac:dyDescent="0.35">
      <c r="A130" s="99" t="s">
        <v>455</v>
      </c>
      <c r="B130" s="101" t="s">
        <v>456</v>
      </c>
    </row>
    <row r="131" spans="1:2" x14ac:dyDescent="0.35">
      <c r="A131" s="99" t="s">
        <v>457</v>
      </c>
      <c r="B131" s="101" t="s">
        <v>458</v>
      </c>
    </row>
    <row r="132" spans="1:2" x14ac:dyDescent="0.35">
      <c r="A132" s="99" t="s">
        <v>459</v>
      </c>
      <c r="B132" s="101" t="s">
        <v>460</v>
      </c>
    </row>
    <row r="133" spans="1:2" x14ac:dyDescent="0.35">
      <c r="A133" s="99" t="s">
        <v>461</v>
      </c>
      <c r="B133" s="101" t="s">
        <v>462</v>
      </c>
    </row>
    <row r="134" spans="1:2" x14ac:dyDescent="0.35">
      <c r="A134" s="99" t="s">
        <v>463</v>
      </c>
      <c r="B134" s="101" t="s">
        <v>464</v>
      </c>
    </row>
    <row r="135" spans="1:2" x14ac:dyDescent="0.35">
      <c r="A135" s="99" t="s">
        <v>465</v>
      </c>
      <c r="B135" s="101" t="s">
        <v>466</v>
      </c>
    </row>
    <row r="136" spans="1:2" x14ac:dyDescent="0.35">
      <c r="A136" s="99" t="s">
        <v>467</v>
      </c>
      <c r="B136" s="101" t="s">
        <v>468</v>
      </c>
    </row>
    <row r="137" spans="1:2" x14ac:dyDescent="0.35">
      <c r="A137" s="99" t="s">
        <v>469</v>
      </c>
      <c r="B137" s="101" t="s">
        <v>470</v>
      </c>
    </row>
    <row r="138" spans="1:2" x14ac:dyDescent="0.35">
      <c r="A138" s="99" t="s">
        <v>471</v>
      </c>
      <c r="B138" s="101" t="s">
        <v>472</v>
      </c>
    </row>
    <row r="139" spans="1:2" x14ac:dyDescent="0.35">
      <c r="A139" s="99" t="s">
        <v>473</v>
      </c>
      <c r="B139" s="101" t="s">
        <v>474</v>
      </c>
    </row>
    <row r="140" spans="1:2" x14ac:dyDescent="0.35">
      <c r="A140" s="99" t="s">
        <v>475</v>
      </c>
      <c r="B140" s="101" t="s">
        <v>476</v>
      </c>
    </row>
    <row r="141" spans="1:2" x14ac:dyDescent="0.35">
      <c r="A141" s="99" t="s">
        <v>477</v>
      </c>
      <c r="B141" s="101" t="s">
        <v>478</v>
      </c>
    </row>
    <row r="142" spans="1:2" x14ac:dyDescent="0.35">
      <c r="A142" s="99" t="s">
        <v>479</v>
      </c>
      <c r="B142" s="101" t="s">
        <v>480</v>
      </c>
    </row>
    <row r="143" spans="1:2" x14ac:dyDescent="0.35">
      <c r="A143" s="99" t="s">
        <v>481</v>
      </c>
      <c r="B143" s="101" t="s">
        <v>482</v>
      </c>
    </row>
    <row r="144" spans="1:2" x14ac:dyDescent="0.35">
      <c r="A144" s="99" t="s">
        <v>483</v>
      </c>
      <c r="B144" s="102" t="s">
        <v>484</v>
      </c>
    </row>
    <row r="145" spans="1:2" x14ac:dyDescent="0.35">
      <c r="A145" s="99" t="s">
        <v>485</v>
      </c>
      <c r="B145" s="101" t="s">
        <v>486</v>
      </c>
    </row>
    <row r="146" spans="1:2" x14ac:dyDescent="0.35">
      <c r="A146" s="99" t="s">
        <v>487</v>
      </c>
      <c r="B146" s="101" t="s">
        <v>488</v>
      </c>
    </row>
    <row r="147" spans="1:2" x14ac:dyDescent="0.35">
      <c r="A147" s="99" t="s">
        <v>489</v>
      </c>
      <c r="B147" s="101" t="s">
        <v>490</v>
      </c>
    </row>
    <row r="148" spans="1:2" x14ac:dyDescent="0.35">
      <c r="A148" s="99" t="s">
        <v>491</v>
      </c>
      <c r="B148" s="101" t="s">
        <v>492</v>
      </c>
    </row>
    <row r="149" spans="1:2" x14ac:dyDescent="0.35">
      <c r="A149" s="99" t="s">
        <v>493</v>
      </c>
      <c r="B149" s="101" t="s">
        <v>494</v>
      </c>
    </row>
    <row r="150" spans="1:2" x14ac:dyDescent="0.35">
      <c r="A150" s="99" t="s">
        <v>495</v>
      </c>
      <c r="B150" s="101" t="s">
        <v>496</v>
      </c>
    </row>
    <row r="151" spans="1:2" x14ac:dyDescent="0.35">
      <c r="A151" s="99" t="s">
        <v>497</v>
      </c>
      <c r="B151" s="101" t="s">
        <v>498</v>
      </c>
    </row>
    <row r="152" spans="1:2" x14ac:dyDescent="0.35">
      <c r="A152" s="99" t="s">
        <v>499</v>
      </c>
      <c r="B152" s="101" t="s">
        <v>500</v>
      </c>
    </row>
    <row r="153" spans="1:2" x14ac:dyDescent="0.35">
      <c r="A153" s="99" t="s">
        <v>501</v>
      </c>
      <c r="B153" s="101" t="s">
        <v>502</v>
      </c>
    </row>
    <row r="154" spans="1:2" x14ac:dyDescent="0.35">
      <c r="A154" s="99" t="s">
        <v>503</v>
      </c>
      <c r="B154" s="101" t="s">
        <v>504</v>
      </c>
    </row>
    <row r="155" spans="1:2" x14ac:dyDescent="0.35">
      <c r="A155" s="99" t="s">
        <v>505</v>
      </c>
      <c r="B155" s="101" t="s">
        <v>506</v>
      </c>
    </row>
    <row r="156" spans="1:2" x14ac:dyDescent="0.35">
      <c r="A156" s="99" t="s">
        <v>507</v>
      </c>
      <c r="B156" s="101" t="s">
        <v>508</v>
      </c>
    </row>
    <row r="157" spans="1:2" x14ac:dyDescent="0.35">
      <c r="A157" s="99" t="s">
        <v>509</v>
      </c>
      <c r="B157" s="101" t="s">
        <v>510</v>
      </c>
    </row>
    <row r="158" spans="1:2" x14ac:dyDescent="0.35">
      <c r="A158" s="99" t="s">
        <v>511</v>
      </c>
      <c r="B158" s="101" t="s">
        <v>512</v>
      </c>
    </row>
    <row r="159" spans="1:2" x14ac:dyDescent="0.35">
      <c r="A159" s="99" t="s">
        <v>513</v>
      </c>
      <c r="B159" s="101" t="s">
        <v>514</v>
      </c>
    </row>
    <row r="160" spans="1:2" x14ac:dyDescent="0.35">
      <c r="A160" s="99" t="s">
        <v>515</v>
      </c>
      <c r="B160" s="101" t="s">
        <v>516</v>
      </c>
    </row>
    <row r="161" spans="1:2" x14ac:dyDescent="0.35">
      <c r="A161" s="99" t="s">
        <v>517</v>
      </c>
      <c r="B161" s="101" t="s">
        <v>518</v>
      </c>
    </row>
    <row r="162" spans="1:2" x14ac:dyDescent="0.35">
      <c r="A162" s="99" t="s">
        <v>519</v>
      </c>
      <c r="B162" s="101" t="s">
        <v>520</v>
      </c>
    </row>
    <row r="163" spans="1:2" x14ac:dyDescent="0.35">
      <c r="A163" s="99" t="s">
        <v>521</v>
      </c>
      <c r="B163" s="101" t="s">
        <v>522</v>
      </c>
    </row>
    <row r="164" spans="1:2" x14ac:dyDescent="0.35">
      <c r="A164" s="99" t="s">
        <v>523</v>
      </c>
      <c r="B164" s="101" t="s">
        <v>524</v>
      </c>
    </row>
    <row r="165" spans="1:2" x14ac:dyDescent="0.35">
      <c r="A165" s="99" t="s">
        <v>525</v>
      </c>
      <c r="B165" s="101" t="s">
        <v>526</v>
      </c>
    </row>
    <row r="166" spans="1:2" x14ac:dyDescent="0.35">
      <c r="A166" s="99" t="s">
        <v>527</v>
      </c>
      <c r="B166" s="101" t="s">
        <v>528</v>
      </c>
    </row>
    <row r="167" spans="1:2" x14ac:dyDescent="0.35">
      <c r="A167" s="99" t="s">
        <v>529</v>
      </c>
      <c r="B167" s="101" t="s">
        <v>530</v>
      </c>
    </row>
    <row r="168" spans="1:2" x14ac:dyDescent="0.35">
      <c r="A168" s="99" t="s">
        <v>531</v>
      </c>
      <c r="B168" s="101" t="s">
        <v>532</v>
      </c>
    </row>
    <row r="169" spans="1:2" x14ac:dyDescent="0.35">
      <c r="A169" s="99" t="s">
        <v>533</v>
      </c>
      <c r="B169" s="101" t="s">
        <v>534</v>
      </c>
    </row>
    <row r="170" spans="1:2" x14ac:dyDescent="0.35">
      <c r="A170" s="99" t="s">
        <v>535</v>
      </c>
      <c r="B170" s="101"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3A0D613D0B324BBA52DC5EE9FECA95" ma:contentTypeVersion="10" ma:contentTypeDescription="Create a new document." ma:contentTypeScope="" ma:versionID="60c019f4d2c87ecd6d253f2effd7d1c7">
  <xsd:schema xmlns:xsd="http://www.w3.org/2001/XMLSchema" xmlns:xs="http://www.w3.org/2001/XMLSchema" xmlns:p="http://schemas.microsoft.com/office/2006/metadata/properties" xmlns:ns3="5a977a0b-45ce-4253-aff9-e092dcbf2a54" targetNamespace="http://schemas.microsoft.com/office/2006/metadata/properties" ma:root="true" ma:fieldsID="a31cbec8c6b8a73db30ca0cf97b7b42d" ns3:_="">
    <xsd:import namespace="5a977a0b-45ce-4253-aff9-e092dcbf2a5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77a0b-45ce-4253-aff9-e092dcbf2a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A7CB3B-553F-4DC4-86F3-5EEE2134C3DE}">
  <ds:schemaRefs>
    <ds:schemaRef ds:uri="http://schemas.microsoft.com/sharepoint/v3/contenttype/forms"/>
  </ds:schemaRefs>
</ds:datastoreItem>
</file>

<file path=customXml/itemProps2.xml><?xml version="1.0" encoding="utf-8"?>
<ds:datastoreItem xmlns:ds="http://schemas.openxmlformats.org/officeDocument/2006/customXml" ds:itemID="{594A71E9-AE6C-4219-A5A8-EACE52E60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77a0b-45ce-4253-aff9-e092dcbf2a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8F2913-037F-486C-85F0-73DE90FEFF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a977a0b-45ce-4253-aff9-e092dcbf2a54"/>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Fridah Karimi</cp:lastModifiedBy>
  <cp:lastPrinted>2020-06-22T06:57:47Z</cp:lastPrinted>
  <dcterms:created xsi:type="dcterms:W3CDTF">2017-11-15T21:17:43Z</dcterms:created>
  <dcterms:modified xsi:type="dcterms:W3CDTF">2021-11-04T07:05:09Z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0x0101000E3A0D613D0B324BBA52DC5EE9FECA95</vt:lpwstr>
  </property>
</Properties>
</file>