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ndia\Desktop\PBF Coordination\Rapports annuels 2021 à télécharger\Rapports finaux des projets PBF\Rapp finaux projet Election\"/>
    </mc:Choice>
  </mc:AlternateContent>
  <xr:revisionPtr revIDLastSave="0" documentId="13_ncr:1_{5E154C2B-7BA8-4747-A89B-A276B264D7C4}" xr6:coauthVersionLast="47" xr6:coauthVersionMax="47" xr10:uidLastSave="{00000000-0000-0000-0000-000000000000}"/>
  <bookViews>
    <workbookView xWindow="-110" yWindow="-110" windowWidth="19420" windowHeight="10420" xr2:uid="{00000000-000D-0000-FFFF-FFFF00000000}"/>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5" i="2" l="1"/>
  <c r="D15" i="2"/>
  <c r="E14" i="2"/>
  <c r="E16" i="2" s="1"/>
  <c r="D14" i="2"/>
  <c r="D16" i="2" s="1"/>
  <c r="G39" i="1" l="1"/>
  <c r="G47" i="1"/>
  <c r="G42" i="1"/>
  <c r="G36" i="1" s="1"/>
  <c r="G32" i="1"/>
  <c r="G34" i="1"/>
  <c r="G35" i="1"/>
  <c r="G51" i="1"/>
  <c r="D27" i="1"/>
  <c r="G45" i="1"/>
  <c r="D45" i="1"/>
  <c r="D36" i="1"/>
  <c r="D49" i="1" l="1"/>
  <c r="D52" i="1" s="1"/>
  <c r="G27" i="1"/>
  <c r="G49" i="1" s="1"/>
  <c r="G52" i="1" s="1"/>
  <c r="D54" i="1"/>
  <c r="D55" i="1" l="1"/>
  <c r="G54" i="1"/>
  <c r="G55" i="1" s="1"/>
  <c r="F18" i="1"/>
  <c r="F54" i="1" l="1"/>
  <c r="C18" i="1" l="1"/>
  <c r="F25" i="1" l="1"/>
  <c r="F52" i="1" s="1"/>
  <c r="C25" i="1"/>
  <c r="C52" i="1" s="1"/>
  <c r="C53" i="1" l="1"/>
  <c r="E18" i="1"/>
  <c r="E55" i="1" l="1"/>
  <c r="F53" i="1"/>
  <c r="F55" i="1" s="1"/>
  <c r="C55" i="1"/>
</calcChain>
</file>

<file path=xl/sharedStrings.xml><?xml version="1.0" encoding="utf-8"?>
<sst xmlns="http://schemas.openxmlformats.org/spreadsheetml/2006/main" count="85" uniqueCount="83">
  <si>
    <t>CATEGORIES</t>
  </si>
  <si>
    <t>TOTAL</t>
  </si>
  <si>
    <t>Tranche 1 (70%)</t>
  </si>
  <si>
    <t>Tranche 2 (30%)</t>
  </si>
  <si>
    <t>Total tranche 1</t>
  </si>
  <si>
    <t>Total tranche 2</t>
  </si>
  <si>
    <t>Annexe D - Budget du projet PBF</t>
  </si>
  <si>
    <t>Note: S'il s'agit de revision de projet, veuillez inclure colonnes additionnelles pour montrer le changement.</t>
  </si>
  <si>
    <t>Tableau 1 - Budget du projet PBF par resultat, produit et activite</t>
  </si>
  <si>
    <t>Nombre de resultat/ produit</t>
  </si>
  <si>
    <t>Formulation du resultat/ produit/ activite</t>
  </si>
  <si>
    <t xml:space="preserve">Pourcentage du budget pour chaque produit ou activite reserve pour action directe sur le genre (cas echeant) </t>
  </si>
  <si>
    <t>Notes quelconque le cas echeant (.e.g sur types des entrants ou justification du budget)</t>
  </si>
  <si>
    <t>BUDGET TOTAL DU PROJET:</t>
  </si>
  <si>
    <t>Tableau 2 - Budget de projet PBF par categorie de cout de l'ONU</t>
  </si>
  <si>
    <t>Note: S'il s'agit d'une revision budgetaire, veuillez inclure des colonnes additionnelles pour montrer les changements</t>
  </si>
  <si>
    <t xml:space="preserve"> TOTAL PROJET</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</si>
  <si>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</si>
  <si>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</si>
  <si>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</si>
  <si>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</si>
  <si>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</si>
  <si>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</si>
  <si>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</si>
  <si>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</si>
  <si>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</si>
  <si>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TOTAL $ pour Resultat 1:</t>
  </si>
  <si>
    <t>TOTAL $ pour Resultat 2:</t>
  </si>
  <si>
    <t>SOUS TOTAL DU BUDGET DE PROJET:</t>
  </si>
  <si>
    <t xml:space="preserve">Agence Recipiendiaire PNUD </t>
  </si>
  <si>
    <t>Budget par agence recipiendiaire en USD - Veuillez ajouter une nouvelle colonne par agence recipiendiaire
PNUD</t>
  </si>
  <si>
    <t>Resultat 1:Les acteurs politiques, notamment les femmes et les jeunes des partis politiques et les autres parties prenantes au processus électoral, sont engagés dans le dialogue politique pour des élections locales apaisées</t>
  </si>
  <si>
    <t>Produit 1.1:Une plateforme multipartite de dialogue est mise en place et fonctionnelle</t>
  </si>
  <si>
    <t>A1.1.1. Organiser et faciliter des rencontres consultatives multipartites en vue de la constitution d’une plateforme de dialogue à Abidjan et dans les régions avec l’appui technique de UNOWAS</t>
  </si>
  <si>
    <t>A1.1.2. Organiser des rencontres d’information et des sessions de formation avec les leaders des différents partis politiques et acteurs politiques pour promouvoir des stratégies visant la promotion d’un processus électoral inclusif et apaisé avec l’appui technique de UNOWAS</t>
  </si>
  <si>
    <t xml:space="preserve">A1.1.3.  Appuyer la Concertation Interpartis pour des Elections Démocratiques (CIED) à mettre à jour et faire signer le code de bonne conduite des partis politiques en lien avec l’Observatoire du Code de Bonne Conduite </t>
  </si>
  <si>
    <t>A1.1.4. Organiser un séminaire autour de la question du dialogue multipartite avec des perspectives comparatives</t>
  </si>
  <si>
    <t>Produit 1.2: . Les partenaires nationaux sont appuyés pour promouvoir une image positive et non violente du processus électoral</t>
  </si>
  <si>
    <t>A.1.3.2 Organiser des causeries-débats / dialogues communautaires et conduire des sensibilisations de proximité pour des élections avec la plateforme des clubs de paix des universités de Côte d’Ivoire autour des valeurs de dialogue, de paix et de cohésion sociale</t>
  </si>
  <si>
    <t>A.1.3.3 Initier des cadres d’échanges entre les jeunes et les femmes avec les leaders politiques</t>
  </si>
  <si>
    <t>Résultat 2: Les risques de violences liées au processus et à l’environnement électoral sont réduits à travers la mise en place d’un système d’alerte rapide, flexible et réactif avec l’implication des organisations de jeunes et de femmes pour des élections apaisées</t>
  </si>
  <si>
    <t>Produit 2.1: Une plateforme de veille situationnelle avec l’appui technique des organisations de jeunes et de femmes pour des élections apaisées et transparentes est mise en place et fonctionnelle</t>
  </si>
  <si>
    <t>A2.1.1. Organiser une rencontre constitutive d’une plateforme de veille incluant les organisations de jeunes et de femmes en vue des élections apaisées et transparentes et créer les conditions optimales de prévention de la violence électorale et de la consolidation de la paix</t>
  </si>
  <si>
    <t>A2.1.2. Assurer le suivi de l’environnement politique ivoirien et initier un plaidoyer pour garantir un climat apaisé et démocratique de la campagne électorale</t>
  </si>
  <si>
    <t>A2.1.3. Mener une étude qualitative/quantitative sur la violence à l’égard des femmes en politique et lors des élections</t>
  </si>
  <si>
    <t>Produit 2.2: La Commission électorale indépendante est appuyée et promeut le dialogue et la paix</t>
  </si>
  <si>
    <t>Budget par agence recipiendiaire en USD - Veuillez ajouter une nouvelle colonne par agence recipiendiaire
ONUFEMMES</t>
  </si>
  <si>
    <t xml:space="preserve"> </t>
  </si>
  <si>
    <t>Produit 1.3 : La capacité des jeunes et des femmes des partis politiques est renforcée en matière d’élections et de paix</t>
  </si>
  <si>
    <t>Output 3.1: Le cadre légal relatif aux élections est révisé pour encourager la représentation des femmes</t>
  </si>
  <si>
    <r>
      <rPr>
        <b/>
        <sz val="10"/>
        <color indexed="8"/>
        <rFont val="Times New Roman"/>
        <family val="1"/>
      </rPr>
      <t>Activity 3.1.1:</t>
    </r>
    <r>
      <rPr>
        <sz val="10"/>
        <color indexed="8"/>
        <rFont val="Times New Roman"/>
        <family val="1"/>
      </rPr>
      <t xml:space="preserve"> Apporter des appuis techniques au parlement pour la revue du projet de loi relatif à la promotion des droits politiques des femmes dans les assemblées élues </t>
    </r>
  </si>
  <si>
    <r>
      <rPr>
        <b/>
        <sz val="10"/>
        <color indexed="8"/>
        <rFont val="Times New Roman"/>
        <family val="1"/>
      </rPr>
      <t>Activity 3.1.2:</t>
    </r>
    <r>
      <rPr>
        <sz val="10"/>
        <color indexed="8"/>
        <rFont val="Times New Roman"/>
        <family val="1"/>
      </rPr>
      <t xml:space="preserve"> Conduire des plaidoyers et des sensibilisations sous l’égide du Forum des femmes des partis politique (FemP-CI) réseau des femmes leaders Africaines pour l'adoption et la vulgarisation de la loi pour l’accroissement de la représentativité des femmes dans les assemblées élues </t>
    </r>
  </si>
  <si>
    <r>
      <rPr>
        <b/>
        <sz val="10"/>
        <color indexed="8"/>
        <rFont val="Times New Roman"/>
        <family val="1"/>
      </rPr>
      <t>Activity 3.1.3:</t>
    </r>
    <r>
      <rPr>
        <sz val="10"/>
        <color indexed="8"/>
        <rFont val="Times New Roman"/>
        <family val="1"/>
      </rPr>
      <t xml:space="preserve"> Renforcer les capacités des leaders communautaires, autorités préfectorales, les élus locaux sur le rôle de la femme dans la prise de décision et leur rôle dans la prévention des violences en période électorale</t>
    </r>
  </si>
  <si>
    <r>
      <rPr>
        <b/>
        <sz val="10"/>
        <color indexed="8"/>
        <rFont val="Times New Roman"/>
        <family val="1"/>
      </rPr>
      <t>Activity 3.1.4:</t>
    </r>
    <r>
      <rPr>
        <sz val="10"/>
        <color indexed="8"/>
        <rFont val="Times New Roman"/>
        <family val="1"/>
      </rPr>
      <t xml:space="preserve"> Appuyer les médias à travers les réseaux des femmes journalistes et professionnels de la communication pour une prise en compte effective du genre dans les contenus médiatiques et conduire des sensibilisations médiatiques/de proximité en vue de la participation politique des femmes</t>
    </r>
  </si>
  <si>
    <t>Output 3.2: Les capacités des femmes et des jeunes filles en politique sont renforcées</t>
  </si>
  <si>
    <r>
      <rPr>
        <b/>
        <sz val="10"/>
        <color indexed="8"/>
        <rFont val="Times New Roman"/>
        <family val="1"/>
      </rPr>
      <t>Activity 3.2.1:</t>
    </r>
    <r>
      <rPr>
        <sz val="10"/>
        <color indexed="8"/>
        <rFont val="Times New Roman"/>
        <family val="1"/>
      </rPr>
      <t xml:space="preserve"> Développer une formation des formatrices (ToT) à la base du manuel de formation des candidates et Assurer des sessions de formation aux sections féminines des partis politiques </t>
    </r>
  </si>
  <si>
    <r>
      <rPr>
        <b/>
        <sz val="10"/>
        <color indexed="8"/>
        <rFont val="Times New Roman"/>
        <family val="1"/>
      </rPr>
      <t>Activity 3.2.2:</t>
    </r>
    <r>
      <rPr>
        <sz val="10"/>
        <color indexed="8"/>
        <rFont val="Times New Roman"/>
        <family val="1"/>
      </rPr>
      <t xml:space="preserve"> Créer des cellules d’appui accessibles aux femmes candidates et munis des moyens techniques pour un appui immédiat et permanant des candidates</t>
    </r>
  </si>
  <si>
    <r>
      <rPr>
        <b/>
        <sz val="10"/>
        <color indexed="8"/>
        <rFont val="Times New Roman"/>
        <family val="1"/>
      </rPr>
      <t>Activity 3.2.3:</t>
    </r>
    <r>
      <rPr>
        <sz val="10"/>
        <color indexed="8"/>
        <rFont val="Times New Roman"/>
        <family val="1"/>
      </rPr>
      <t xml:space="preserve"> Créer des cadres d’échange et de partage d’expérience entre femmes leaders, les femmes des communautés rurales sur le rôle de la femme dans la prise de décision, la prévention des violences en période électorale et Conduire des activités de mentorat des jeunes filles</t>
    </r>
  </si>
  <si>
    <t>Output 3.3: La population et les partis politiques sont sensibilisés à la question de la violence à l’égard des femmes en politique</t>
  </si>
  <si>
    <r>
      <rPr>
        <b/>
        <sz val="10"/>
        <color indexed="8"/>
        <rFont val="Times New Roman"/>
        <family val="1"/>
      </rPr>
      <t>Activity 3.3.1:</t>
    </r>
    <r>
      <rPr>
        <sz val="10"/>
        <color indexed="8"/>
        <rFont val="Times New Roman"/>
        <family val="1"/>
      </rPr>
      <t xml:space="preserve"> Produire des outils de communication sur la base des résultats de l’étude</t>
    </r>
  </si>
  <si>
    <r>
      <rPr>
        <b/>
        <sz val="10"/>
        <color indexed="8"/>
        <rFont val="Times New Roman"/>
        <family val="1"/>
      </rPr>
      <t>Activity 3.3.2:</t>
    </r>
    <r>
      <rPr>
        <sz val="10"/>
        <color indexed="8"/>
        <rFont val="Times New Roman"/>
        <family val="1"/>
      </rPr>
      <t xml:space="preserve"> Organiser des sessions d’information et de formation sur la question de la violence à l’égard des femmes en politique a la base du guide PNUD-ONUFEMMES  sur la prévention de la violence envers les femmes lors d’élections</t>
    </r>
  </si>
  <si>
    <r>
      <rPr>
        <b/>
        <sz val="10"/>
        <color indexed="8"/>
        <rFont val="Times New Roman"/>
        <family val="1"/>
      </rPr>
      <t>Activity 3.3.3:</t>
    </r>
    <r>
      <rPr>
        <sz val="10"/>
        <color indexed="8"/>
        <rFont val="Times New Roman"/>
        <family val="1"/>
      </rPr>
      <t xml:space="preserve"> Appuyer une initiative relative à l’observation genre des élections</t>
    </r>
  </si>
  <si>
    <t>TOTAL $ pour Resultat 3:</t>
  </si>
  <si>
    <t>RESULTAT 3: La participation des femmes dans le processus électoral et leur représentativité dans les assemblées élues sont améliorées</t>
  </si>
  <si>
    <t>Couts indirects (7%): UNDP</t>
  </si>
  <si>
    <t>Couts indirects (7%): ONU FEMMES</t>
  </si>
  <si>
    <t>Coordination et M&amp;E UNDP</t>
  </si>
  <si>
    <t>Coordination et M&amp;E ONU FEMMES</t>
  </si>
  <si>
    <t>Niveau de depense/ engagement actuel en USD (a remplir au moment des rapports de projet) 
PNUD</t>
  </si>
  <si>
    <t>Niveau de depense/ engagement actuel en USD (a remplir au moment des rapports de projet) 
ONUFEMMES</t>
  </si>
  <si>
    <t>Activity 3.2.4: Organiser une session d’orientation des nouvelles élues sur la prise en compte du genre et la participation politique des femmes et Développer des manuels aux profits des femmes candidates et nouveaux élus</t>
  </si>
  <si>
    <t>Activite 3.1.5: Appuyer l’adoption du décret d’application de la loi favorisant la représentation des femmes dans les assemblées élues Organiser des sessions d’informations sur le contenu de la loi sur le quota</t>
  </si>
  <si>
    <t xml:space="preserve">Activite 3.1.6: Disséminer la loi favorisant la représentation des femmes dans les assemblées élues et le PAN 1325 à travers des ateliers et la production de matériel de sensibilisation </t>
  </si>
  <si>
    <t>Activite 3.1.7: Conduire des plaidoyers auprès des structures clés (partis politiques, CEI, collectivités…) pour la prise en compte et la mise en œuvre de la loi sur le quota dans leur champ d’action</t>
  </si>
  <si>
    <t>Activite 3.1.8: Appuyer la mise en œuvre effective de la stratégie genre de l’organe de gestion des élections</t>
  </si>
  <si>
    <t>Activity 3.2.5: Renforcer les capacités des organisations de la société civile et groupes et associations de jeunes et de femmes sur le processus électoral et l’importance de la participation active des femmes au processus et Soutenir les initiatives d’éducation des électeurs (inscription sur les listes électorales, étape du processus électoral) menées par les cellules d’appui, les associations de jeunes et de femmes au sein de leurs communautés</t>
  </si>
  <si>
    <t>Activity 3.2.6 : Organiser des sessions de formation à l’endroit des leaders des organisations de jeunesse et de femmes sur les différentes étapes du processus électoral et les différentes façons pour les jeunes de participer au processus électoral (électeur, observateur, administrateur)</t>
  </si>
  <si>
    <t>Activity 3.2.7: Organiser des ateliers de promotion de l’engagement citoyen des jeunes en politique auprès des jeunes leaders issus des clubs de paix et des clubs de genre des universités et grandes écoles</t>
  </si>
  <si>
    <t>Activity 3.2.8: Organiser des ateliers de renforcement des capacités de la pépinière des jeunes filles en politique en matière de campagne électorale, fonctionnement des institutions, gouvernance démocratique et politiques publiques</t>
  </si>
  <si>
    <t>Agence Recipiendiaire
ONUFEMMES</t>
  </si>
  <si>
    <t>PNUD</t>
  </si>
  <si>
    <t>ONUFEMMES</t>
  </si>
  <si>
    <t xml:space="preserve">Budget total revu suite à l'extension avec cout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</si>
</sst>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_-* #,##0\ _€_-;\-* #,##0\ _€_-;_-* &quot;-&quot;??\ _€_-;_-@_-"/>
    <numFmt numFmtId="166" formatCode="0.0%"/>
  </numFmts>
  <fonts count="18" x14ac:knownFonts="1">
    <font>
      <sz val="11"/>
      <color theme="1"/>
      <name val="Calibri"/>
      <family val="2"/>
      <scheme val="minor"/>
    </font>
    <font>
      <sz val="12"/>
      <color theme="1"/>
      <name val="Times New Roman"/>
      <family val="1"/>
    </font>
    <font>
      <b/>
      <sz val="12"/>
      <color theme="1"/>
      <name val="Times New Roman"/>
      <family val="1"/>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b/>
      <sz val="14"/>
      <color theme="1"/>
      <name val="Calibri"/>
      <family val="2"/>
      <scheme val="minor"/>
    </font>
    <font>
      <b/>
      <sz val="16"/>
      <color theme="1"/>
      <name val="Calibri"/>
      <family val="2"/>
      <scheme val="minor"/>
    </font>
    <font>
      <sz val="10"/>
      <color theme="1"/>
      <name val="Times New Roman"/>
      <family val="1"/>
    </font>
    <font>
      <b/>
      <sz val="10"/>
      <color theme="1"/>
      <name val="Times New Roman"/>
      <family val="1"/>
    </font>
    <font>
      <sz val="12"/>
      <color rgb="FFFF0000"/>
      <name val="Times New Roman"/>
      <family val="1"/>
    </font>
    <font>
      <sz val="11"/>
      <color theme="1"/>
      <name val="Calibri"/>
      <family val="2"/>
      <scheme val="minor"/>
    </font>
    <font>
      <b/>
      <sz val="14"/>
      <color theme="1"/>
      <name val="Times New Roman"/>
      <family val="1"/>
    </font>
    <font>
      <b/>
      <sz val="12"/>
      <name val="Times New Roman"/>
      <family val="1"/>
    </font>
    <font>
      <sz val="12"/>
      <name val="Times New Roman"/>
      <family val="1"/>
    </font>
    <font>
      <b/>
      <sz val="10"/>
      <color indexed="8"/>
      <name val="Times New Roman"/>
      <family val="1"/>
    </font>
    <font>
      <sz val="10"/>
      <color indexed="8"/>
      <name val="Times New Roman"/>
      <family val="1"/>
    </font>
  </fonts>
  <fills count="12">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0"/>
        <bgColor indexed="64"/>
      </patternFill>
    </fill>
    <fill>
      <patternFill patternType="solid">
        <fgColor rgb="FF00B0F0"/>
        <bgColor indexed="64"/>
      </patternFill>
    </fill>
    <fill>
      <patternFill patternType="solid">
        <fgColor theme="0" tint="-0.14999847407452621"/>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s>
  <cellStyleXfs count="3">
    <xf numFmtId="0" fontId="0" fillId="0" borderId="0"/>
    <xf numFmtId="164" fontId="12" fillId="0" borderId="0" applyFont="0" applyFill="0" applyBorder="0" applyAlignment="0" applyProtection="0"/>
    <xf numFmtId="9" fontId="12" fillId="0" borderId="0" applyFont="0" applyFill="0" applyBorder="0" applyAlignment="0" applyProtection="0"/>
  </cellStyleXfs>
  <cellXfs count="82">
    <xf numFmtId="0" fontId="0" fillId="0" borderId="0" xfId="0"/>
    <xf numFmtId="0" fontId="1" fillId="0" borderId="1" xfId="0" applyFont="1" applyBorder="1" applyAlignment="1">
      <alignment vertical="center" wrapText="1"/>
    </xf>
    <xf numFmtId="0" fontId="1" fillId="0" borderId="2" xfId="0" applyFont="1" applyBorder="1" applyAlignment="1">
      <alignment vertical="center" wrapText="1"/>
    </xf>
    <xf numFmtId="0" fontId="2" fillId="0" borderId="3" xfId="0" applyFont="1" applyBorder="1" applyAlignment="1">
      <alignment vertical="center" wrapText="1"/>
    </xf>
    <xf numFmtId="0" fontId="1" fillId="0" borderId="4" xfId="0" applyFont="1" applyBorder="1" applyAlignment="1">
      <alignment vertical="center" wrapText="1"/>
    </xf>
    <xf numFmtId="0" fontId="1" fillId="0" borderId="3" xfId="0" applyFont="1" applyBorder="1" applyAlignment="1">
      <alignment vertical="center" wrapText="1"/>
    </xf>
    <xf numFmtId="0" fontId="3" fillId="0" borderId="0" xfId="0" applyFont="1"/>
    <xf numFmtId="0" fontId="4" fillId="3" borderId="10" xfId="0" applyFont="1" applyFill="1" applyBorder="1" applyAlignment="1">
      <alignment horizontal="center" vertical="center" wrapText="1"/>
    </xf>
    <xf numFmtId="0" fontId="5" fillId="0" borderId="10" xfId="0" applyFont="1" applyBorder="1" applyAlignment="1">
      <alignment horizontal="right" vertical="center" wrapText="1"/>
    </xf>
    <xf numFmtId="0" fontId="5" fillId="4" borderId="10" xfId="0" applyFont="1" applyFill="1" applyBorder="1" applyAlignment="1">
      <alignment horizontal="right" vertical="center" wrapText="1"/>
    </xf>
    <xf numFmtId="0" fontId="4" fillId="2" borderId="12" xfId="0" applyFont="1" applyFill="1" applyBorder="1" applyAlignment="1">
      <alignment horizontal="center" vertical="center" wrapText="1"/>
    </xf>
    <xf numFmtId="0" fontId="6" fillId="0" borderId="0" xfId="0" applyFont="1"/>
    <xf numFmtId="0" fontId="7" fillId="0" borderId="0" xfId="0" applyFont="1"/>
    <xf numFmtId="0" fontId="8" fillId="0" borderId="0" xfId="0" applyFont="1"/>
    <xf numFmtId="0" fontId="9" fillId="0" borderId="13" xfId="0" applyFont="1" applyBorder="1" applyAlignment="1">
      <alignment vertical="center" wrapText="1"/>
    </xf>
    <xf numFmtId="0" fontId="9" fillId="0" borderId="8" xfId="0" applyFont="1" applyBorder="1" applyAlignment="1">
      <alignment vertical="center" wrapText="1"/>
    </xf>
    <xf numFmtId="0" fontId="10" fillId="4" borderId="8" xfId="0" applyFont="1" applyFill="1" applyBorder="1" applyAlignment="1">
      <alignment vertical="center" wrapText="1"/>
    </xf>
    <xf numFmtId="4" fontId="5" fillId="0" borderId="10" xfId="0" applyNumberFormat="1" applyFont="1" applyBorder="1" applyAlignment="1">
      <alignment horizontal="right" vertical="center" wrapText="1"/>
    </xf>
    <xf numFmtId="4" fontId="5" fillId="4" borderId="10" xfId="0" applyNumberFormat="1" applyFont="1" applyFill="1" applyBorder="1" applyAlignment="1">
      <alignment horizontal="right" vertical="center" wrapText="1"/>
    </xf>
    <xf numFmtId="3" fontId="1" fillId="0" borderId="4" xfId="0" applyNumberFormat="1" applyFont="1" applyBorder="1" applyAlignment="1">
      <alignment vertical="center" wrapText="1"/>
    </xf>
    <xf numFmtId="0" fontId="2" fillId="6" borderId="1" xfId="0" applyFont="1" applyFill="1" applyBorder="1" applyAlignment="1">
      <alignment vertical="center" wrapText="1"/>
    </xf>
    <xf numFmtId="0" fontId="2" fillId="7" borderId="1" xfId="0" applyFont="1" applyFill="1" applyBorder="1" applyAlignment="1">
      <alignment vertical="center" wrapText="1"/>
    </xf>
    <xf numFmtId="0" fontId="2" fillId="8" borderId="1" xfId="0" applyFont="1" applyFill="1" applyBorder="1" applyAlignment="1">
      <alignment vertical="center" wrapText="1"/>
    </xf>
    <xf numFmtId="0" fontId="11" fillId="0" borderId="4" xfId="0" applyFont="1" applyBorder="1" applyAlignment="1">
      <alignment vertical="center" wrapText="1"/>
    </xf>
    <xf numFmtId="0" fontId="1" fillId="0" borderId="1" xfId="0" applyFont="1" applyFill="1" applyBorder="1" applyAlignment="1">
      <alignment vertical="center" wrapText="1"/>
    </xf>
    <xf numFmtId="0" fontId="2" fillId="0" borderId="1" xfId="0" applyFont="1" applyFill="1" applyBorder="1" applyAlignment="1">
      <alignment vertical="center" wrapText="1"/>
    </xf>
    <xf numFmtId="0" fontId="2" fillId="0" borderId="3" xfId="0" applyFont="1" applyFill="1" applyBorder="1" applyAlignment="1">
      <alignment vertical="center" wrapText="1"/>
    </xf>
    <xf numFmtId="164" fontId="0" fillId="0" borderId="0" xfId="1" applyFont="1"/>
    <xf numFmtId="164" fontId="1" fillId="0" borderId="2" xfId="1" applyFont="1" applyBorder="1" applyAlignment="1">
      <alignment vertical="center" wrapText="1"/>
    </xf>
    <xf numFmtId="164" fontId="1" fillId="0" borderId="4" xfId="1" applyFont="1" applyFill="1" applyBorder="1" applyAlignment="1">
      <alignment vertical="center" wrapText="1"/>
    </xf>
    <xf numFmtId="164" fontId="1" fillId="0" borderId="4" xfId="1" applyFont="1" applyBorder="1" applyAlignment="1">
      <alignment vertical="center" wrapText="1"/>
    </xf>
    <xf numFmtId="164" fontId="1" fillId="9" borderId="4" xfId="1" applyFont="1" applyFill="1" applyBorder="1" applyAlignment="1">
      <alignment vertical="center" wrapText="1"/>
    </xf>
    <xf numFmtId="164" fontId="2" fillId="7" borderId="1" xfId="1" applyFont="1" applyFill="1" applyBorder="1" applyAlignment="1">
      <alignment vertical="center" wrapText="1"/>
    </xf>
    <xf numFmtId="164" fontId="2" fillId="0" borderId="1" xfId="1" applyFont="1" applyFill="1" applyBorder="1" applyAlignment="1">
      <alignment vertical="center" wrapText="1"/>
    </xf>
    <xf numFmtId="164" fontId="2" fillId="8" borderId="1" xfId="1" applyFont="1" applyFill="1" applyBorder="1" applyAlignment="1">
      <alignment vertical="center" wrapText="1"/>
    </xf>
    <xf numFmtId="164" fontId="2" fillId="0" borderId="4" xfId="1" applyFont="1" applyFill="1" applyBorder="1" applyAlignment="1">
      <alignment vertical="center" wrapText="1"/>
    </xf>
    <xf numFmtId="164" fontId="13" fillId="6" borderId="1" xfId="1" applyFont="1" applyFill="1" applyBorder="1" applyAlignment="1">
      <alignment vertical="center" wrapText="1"/>
    </xf>
    <xf numFmtId="0" fontId="14" fillId="0" borderId="3" xfId="0" applyFont="1" applyBorder="1" applyAlignment="1">
      <alignment vertical="center" wrapText="1"/>
    </xf>
    <xf numFmtId="3" fontId="15" fillId="0" borderId="4" xfId="0" applyNumberFormat="1" applyFont="1" applyBorder="1" applyAlignment="1">
      <alignment vertical="center" wrapText="1"/>
    </xf>
    <xf numFmtId="164" fontId="15" fillId="0" borderId="4" xfId="1" applyFont="1" applyBorder="1" applyAlignment="1">
      <alignment vertical="center" wrapText="1"/>
    </xf>
    <xf numFmtId="164" fontId="14" fillId="0" borderId="4" xfId="1" applyFont="1" applyFill="1" applyBorder="1" applyAlignment="1">
      <alignment vertical="center" wrapText="1"/>
    </xf>
    <xf numFmtId="164" fontId="2" fillId="0" borderId="4" xfId="1" applyFont="1" applyBorder="1" applyAlignment="1">
      <alignment vertical="center" wrapText="1"/>
    </xf>
    <xf numFmtId="0" fontId="10" fillId="8" borderId="3" xfId="0" applyFont="1" applyFill="1" applyBorder="1" applyAlignment="1">
      <alignment vertical="center" wrapText="1"/>
    </xf>
    <xf numFmtId="0" fontId="9" fillId="0" borderId="3" xfId="0" applyFont="1" applyBorder="1" applyAlignment="1">
      <alignment vertical="center" wrapText="1"/>
    </xf>
    <xf numFmtId="0" fontId="9" fillId="0" borderId="16" xfId="0" applyFont="1" applyBorder="1" applyAlignment="1">
      <alignment vertical="center" wrapText="1"/>
    </xf>
    <xf numFmtId="164" fontId="10" fillId="0" borderId="17" xfId="0" applyNumberFormat="1" applyFont="1" applyBorder="1" applyAlignment="1">
      <alignment vertical="center" wrapText="1"/>
    </xf>
    <xf numFmtId="165" fontId="13" fillId="6" borderId="1" xfId="1" applyNumberFormat="1" applyFont="1" applyFill="1" applyBorder="1" applyAlignment="1">
      <alignment vertical="center" wrapText="1"/>
    </xf>
    <xf numFmtId="0" fontId="1" fillId="9" borderId="3" xfId="0" applyFont="1" applyFill="1" applyBorder="1" applyAlignment="1">
      <alignment vertical="center" wrapText="1"/>
    </xf>
    <xf numFmtId="3" fontId="1" fillId="9" borderId="4" xfId="0" applyNumberFormat="1" applyFont="1" applyFill="1" applyBorder="1" applyAlignment="1">
      <alignment vertical="center" wrapText="1"/>
    </xf>
    <xf numFmtId="0" fontId="1" fillId="9" borderId="4" xfId="0" applyFont="1" applyFill="1" applyBorder="1" applyAlignment="1">
      <alignment vertical="center" wrapText="1"/>
    </xf>
    <xf numFmtId="0" fontId="0" fillId="9" borderId="0" xfId="0" applyFill="1"/>
    <xf numFmtId="0" fontId="2" fillId="9" borderId="3" xfId="0" applyFont="1" applyFill="1" applyBorder="1" applyAlignment="1">
      <alignment vertical="center" wrapText="1"/>
    </xf>
    <xf numFmtId="0" fontId="2" fillId="9" borderId="1" xfId="0" applyFont="1" applyFill="1" applyBorder="1" applyAlignment="1">
      <alignment vertical="center" wrapText="1"/>
    </xf>
    <xf numFmtId="164" fontId="2" fillId="9" borderId="1" xfId="1" applyFont="1" applyFill="1" applyBorder="1" applyAlignment="1">
      <alignment vertical="center" wrapText="1"/>
    </xf>
    <xf numFmtId="9" fontId="2" fillId="6" borderId="1" xfId="2" applyFont="1" applyFill="1" applyBorder="1" applyAlignment="1">
      <alignment vertical="center" wrapText="1"/>
    </xf>
    <xf numFmtId="164" fontId="0" fillId="9" borderId="0" xfId="1" applyFont="1" applyFill="1"/>
    <xf numFmtId="166" fontId="0" fillId="0" borderId="0" xfId="2" applyNumberFormat="1" applyFont="1"/>
    <xf numFmtId="0" fontId="9" fillId="0" borderId="3" xfId="0" applyFont="1" applyFill="1" applyBorder="1" applyAlignment="1">
      <alignment vertical="center" wrapText="1"/>
    </xf>
    <xf numFmtId="164" fontId="1" fillId="9" borderId="2" xfId="1" applyFont="1" applyFill="1" applyBorder="1" applyAlignment="1">
      <alignment vertical="center" wrapText="1"/>
    </xf>
    <xf numFmtId="164" fontId="2" fillId="9" borderId="4" xfId="1" applyFont="1" applyFill="1" applyBorder="1" applyAlignment="1">
      <alignment vertical="center" wrapText="1"/>
    </xf>
    <xf numFmtId="164" fontId="15" fillId="9" borderId="4" xfId="1" applyFont="1" applyFill="1" applyBorder="1" applyAlignment="1">
      <alignment vertical="center" wrapText="1"/>
    </xf>
    <xf numFmtId="164" fontId="1" fillId="9" borderId="4" xfId="1" applyNumberFormat="1" applyFont="1" applyFill="1" applyBorder="1" applyAlignment="1">
      <alignment vertical="center" wrapText="1"/>
    </xf>
    <xf numFmtId="0" fontId="2" fillId="5" borderId="5" xfId="0" applyFont="1" applyFill="1" applyBorder="1" applyAlignment="1">
      <alignment vertical="center" wrapText="1"/>
    </xf>
    <xf numFmtId="0" fontId="2" fillId="5" borderId="6" xfId="0" applyFont="1" applyFill="1" applyBorder="1" applyAlignment="1">
      <alignment vertical="center" wrapText="1"/>
    </xf>
    <xf numFmtId="0" fontId="2" fillId="5" borderId="2" xfId="0" applyFont="1" applyFill="1" applyBorder="1" applyAlignment="1">
      <alignment vertical="center" wrapText="1"/>
    </xf>
    <xf numFmtId="0" fontId="2" fillId="5" borderId="14" xfId="0" applyFont="1" applyFill="1" applyBorder="1" applyAlignment="1">
      <alignment vertical="center" wrapText="1"/>
    </xf>
    <xf numFmtId="0" fontId="2" fillId="5" borderId="15" xfId="0" applyFont="1" applyFill="1" applyBorder="1" applyAlignment="1">
      <alignment vertical="center" wrapText="1"/>
    </xf>
    <xf numFmtId="0" fontId="2" fillId="5" borderId="4" xfId="0" applyFont="1" applyFill="1" applyBorder="1" applyAlignment="1">
      <alignment vertical="center" wrapText="1"/>
    </xf>
    <xf numFmtId="0" fontId="10" fillId="10" borderId="5" xfId="0" applyFont="1" applyFill="1" applyBorder="1" applyAlignment="1">
      <alignment horizontal="left" vertical="center" wrapText="1"/>
    </xf>
    <xf numFmtId="0" fontId="10" fillId="10" borderId="6" xfId="0" applyFont="1" applyFill="1" applyBorder="1" applyAlignment="1">
      <alignment horizontal="left" vertical="center" wrapText="1"/>
    </xf>
    <xf numFmtId="0" fontId="10" fillId="10" borderId="2" xfId="0" applyFont="1" applyFill="1" applyBorder="1" applyAlignment="1">
      <alignment horizontal="left"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4" fontId="5" fillId="0" borderId="10" xfId="0" applyNumberFormat="1" applyFont="1" applyFill="1" applyBorder="1" applyAlignment="1">
      <alignment horizontal="right" vertical="center" wrapText="1"/>
    </xf>
    <xf numFmtId="3" fontId="5" fillId="0" borderId="10" xfId="0" applyNumberFormat="1" applyFont="1" applyFill="1" applyBorder="1" applyAlignment="1">
      <alignment horizontal="right" vertical="center" wrapText="1"/>
    </xf>
    <xf numFmtId="4" fontId="5" fillId="0" borderId="10" xfId="0" applyNumberFormat="1" applyFont="1" applyFill="1" applyBorder="1" applyAlignment="1">
      <alignment horizontal="center" vertical="center" wrapText="1"/>
    </xf>
    <xf numFmtId="0" fontId="5" fillId="0" borderId="10" xfId="0" applyFont="1" applyFill="1" applyBorder="1" applyAlignment="1">
      <alignment horizontal="right" vertical="center" wrapText="1"/>
    </xf>
    <xf numFmtId="4" fontId="5" fillId="11" borderId="10" xfId="0" applyNumberFormat="1" applyFont="1" applyFill="1" applyBorder="1" applyAlignment="1">
      <alignment horizontal="right" vertical="center" wrapText="1"/>
    </xf>
    <xf numFmtId="164" fontId="5" fillId="0" borderId="10" xfId="1" applyFont="1" applyBorder="1" applyAlignment="1">
      <alignment horizontal="right" vertical="center" wrapText="1"/>
    </xf>
    <xf numFmtId="164" fontId="5" fillId="4" borderId="10" xfId="1" applyFont="1" applyFill="1" applyBorder="1" applyAlignment="1">
      <alignment horizontal="right" vertical="center" wrapText="1"/>
    </xf>
  </cellXfs>
  <cellStyles count="3">
    <cellStyle name="Milliers" xfId="1" builtinId="3"/>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9"/>
  <sheetViews>
    <sheetView tabSelected="1" zoomScale="70" zoomScaleNormal="70" zoomScaleSheetLayoutView="50" workbookViewId="0">
      <selection activeCell="C55" sqref="C55:D55"/>
    </sheetView>
  </sheetViews>
  <sheetFormatPr baseColWidth="10" defaultColWidth="8.7265625" defaultRowHeight="14.5" x14ac:dyDescent="0.35"/>
  <cols>
    <col min="1" max="1" width="106.1796875" customWidth="1"/>
    <col min="2" max="2" width="22.7265625" bestFit="1" customWidth="1"/>
    <col min="3" max="3" width="22.453125" style="27" bestFit="1" customWidth="1"/>
    <col min="4" max="4" width="25.54296875" style="55" customWidth="1"/>
    <col min="5" max="6" width="22.54296875" style="27" customWidth="1"/>
    <col min="7" max="7" width="22.54296875" style="55" customWidth="1"/>
    <col min="8" max="8" width="20.81640625" customWidth="1"/>
  </cols>
  <sheetData>
    <row r="1" spans="1:8" ht="21" x14ac:dyDescent="0.5">
      <c r="A1" s="13" t="s">
        <v>6</v>
      </c>
      <c r="B1" s="12"/>
    </row>
    <row r="2" spans="1:8" ht="15.5" x14ac:dyDescent="0.35">
      <c r="A2" s="6"/>
      <c r="B2" s="6"/>
    </row>
    <row r="3" spans="1:8" ht="15.5" x14ac:dyDescent="0.35">
      <c r="A3" s="6" t="s">
        <v>7</v>
      </c>
      <c r="B3" s="6"/>
    </row>
    <row r="5" spans="1:8" ht="15.5" x14ac:dyDescent="0.35">
      <c r="A5" s="6" t="s">
        <v>8</v>
      </c>
    </row>
    <row r="6" spans="1:8" ht="15" thickBot="1" x14ac:dyDescent="0.4"/>
    <row r="7" spans="1:8" ht="138.75" customHeight="1" thickBot="1" x14ac:dyDescent="0.4">
      <c r="A7" s="1" t="s">
        <v>9</v>
      </c>
      <c r="B7" s="2" t="s">
        <v>10</v>
      </c>
      <c r="C7" s="28" t="s">
        <v>30</v>
      </c>
      <c r="D7" s="58" t="s">
        <v>46</v>
      </c>
      <c r="E7" s="28" t="s">
        <v>11</v>
      </c>
      <c r="F7" s="28" t="s">
        <v>68</v>
      </c>
      <c r="G7" s="58" t="s">
        <v>69</v>
      </c>
      <c r="H7" s="2" t="s">
        <v>12</v>
      </c>
    </row>
    <row r="8" spans="1:8" ht="15.5" thickBot="1" x14ac:dyDescent="0.4">
      <c r="A8" s="62" t="s">
        <v>31</v>
      </c>
      <c r="B8" s="63"/>
      <c r="C8" s="63"/>
      <c r="D8" s="63"/>
      <c r="E8" s="63"/>
      <c r="F8" s="63"/>
      <c r="G8" s="63"/>
      <c r="H8" s="64"/>
    </row>
    <row r="9" spans="1:8" ht="16" thickBot="1" x14ac:dyDescent="0.4">
      <c r="A9" s="3" t="s">
        <v>32</v>
      </c>
      <c r="B9" s="4"/>
      <c r="C9" s="35">
        <v>180000</v>
      </c>
      <c r="D9" s="31"/>
      <c r="E9" s="30"/>
      <c r="F9" s="35">
        <v>185000</v>
      </c>
      <c r="G9" s="59"/>
      <c r="H9" s="4"/>
    </row>
    <row r="10" spans="1:8" ht="31.5" thickBot="1" x14ac:dyDescent="0.4">
      <c r="A10" s="5" t="s">
        <v>33</v>
      </c>
      <c r="B10" s="19"/>
      <c r="C10" s="30"/>
      <c r="D10" s="31"/>
      <c r="E10" s="30"/>
      <c r="F10" s="30"/>
      <c r="G10" s="31"/>
      <c r="H10" s="4"/>
    </row>
    <row r="11" spans="1:8" ht="47" thickBot="1" x14ac:dyDescent="0.4">
      <c r="A11" s="5" t="s">
        <v>34</v>
      </c>
      <c r="B11" s="19"/>
      <c r="C11" s="30"/>
      <c r="D11" s="31"/>
      <c r="E11" s="30"/>
      <c r="F11" s="30"/>
      <c r="G11" s="31"/>
      <c r="H11" s="4"/>
    </row>
    <row r="12" spans="1:8" s="50" customFormat="1" ht="31.5" thickBot="1" x14ac:dyDescent="0.4">
      <c r="A12" s="47" t="s">
        <v>35</v>
      </c>
      <c r="B12" s="48"/>
      <c r="C12" s="31"/>
      <c r="D12" s="31"/>
      <c r="E12" s="31"/>
      <c r="H12" s="49"/>
    </row>
    <row r="13" spans="1:8" ht="16" thickBot="1" x14ac:dyDescent="0.4">
      <c r="A13" s="5" t="s">
        <v>36</v>
      </c>
      <c r="B13" s="19"/>
      <c r="C13" s="30"/>
      <c r="D13" s="31"/>
      <c r="E13" s="30"/>
      <c r="F13" s="30"/>
      <c r="G13" s="31"/>
      <c r="H13" s="4"/>
    </row>
    <row r="14" spans="1:8" ht="30.5" thickBot="1" x14ac:dyDescent="0.4">
      <c r="A14" s="3" t="s">
        <v>37</v>
      </c>
      <c r="B14" s="4"/>
      <c r="C14" s="40">
        <v>250000</v>
      </c>
      <c r="D14" s="59"/>
      <c r="E14" s="41"/>
      <c r="F14" s="35">
        <v>270855.5</v>
      </c>
      <c r="G14" s="59"/>
      <c r="H14" s="30"/>
    </row>
    <row r="15" spans="1:8" ht="47" thickBot="1" x14ac:dyDescent="0.4">
      <c r="A15" s="5" t="s">
        <v>38</v>
      </c>
      <c r="B15" s="19"/>
      <c r="C15" s="30"/>
      <c r="D15" s="31"/>
      <c r="E15" s="30"/>
      <c r="F15" s="30"/>
      <c r="G15" s="31"/>
      <c r="H15" s="4"/>
    </row>
    <row r="16" spans="1:8" ht="16" thickBot="1" x14ac:dyDescent="0.4">
      <c r="A16" s="5" t="s">
        <v>39</v>
      </c>
      <c r="B16" s="19"/>
      <c r="C16" s="30"/>
      <c r="D16" s="31"/>
      <c r="E16" s="30"/>
      <c r="F16" s="30"/>
      <c r="G16" s="31"/>
      <c r="H16" s="4"/>
    </row>
    <row r="17" spans="1:8" ht="30.5" thickBot="1" x14ac:dyDescent="0.4">
      <c r="A17" s="37" t="s">
        <v>48</v>
      </c>
      <c r="B17" s="38"/>
      <c r="C17" s="39">
        <v>207551</v>
      </c>
      <c r="D17" s="60"/>
      <c r="E17" s="30"/>
      <c r="F17" s="35">
        <v>210955.09</v>
      </c>
      <c r="G17" s="61"/>
      <c r="H17" s="4"/>
    </row>
    <row r="18" spans="1:8" ht="15.5" thickBot="1" x14ac:dyDescent="0.4">
      <c r="A18" s="21" t="s">
        <v>26</v>
      </c>
      <c r="B18" s="21"/>
      <c r="C18" s="32">
        <f>C9+C14+C17</f>
        <v>637551</v>
      </c>
      <c r="D18" s="53"/>
      <c r="E18" s="32">
        <f>E9+E14</f>
        <v>0</v>
      </c>
      <c r="F18" s="32">
        <f>+F9+F14+F17</f>
        <v>666810.59</v>
      </c>
      <c r="G18" s="53"/>
      <c r="H18" s="32"/>
    </row>
    <row r="19" spans="1:8" ht="15.5" thickBot="1" x14ac:dyDescent="0.4">
      <c r="A19" s="65" t="s">
        <v>40</v>
      </c>
      <c r="B19" s="66"/>
      <c r="C19" s="66"/>
      <c r="D19" s="66"/>
      <c r="E19" s="66"/>
      <c r="F19" s="66"/>
      <c r="G19" s="66"/>
      <c r="H19" s="67"/>
    </row>
    <row r="20" spans="1:8" ht="30.5" thickBot="1" x14ac:dyDescent="0.4">
      <c r="A20" s="3" t="s">
        <v>41</v>
      </c>
      <c r="B20" s="4"/>
      <c r="C20" s="29">
        <v>150000</v>
      </c>
      <c r="D20" s="31"/>
      <c r="E20" s="30"/>
      <c r="F20" s="31">
        <v>128859.39</v>
      </c>
      <c r="G20" s="31"/>
      <c r="H20" s="31"/>
    </row>
    <row r="21" spans="1:8" ht="47" thickBot="1" x14ac:dyDescent="0.4">
      <c r="A21" s="5" t="s">
        <v>42</v>
      </c>
      <c r="B21" s="4"/>
      <c r="C21" s="30"/>
      <c r="D21" s="31"/>
      <c r="E21" s="30"/>
      <c r="F21" s="30"/>
      <c r="G21" s="31"/>
      <c r="H21" s="23"/>
    </row>
    <row r="22" spans="1:8" ht="31.5" thickBot="1" x14ac:dyDescent="0.4">
      <c r="A22" s="5" t="s">
        <v>43</v>
      </c>
      <c r="B22" s="4"/>
      <c r="C22" s="30"/>
      <c r="D22" s="31"/>
      <c r="E22" s="30"/>
      <c r="F22" s="30"/>
      <c r="G22" s="31"/>
      <c r="H22" s="23"/>
    </row>
    <row r="23" spans="1:8" ht="31.5" thickBot="1" x14ac:dyDescent="0.4">
      <c r="A23" s="5" t="s">
        <v>44</v>
      </c>
      <c r="B23" s="4"/>
      <c r="C23" s="30"/>
      <c r="D23" s="31"/>
      <c r="E23" s="30"/>
      <c r="F23" s="30"/>
      <c r="G23" s="31"/>
      <c r="H23" s="4"/>
    </row>
    <row r="24" spans="1:8" ht="16" thickBot="1" x14ac:dyDescent="0.4">
      <c r="A24" s="3" t="s">
        <v>45</v>
      </c>
      <c r="B24" s="4"/>
      <c r="C24" s="29">
        <v>183457.94</v>
      </c>
      <c r="D24" s="31"/>
      <c r="E24" s="30"/>
      <c r="F24" s="31">
        <v>155000</v>
      </c>
      <c r="G24" s="31"/>
      <c r="H24" s="30"/>
    </row>
    <row r="25" spans="1:8" ht="15.5" thickBot="1" x14ac:dyDescent="0.4">
      <c r="A25" s="21" t="s">
        <v>27</v>
      </c>
      <c r="B25" s="21"/>
      <c r="C25" s="32">
        <f>C20+C24</f>
        <v>333457.94</v>
      </c>
      <c r="D25" s="53"/>
      <c r="E25" s="32"/>
      <c r="F25" s="32">
        <f>F24+F20</f>
        <v>283859.39</v>
      </c>
      <c r="G25" s="53"/>
      <c r="H25" s="32"/>
    </row>
    <row r="26" spans="1:8" ht="35.15" customHeight="1" thickBot="1" x14ac:dyDescent="0.4">
      <c r="A26" s="68" t="s">
        <v>63</v>
      </c>
      <c r="B26" s="69"/>
      <c r="C26" s="69"/>
      <c r="D26" s="69"/>
      <c r="E26" s="69"/>
      <c r="F26" s="69"/>
      <c r="G26" s="69"/>
      <c r="H26" s="70"/>
    </row>
    <row r="27" spans="1:8" ht="35.15" customHeight="1" thickBot="1" x14ac:dyDescent="0.4">
      <c r="A27" s="42" t="s">
        <v>49</v>
      </c>
      <c r="B27" s="21"/>
      <c r="C27" s="32">
        <v>0</v>
      </c>
      <c r="D27" s="53">
        <f>D28+D29+D30+D31+D32+D33+D34++D35</f>
        <v>75500.37</v>
      </c>
      <c r="E27" s="32"/>
      <c r="F27" s="32"/>
      <c r="G27" s="53">
        <f>+G28+G29+G31+G32+G33+G34+G35+G30</f>
        <v>76013.16</v>
      </c>
      <c r="H27" s="32"/>
    </row>
    <row r="28" spans="1:8" ht="39" customHeight="1" thickBot="1" x14ac:dyDescent="0.4">
      <c r="A28" s="43" t="s">
        <v>50</v>
      </c>
      <c r="B28" s="21"/>
      <c r="C28" s="32"/>
      <c r="D28" s="53">
        <v>5000</v>
      </c>
      <c r="E28" s="32"/>
      <c r="F28" s="32"/>
      <c r="G28" s="53">
        <v>5028</v>
      </c>
      <c r="H28" s="32"/>
    </row>
    <row r="29" spans="1:8" ht="46.15" customHeight="1" thickBot="1" x14ac:dyDescent="0.4">
      <c r="A29" s="43" t="s">
        <v>51</v>
      </c>
      <c r="B29" s="21"/>
      <c r="C29" s="32"/>
      <c r="D29" s="53">
        <v>5589.97</v>
      </c>
      <c r="E29" s="32"/>
      <c r="F29" s="32"/>
      <c r="G29" s="53">
        <v>5600</v>
      </c>
      <c r="H29" s="32"/>
    </row>
    <row r="30" spans="1:8" ht="35.15" customHeight="1" thickBot="1" x14ac:dyDescent="0.4">
      <c r="A30" s="43" t="s">
        <v>52</v>
      </c>
      <c r="B30" s="21"/>
      <c r="C30" s="32"/>
      <c r="D30" s="53">
        <v>9910.4</v>
      </c>
      <c r="E30" s="32"/>
      <c r="F30" s="32"/>
      <c r="G30" s="53">
        <v>9855.16</v>
      </c>
      <c r="H30" s="32"/>
    </row>
    <row r="31" spans="1:8" ht="55.9" customHeight="1" thickBot="1" x14ac:dyDescent="0.4">
      <c r="A31" s="43" t="s">
        <v>53</v>
      </c>
      <c r="B31" s="21"/>
      <c r="C31" s="32"/>
      <c r="D31" s="53">
        <v>0</v>
      </c>
      <c r="E31" s="32"/>
      <c r="F31" s="32"/>
      <c r="G31" s="53">
        <v>0</v>
      </c>
      <c r="H31" s="32"/>
    </row>
    <row r="32" spans="1:8" ht="55.9" customHeight="1" thickBot="1" x14ac:dyDescent="0.4">
      <c r="A32" s="57" t="s">
        <v>71</v>
      </c>
      <c r="B32" s="21"/>
      <c r="C32" s="32"/>
      <c r="D32" s="53">
        <v>10000</v>
      </c>
      <c r="E32" s="32"/>
      <c r="F32" s="32"/>
      <c r="G32" s="53">
        <f>D32</f>
        <v>10000</v>
      </c>
      <c r="H32" s="32"/>
    </row>
    <row r="33" spans="1:8" ht="55.9" customHeight="1" thickBot="1" x14ac:dyDescent="0.4">
      <c r="A33" s="57" t="s">
        <v>72</v>
      </c>
      <c r="B33" s="21"/>
      <c r="C33" s="32"/>
      <c r="D33" s="53">
        <v>20000</v>
      </c>
      <c r="E33" s="32"/>
      <c r="F33" s="32"/>
      <c r="G33" s="53">
        <v>20530</v>
      </c>
      <c r="H33" s="32"/>
    </row>
    <row r="34" spans="1:8" ht="55.9" customHeight="1" thickBot="1" x14ac:dyDescent="0.4">
      <c r="A34" s="57" t="s">
        <v>73</v>
      </c>
      <c r="B34" s="21"/>
      <c r="C34" s="32"/>
      <c r="D34" s="53">
        <v>5000</v>
      </c>
      <c r="E34" s="32"/>
      <c r="F34" s="32"/>
      <c r="G34" s="53">
        <f>D34</f>
        <v>5000</v>
      </c>
      <c r="H34" s="32"/>
    </row>
    <row r="35" spans="1:8" ht="55.9" customHeight="1" thickBot="1" x14ac:dyDescent="0.4">
      <c r="A35" s="57" t="s">
        <v>74</v>
      </c>
      <c r="B35" s="21"/>
      <c r="C35" s="32"/>
      <c r="D35" s="53">
        <v>20000</v>
      </c>
      <c r="E35" s="32"/>
      <c r="F35" s="32"/>
      <c r="G35" s="53">
        <f>D35</f>
        <v>20000</v>
      </c>
      <c r="H35" s="32"/>
    </row>
    <row r="36" spans="1:8" ht="35.15" customHeight="1" thickBot="1" x14ac:dyDescent="0.4">
      <c r="A36" s="42" t="s">
        <v>54</v>
      </c>
      <c r="B36" s="21"/>
      <c r="C36" s="32">
        <v>0</v>
      </c>
      <c r="D36" s="34">
        <f>+D37+D38+D39+D40+D41+D42+D43+D44</f>
        <v>156000</v>
      </c>
      <c r="E36" s="32"/>
      <c r="F36" s="32"/>
      <c r="G36" s="34">
        <f>+G37+G38+G39+G40+G42++G41+G43+G44</f>
        <v>154534</v>
      </c>
      <c r="H36" s="32"/>
    </row>
    <row r="37" spans="1:8" ht="35.15" customHeight="1" thickBot="1" x14ac:dyDescent="0.4">
      <c r="A37" s="43" t="s">
        <v>55</v>
      </c>
      <c r="B37" s="21"/>
      <c r="C37" s="32"/>
      <c r="D37" s="53">
        <v>25000</v>
      </c>
      <c r="E37" s="32"/>
      <c r="F37" s="32"/>
      <c r="G37" s="53">
        <v>24886</v>
      </c>
      <c r="H37" s="32"/>
    </row>
    <row r="38" spans="1:8" ht="35.15" customHeight="1" thickBot="1" x14ac:dyDescent="0.4">
      <c r="A38" s="43" t="s">
        <v>56</v>
      </c>
      <c r="B38" s="21"/>
      <c r="C38" s="32"/>
      <c r="D38" s="53">
        <v>10000</v>
      </c>
      <c r="E38" s="32"/>
      <c r="F38" s="32"/>
      <c r="G38" s="53">
        <v>9998</v>
      </c>
      <c r="H38" s="32"/>
    </row>
    <row r="39" spans="1:8" ht="35.15" customHeight="1" thickBot="1" x14ac:dyDescent="0.4">
      <c r="A39" s="43" t="s">
        <v>57</v>
      </c>
      <c r="B39" s="21"/>
      <c r="C39" s="32"/>
      <c r="D39" s="53">
        <v>10000</v>
      </c>
      <c r="E39" s="32"/>
      <c r="F39" s="32"/>
      <c r="G39" s="53">
        <f>D39</f>
        <v>10000</v>
      </c>
      <c r="H39" s="32"/>
    </row>
    <row r="40" spans="1:8" ht="35.15" customHeight="1" thickBot="1" x14ac:dyDescent="0.4">
      <c r="A40" s="43" t="s">
        <v>70</v>
      </c>
      <c r="B40" s="21"/>
      <c r="C40" s="32"/>
      <c r="D40" s="53">
        <v>22000</v>
      </c>
      <c r="E40" s="32"/>
      <c r="F40" s="32"/>
      <c r="G40" s="53">
        <v>21987</v>
      </c>
      <c r="H40" s="32"/>
    </row>
    <row r="41" spans="1:8" ht="74.5" customHeight="1" thickBot="1" x14ac:dyDescent="0.4">
      <c r="A41" s="57" t="s">
        <v>75</v>
      </c>
      <c r="B41" s="21"/>
      <c r="C41" s="32"/>
      <c r="D41" s="53">
        <v>30000</v>
      </c>
      <c r="E41" s="32"/>
      <c r="F41" s="32"/>
      <c r="G41" s="53">
        <v>28710</v>
      </c>
      <c r="H41" s="32"/>
    </row>
    <row r="42" spans="1:8" ht="50.5" customHeight="1" thickBot="1" x14ac:dyDescent="0.4">
      <c r="A42" s="57" t="s">
        <v>76</v>
      </c>
      <c r="B42" s="21"/>
      <c r="C42" s="32"/>
      <c r="D42" s="53">
        <v>10000</v>
      </c>
      <c r="E42" s="32"/>
      <c r="F42" s="32"/>
      <c r="G42" s="53">
        <f>10100</f>
        <v>10100</v>
      </c>
      <c r="H42" s="32"/>
    </row>
    <row r="43" spans="1:8" ht="44.5" customHeight="1" thickBot="1" x14ac:dyDescent="0.4">
      <c r="A43" s="57" t="s">
        <v>77</v>
      </c>
      <c r="B43" s="21"/>
      <c r="C43" s="32"/>
      <c r="D43" s="53">
        <v>9000</v>
      </c>
      <c r="E43" s="32"/>
      <c r="F43" s="32"/>
      <c r="G43" s="53">
        <v>8953</v>
      </c>
      <c r="H43" s="32"/>
    </row>
    <row r="44" spans="1:8" ht="45.65" customHeight="1" thickBot="1" x14ac:dyDescent="0.4">
      <c r="A44" s="57" t="s">
        <v>78</v>
      </c>
      <c r="B44" s="21"/>
      <c r="C44" s="32"/>
      <c r="D44" s="53">
        <v>40000</v>
      </c>
      <c r="E44" s="32"/>
      <c r="F44" s="32"/>
      <c r="G44" s="53">
        <v>39900</v>
      </c>
      <c r="H44" s="32"/>
    </row>
    <row r="45" spans="1:8" ht="35.15" customHeight="1" thickBot="1" x14ac:dyDescent="0.4">
      <c r="A45" s="42" t="s">
        <v>58</v>
      </c>
      <c r="B45" s="21"/>
      <c r="C45" s="32">
        <v>0</v>
      </c>
      <c r="D45" s="53">
        <f>+D46+D47+D48</f>
        <v>48000</v>
      </c>
      <c r="E45" s="32"/>
      <c r="F45" s="32"/>
      <c r="G45" s="53">
        <f>+G46+G47+G48</f>
        <v>49006</v>
      </c>
      <c r="H45" s="32"/>
    </row>
    <row r="46" spans="1:8" ht="35.15" customHeight="1" thickBot="1" x14ac:dyDescent="0.4">
      <c r="A46" s="43" t="s">
        <v>59</v>
      </c>
      <c r="B46" s="21"/>
      <c r="C46" s="32"/>
      <c r="D46" s="53">
        <v>18000</v>
      </c>
      <c r="E46" s="32"/>
      <c r="F46" s="32"/>
      <c r="G46" s="53">
        <v>18002</v>
      </c>
      <c r="H46" s="32"/>
    </row>
    <row r="47" spans="1:8" ht="35.15" customHeight="1" thickBot="1" x14ac:dyDescent="0.4">
      <c r="A47" s="43" t="s">
        <v>60</v>
      </c>
      <c r="B47" s="21"/>
      <c r="C47" s="32"/>
      <c r="D47" s="53">
        <v>20000</v>
      </c>
      <c r="E47" s="32"/>
      <c r="F47" s="32"/>
      <c r="G47" s="53">
        <f>D47</f>
        <v>20000</v>
      </c>
      <c r="H47" s="32"/>
    </row>
    <row r="48" spans="1:8" ht="35.15" customHeight="1" thickBot="1" x14ac:dyDescent="0.4">
      <c r="A48" s="44" t="s">
        <v>61</v>
      </c>
      <c r="B48" s="21"/>
      <c r="C48" s="32"/>
      <c r="D48" s="53">
        <v>10000</v>
      </c>
      <c r="E48" s="32"/>
      <c r="F48" s="32"/>
      <c r="G48" s="53">
        <v>11004</v>
      </c>
      <c r="H48" s="32"/>
    </row>
    <row r="49" spans="1:8" ht="35.15" customHeight="1" thickBot="1" x14ac:dyDescent="0.4">
      <c r="A49" s="21" t="s">
        <v>62</v>
      </c>
      <c r="B49" s="21"/>
      <c r="C49" s="32">
        <v>0</v>
      </c>
      <c r="D49" s="34">
        <f>+D45+D36+D27</f>
        <v>279500.37</v>
      </c>
      <c r="E49" s="32"/>
      <c r="F49" s="32"/>
      <c r="G49" s="34">
        <f>+G45+G36+G27</f>
        <v>279553.16000000003</v>
      </c>
      <c r="H49" s="32"/>
    </row>
    <row r="50" spans="1:8" s="50" customFormat="1" ht="25.9" customHeight="1" thickBot="1" x14ac:dyDescent="0.4">
      <c r="A50" s="51" t="s">
        <v>66</v>
      </c>
      <c r="B50" s="52"/>
      <c r="C50" s="53">
        <v>220579.44</v>
      </c>
      <c r="D50" s="53"/>
      <c r="E50" s="53"/>
      <c r="F50" s="53">
        <v>240855.72</v>
      </c>
      <c r="G50" s="53"/>
      <c r="H50" s="53"/>
    </row>
    <row r="51" spans="1:8" ht="18.649999999999999" customHeight="1" thickBot="1" x14ac:dyDescent="0.4">
      <c r="A51" s="26" t="s">
        <v>67</v>
      </c>
      <c r="B51" s="25"/>
      <c r="C51" s="33">
        <v>0</v>
      </c>
      <c r="D51" s="53">
        <v>117695.89</v>
      </c>
      <c r="E51" s="33"/>
      <c r="F51" s="33">
        <v>0</v>
      </c>
      <c r="G51" s="53">
        <f>+D51</f>
        <v>117695.89</v>
      </c>
      <c r="H51" s="33"/>
    </row>
    <row r="52" spans="1:8" ht="35.15" customHeight="1" thickBot="1" x14ac:dyDescent="0.4">
      <c r="A52" s="22" t="s">
        <v>28</v>
      </c>
      <c r="B52" s="22"/>
      <c r="C52" s="34">
        <f>C18+C25+C49+C50+C51</f>
        <v>1191588.3799999999</v>
      </c>
      <c r="D52" s="22">
        <f>D49+D51</f>
        <v>397196.26</v>
      </c>
      <c r="E52" s="22"/>
      <c r="F52" s="34">
        <f>F18+F25+F50+F51</f>
        <v>1191525.7</v>
      </c>
      <c r="G52" s="34">
        <f>G49+G51</f>
        <v>397249.05000000005</v>
      </c>
      <c r="H52" s="34"/>
    </row>
    <row r="53" spans="1:8" ht="35.15" customHeight="1" thickBot="1" x14ac:dyDescent="0.4">
      <c r="A53" s="24" t="s">
        <v>64</v>
      </c>
      <c r="B53" s="25"/>
      <c r="C53" s="33">
        <f>+C52*0.07</f>
        <v>83411.186600000001</v>
      </c>
      <c r="D53" s="53"/>
      <c r="E53" s="33"/>
      <c r="F53" s="33">
        <f>F52*0.07</f>
        <v>83406.798999999999</v>
      </c>
      <c r="G53" s="53"/>
      <c r="H53" s="33"/>
    </row>
    <row r="54" spans="1:8" ht="35.15" customHeight="1" thickBot="1" x14ac:dyDescent="0.4">
      <c r="A54" s="24" t="s">
        <v>65</v>
      </c>
      <c r="B54" s="25"/>
      <c r="C54" s="45">
        <v>0</v>
      </c>
      <c r="D54" s="53">
        <f>D52*0.07</f>
        <v>27803.738200000003</v>
      </c>
      <c r="E54" s="33"/>
      <c r="F54" s="45">
        <f>(F49+F51)*0.07</f>
        <v>0</v>
      </c>
      <c r="G54" s="53">
        <f>+D54</f>
        <v>27803.738200000003</v>
      </c>
      <c r="H54" s="33"/>
    </row>
    <row r="55" spans="1:8" ht="35.15" customHeight="1" thickBot="1" x14ac:dyDescent="0.4">
      <c r="A55" s="20" t="s">
        <v>13</v>
      </c>
      <c r="B55" s="20"/>
      <c r="C55" s="46">
        <f>C52+C53</f>
        <v>1274999.5665999998</v>
      </c>
      <c r="D55" s="46">
        <f>D52+D54</f>
        <v>424999.99820000003</v>
      </c>
      <c r="E55" s="36">
        <f t="shared" ref="E55" si="0">E52+E53</f>
        <v>0</v>
      </c>
      <c r="F55" s="36">
        <f>F52+F54+F53</f>
        <v>1274932.4989999998</v>
      </c>
      <c r="G55" s="36">
        <f>G52+G54</f>
        <v>425052.78820000007</v>
      </c>
      <c r="H55" s="54"/>
    </row>
    <row r="56" spans="1:8" ht="29.5" customHeight="1" x14ac:dyDescent="0.35"/>
    <row r="57" spans="1:8" ht="25.5" customHeight="1" x14ac:dyDescent="0.35">
      <c r="C57" s="27" t="s">
        <v>47</v>
      </c>
    </row>
    <row r="58" spans="1:8" ht="25.5" customHeight="1" x14ac:dyDescent="0.35">
      <c r="E58" s="56"/>
    </row>
    <row r="59" spans="1:8" ht="25.5" customHeight="1" x14ac:dyDescent="0.35"/>
    <row r="60" spans="1:8" ht="25.5" customHeight="1" x14ac:dyDescent="0.35"/>
    <row r="61" spans="1:8" ht="25.5" customHeight="1" x14ac:dyDescent="0.35"/>
    <row r="68" ht="70.5" customHeight="1" x14ac:dyDescent="0.35"/>
    <row r="69" ht="50.25" customHeight="1" x14ac:dyDescent="0.35"/>
    <row r="70" ht="36" customHeight="1" x14ac:dyDescent="0.35"/>
    <row r="79" ht="25.5" customHeight="1" x14ac:dyDescent="0.35"/>
  </sheetData>
  <mergeCells count="3">
    <mergeCell ref="A8:H8"/>
    <mergeCell ref="A19:H19"/>
    <mergeCell ref="A26:H26"/>
  </mergeCells>
  <pageMargins left="0.7" right="0.7" top="0.75" bottom="0.75" header="0.3" footer="0.3"/>
  <pageSetup scale="30" orientation="landscape" r:id="rId1"/>
  <rowBreaks count="1" manualBreakCount="1">
    <brk id="7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6"/>
  <sheetViews>
    <sheetView topLeftCell="A9" workbookViewId="0">
      <selection activeCell="M8" sqref="M8"/>
    </sheetView>
  </sheetViews>
  <sheetFormatPr baseColWidth="10" defaultColWidth="8.7265625" defaultRowHeight="14.5" x14ac:dyDescent="0.35"/>
  <cols>
    <col min="1" max="1" width="15.54296875" customWidth="1"/>
    <col min="2" max="2" width="11.26953125" bestFit="1" customWidth="1"/>
    <col min="3" max="3" width="9.81640625" bestFit="1" customWidth="1"/>
    <col min="4" max="5" width="10.453125" bestFit="1" customWidth="1"/>
    <col min="6" max="6" width="12.1796875" bestFit="1" customWidth="1"/>
    <col min="7" max="7" width="10.81640625" bestFit="1" customWidth="1"/>
    <col min="9" max="9" width="10.26953125" customWidth="1"/>
    <col min="10" max="10" width="12.54296875" customWidth="1"/>
  </cols>
  <sheetData>
    <row r="1" spans="1:10" ht="15.5" x14ac:dyDescent="0.35">
      <c r="A1" s="6" t="s">
        <v>14</v>
      </c>
      <c r="B1" s="6"/>
      <c r="C1" s="6"/>
      <c r="D1" s="6"/>
    </row>
    <row r="2" spans="1:10" x14ac:dyDescent="0.35">
      <c r="A2" s="11"/>
      <c r="B2" s="11"/>
      <c r="C2" s="11"/>
      <c r="D2" s="11"/>
    </row>
    <row r="3" spans="1:10" x14ac:dyDescent="0.35">
      <c r="A3" s="11" t="s">
        <v>15</v>
      </c>
      <c r="B3" s="11"/>
      <c r="C3" s="11"/>
      <c r="D3" s="11"/>
    </row>
    <row r="4" spans="1:10" ht="15" thickBot="1" x14ac:dyDescent="0.4"/>
    <row r="5" spans="1:10" ht="26.5" thickBot="1" x14ac:dyDescent="0.4">
      <c r="A5" s="73" t="s">
        <v>0</v>
      </c>
      <c r="B5" s="71" t="s">
        <v>29</v>
      </c>
      <c r="C5" s="72"/>
      <c r="D5" s="71" t="s">
        <v>79</v>
      </c>
      <c r="E5" s="72"/>
      <c r="F5" s="71" t="s">
        <v>82</v>
      </c>
      <c r="G5" s="72"/>
      <c r="H5" s="10" t="s">
        <v>4</v>
      </c>
      <c r="I5" s="10" t="s">
        <v>5</v>
      </c>
      <c r="J5" s="73" t="s">
        <v>16</v>
      </c>
    </row>
    <row r="6" spans="1:10" ht="26.5" thickBot="1" x14ac:dyDescent="0.4">
      <c r="A6" s="74"/>
      <c r="B6" s="7" t="s">
        <v>2</v>
      </c>
      <c r="C6" s="7" t="s">
        <v>3</v>
      </c>
      <c r="D6" s="7" t="s">
        <v>2</v>
      </c>
      <c r="E6" s="7" t="s">
        <v>3</v>
      </c>
      <c r="F6" s="7" t="s">
        <v>80</v>
      </c>
      <c r="G6" s="7" t="s">
        <v>81</v>
      </c>
      <c r="H6" s="7"/>
      <c r="I6" s="7"/>
      <c r="J6" s="74"/>
    </row>
    <row r="7" spans="1:10" ht="39" customHeight="1" thickBot="1" x14ac:dyDescent="0.4">
      <c r="A7" s="14" t="s">
        <v>17</v>
      </c>
      <c r="B7" s="17">
        <v>112000</v>
      </c>
      <c r="C7" s="17">
        <v>48000</v>
      </c>
      <c r="D7" s="75">
        <v>48780</v>
      </c>
      <c r="E7" s="76">
        <v>26000</v>
      </c>
      <c r="F7" s="80">
        <v>154906.54204999999</v>
      </c>
      <c r="G7" s="80">
        <v>84780</v>
      </c>
      <c r="H7" s="8"/>
      <c r="I7" s="8"/>
      <c r="J7" s="80">
        <v>239686.54204999999</v>
      </c>
    </row>
    <row r="8" spans="1:10" ht="64.5" customHeight="1" thickBot="1" x14ac:dyDescent="0.4">
      <c r="A8" s="15" t="s">
        <v>18</v>
      </c>
      <c r="B8" s="17">
        <v>43413.41</v>
      </c>
      <c r="C8" s="17">
        <v>18605.75</v>
      </c>
      <c r="D8" s="77">
        <v>10000</v>
      </c>
      <c r="E8" s="75">
        <v>5000</v>
      </c>
      <c r="F8" s="80">
        <v>59579.439250000003</v>
      </c>
      <c r="G8" s="80">
        <v>25000</v>
      </c>
      <c r="H8" s="8"/>
      <c r="I8" s="8"/>
      <c r="J8" s="80">
        <v>84579.439249999996</v>
      </c>
    </row>
    <row r="9" spans="1:10" ht="115.5" customHeight="1" thickBot="1" x14ac:dyDescent="0.4">
      <c r="A9" s="15" t="s">
        <v>19</v>
      </c>
      <c r="B9" s="17">
        <v>35630</v>
      </c>
      <c r="C9" s="17">
        <v>15270</v>
      </c>
      <c r="D9" s="75">
        <v>17000</v>
      </c>
      <c r="E9" s="75">
        <v>5000</v>
      </c>
      <c r="F9" s="80">
        <v>71495.327099999995</v>
      </c>
      <c r="G9" s="80">
        <v>34304.11</v>
      </c>
      <c r="H9" s="8"/>
      <c r="I9" s="8"/>
      <c r="J9" s="80">
        <v>105799.4371</v>
      </c>
    </row>
    <row r="10" spans="1:10" ht="51.75" customHeight="1" thickBot="1" x14ac:dyDescent="0.4">
      <c r="A10" s="15" t="s">
        <v>20</v>
      </c>
      <c r="B10" s="17">
        <v>140000</v>
      </c>
      <c r="C10" s="17">
        <v>60000</v>
      </c>
      <c r="D10" s="75">
        <v>40000</v>
      </c>
      <c r="E10" s="75">
        <v>72000</v>
      </c>
      <c r="F10" s="80">
        <v>178738.31774999999</v>
      </c>
      <c r="G10" s="80">
        <v>86780</v>
      </c>
      <c r="H10" s="8"/>
      <c r="I10" s="8"/>
      <c r="J10" s="80">
        <v>265518.31774999999</v>
      </c>
    </row>
    <row r="11" spans="1:10" ht="26.5" thickBot="1" x14ac:dyDescent="0.4">
      <c r="A11" s="15" t="s">
        <v>21</v>
      </c>
      <c r="B11" s="17">
        <v>70000</v>
      </c>
      <c r="C11" s="17">
        <v>30000</v>
      </c>
      <c r="D11" s="75">
        <v>15000</v>
      </c>
      <c r="E11" s="75">
        <v>12000</v>
      </c>
      <c r="F11" s="80">
        <v>71495.327099999995</v>
      </c>
      <c r="G11" s="80">
        <v>39915.89</v>
      </c>
      <c r="H11" s="8"/>
      <c r="I11" s="8"/>
      <c r="J11" s="80">
        <v>111411.21709999999</v>
      </c>
    </row>
    <row r="12" spans="1:10" ht="77.25" customHeight="1" thickBot="1" x14ac:dyDescent="0.4">
      <c r="A12" s="15" t="s">
        <v>22</v>
      </c>
      <c r="B12" s="17">
        <v>528500</v>
      </c>
      <c r="C12" s="17">
        <v>226500</v>
      </c>
      <c r="D12" s="75">
        <v>69500.37</v>
      </c>
      <c r="E12" s="75">
        <v>59000</v>
      </c>
      <c r="F12" s="80">
        <v>595794.39250000007</v>
      </c>
      <c r="G12" s="80">
        <v>93500.37</v>
      </c>
      <c r="H12" s="8"/>
      <c r="I12" s="8"/>
      <c r="J12" s="80">
        <v>689294.76250000007</v>
      </c>
    </row>
    <row r="13" spans="1:10" ht="64.5" customHeight="1" thickBot="1" x14ac:dyDescent="0.4">
      <c r="A13" s="15" t="s">
        <v>23</v>
      </c>
      <c r="B13" s="17">
        <v>51765</v>
      </c>
      <c r="C13" s="17">
        <v>22185</v>
      </c>
      <c r="D13" s="75">
        <v>10000</v>
      </c>
      <c r="E13" s="78">
        <v>7915.89</v>
      </c>
      <c r="F13" s="80">
        <v>59579.439250000003</v>
      </c>
      <c r="G13" s="80">
        <v>32915.89</v>
      </c>
      <c r="H13" s="8"/>
      <c r="I13" s="8"/>
      <c r="J13" s="80">
        <v>92495.32925000001</v>
      </c>
    </row>
    <row r="14" spans="1:10" ht="39" customHeight="1" thickBot="1" x14ac:dyDescent="0.4">
      <c r="A14" s="16" t="s">
        <v>24</v>
      </c>
      <c r="B14" s="18">
        <v>981304.41</v>
      </c>
      <c r="C14" s="18">
        <v>420560.75</v>
      </c>
      <c r="D14" s="79">
        <f>D13+D12+D11+D10+D9+D8+D7</f>
        <v>210280.37</v>
      </c>
      <c r="E14" s="79">
        <f>E13+E12+E11+E10+E9+E8+E7</f>
        <v>186915.89</v>
      </c>
      <c r="F14" s="81">
        <v>1191588.7850000001</v>
      </c>
      <c r="G14" s="81">
        <v>397196.26</v>
      </c>
      <c r="H14" s="9"/>
      <c r="I14" s="9"/>
      <c r="J14" s="81">
        <v>1588785.0450000002</v>
      </c>
    </row>
    <row r="15" spans="1:10" ht="15" thickBot="1" x14ac:dyDescent="0.4">
      <c r="A15" s="15" t="s">
        <v>25</v>
      </c>
      <c r="B15" s="17">
        <v>68691.59</v>
      </c>
      <c r="C15" s="17">
        <v>29439.25</v>
      </c>
      <c r="D15" s="78">
        <f>D14*7%</f>
        <v>14719.625900000001</v>
      </c>
      <c r="E15" s="78">
        <f>E14*7%</f>
        <v>13084.112300000003</v>
      </c>
      <c r="F15" s="80">
        <v>83411.214950000023</v>
      </c>
      <c r="G15" s="80">
        <v>27803.738200000003</v>
      </c>
      <c r="H15" s="8"/>
      <c r="I15" s="8"/>
      <c r="J15" s="80">
        <v>111214.95315000002</v>
      </c>
    </row>
    <row r="16" spans="1:10" ht="15" thickBot="1" x14ac:dyDescent="0.4">
      <c r="A16" s="16" t="s">
        <v>1</v>
      </c>
      <c r="B16" s="18">
        <v>1050000</v>
      </c>
      <c r="C16" s="18">
        <v>450000</v>
      </c>
      <c r="D16" s="79">
        <f>D14+D15</f>
        <v>224999.99590000001</v>
      </c>
      <c r="E16" s="79">
        <f>E14+E15</f>
        <v>200000.00230000002</v>
      </c>
      <c r="F16" s="81">
        <v>1274999.9999500001</v>
      </c>
      <c r="G16" s="81">
        <v>424999.99820000003</v>
      </c>
      <c r="H16" s="9"/>
      <c r="I16" s="9"/>
      <c r="J16" s="81">
        <v>1699999.9981500001</v>
      </c>
    </row>
  </sheetData>
  <mergeCells count="5">
    <mergeCell ref="F5:G5"/>
    <mergeCell ref="J5:J6"/>
    <mergeCell ref="A5:A6"/>
    <mergeCell ref="B5:C5"/>
    <mergeCell ref="D5:E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TM</cp:lastModifiedBy>
  <cp:lastPrinted>2017-12-11T22:51:21Z</cp:lastPrinted>
  <dcterms:created xsi:type="dcterms:W3CDTF">2017-11-15T21:17:43Z</dcterms:created>
  <dcterms:modified xsi:type="dcterms:W3CDTF">2022-04-30T15:52:53Z</dcterms:modified>
</cp:coreProperties>
</file>