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3"/>
  </bookViews>
  <sheets>
    <sheet name="Rapport financier" sheetId="1" r:id="rId1"/>
    <sheet name="Tranches 1-2" sheetId="2" r:id="rId2"/>
    <sheet name="Tranches 3-4" sheetId="3" r:id="rId3"/>
    <sheet name="Budget approuvé PBF" sheetId="4" r:id="rId4"/>
  </sheets>
  <definedNames/>
  <calcPr fullCalcOnLoad="1"/>
</workbook>
</file>

<file path=xl/sharedStrings.xml><?xml version="1.0" encoding="utf-8"?>
<sst xmlns="http://schemas.openxmlformats.org/spreadsheetml/2006/main" count="170" uniqueCount="93">
  <si>
    <t>Annexe D - Budget du projet PBF</t>
  </si>
  <si>
    <t>UNICEF</t>
  </si>
  <si>
    <t>UNESCO</t>
  </si>
  <si>
    <t>UNFPA</t>
  </si>
  <si>
    <t xml:space="preserve"> </t>
  </si>
  <si>
    <t>Taux d'absorbtion (sur budget total)</t>
  </si>
  <si>
    <t>TOTAL</t>
  </si>
  <si>
    <t>UNDP</t>
  </si>
  <si>
    <t xml:space="preserve">                 -   </t>
  </si>
  <si>
    <t>CATÉGORIES</t>
  </si>
  <si>
    <t xml:space="preserve"> 3e Tranche (70 %)</t>
  </si>
  <si>
    <t>4e tranche (30 %)</t>
  </si>
  <si>
    <t>PBF - Enveloppe additionnelle 1 250 000 $US</t>
  </si>
  <si>
    <t>Nombre de résultat/ produit</t>
  </si>
  <si>
    <t>Formulation du résultat/ produit/ activité</t>
  </si>
  <si>
    <t>Tableau 1 - Budget du projet PBF par résultat, produit et activité</t>
  </si>
  <si>
    <t>Note : S'il s'agit de révision de projet, veuillez inclure les colonnes additionnelles pour montrer le changement.</t>
  </si>
  <si>
    <t xml:space="preserve">Résultat 1 : </t>
  </si>
  <si>
    <t>Produit 1.1 :</t>
  </si>
  <si>
    <t>Activité 1.1.1 :</t>
  </si>
  <si>
    <t>Activité 1.1.2 :</t>
  </si>
  <si>
    <t>Activité 1.1.3 :</t>
  </si>
  <si>
    <t>Activité 1.1.4 :</t>
  </si>
  <si>
    <t>Produit 1.2 :</t>
  </si>
  <si>
    <t>Activité 1.2.1 :</t>
  </si>
  <si>
    <t>Activité 1.2.2 :</t>
  </si>
  <si>
    <t>Activité 1.2.3 :</t>
  </si>
  <si>
    <t>Activité 1.2.4 :</t>
  </si>
  <si>
    <t>Activité 1.2.5 :</t>
  </si>
  <si>
    <t>Activité 1.2.6 :</t>
  </si>
  <si>
    <t>Produit 1.3 :</t>
  </si>
  <si>
    <t>Activité 1.3.1 :</t>
  </si>
  <si>
    <t>Activité 1.3.2 :</t>
  </si>
  <si>
    <t>Activité 1.3.3 :</t>
  </si>
  <si>
    <t>Activité 1.3.4 :</t>
  </si>
  <si>
    <t>Activité 1.3.5 :</t>
  </si>
  <si>
    <t>Coût de personnel du projet si non inclus dans les activités ci-dessus</t>
  </si>
  <si>
    <t>Coûts opérationnels si non inclus dans les activités ci-dessus</t>
  </si>
  <si>
    <t>Budget pour le suivi et l'évaluation du projet</t>
  </si>
  <si>
    <t>BUDGET TOTAL DU PROJET :</t>
  </si>
  <si>
    <t>Coûts indirects (7 % UNICEF)</t>
  </si>
  <si>
    <t>Coûts indirects (UNESCO)</t>
  </si>
  <si>
    <t>Coût indirect (UNFPA)</t>
  </si>
  <si>
    <t>Coût indirect (PNUD)</t>
  </si>
  <si>
    <t xml:space="preserve">Total dépenses </t>
  </si>
  <si>
    <t>Les jeunes disposent de capacités de prévention et de gestion de conflits dans leur communauté.</t>
  </si>
  <si>
    <t>Les plateformes de dialogue social sont renforcées pour faciliter l’engagement civique des jeunes et des femmes.</t>
  </si>
  <si>
    <t xml:space="preserve">Promouvoir et renforcer les capacités des Espaces amis des femmes.
</t>
  </si>
  <si>
    <t xml:space="preserve">Appuyer le Conseil national et les Jeunes parlementaires au niveau local pour l’organisation de groupes de discussion entre jeunes et de dialogues communautaires.
</t>
  </si>
  <si>
    <t xml:space="preserve">Appuyer les campagnes d’information et de mobilisation des jeunes et des communautés à travers des séances d’information de proximité, des émissions radiophoniques et la plateforme U-Report.
</t>
  </si>
  <si>
    <t xml:space="preserve">Renforcer les capacités techniques et opérationnelles des services d’aide à la jeunesse.
</t>
  </si>
  <si>
    <t xml:space="preserve">Les jeunes disposent de capacités de prévention et de gestion de conflits dans leur communauté.
</t>
  </si>
  <si>
    <t xml:space="preserve">Renforcer les capacités de 150 jeunes pour favoriser leur engagement civique en vue d’améliorer la confiance entre les jeunes et les autorités locales.
</t>
  </si>
  <si>
    <t xml:space="preserve">Former les jeunes et les femmes à la culture de la paix et à la cohésion sociale et promouvoir les pratiques culturelles et traditionnelles favorisant la paix et la cohésion sociale.
</t>
  </si>
  <si>
    <t xml:space="preserve">Organiser la campagne synchronisée de communication en langue des communicateurs traditionnels et en français avec les acteurs de culture dans le domaine de la prévention des conflits et de la promotion de la paix et de la cohésion sociale.
</t>
  </si>
  <si>
    <t xml:space="preserve">Appuyer la formation civique et l’insertion socio-professionnelle de 400 jeunes vulnérables.
</t>
  </si>
  <si>
    <t xml:space="preserve">Développer des activités génératrices de revenus (AGR) pour la réinsertion socio-économique des jeunes vulnérables ayant abandonné les combats.
</t>
  </si>
  <si>
    <t xml:space="preserve">Accompagner le processus de réinsertion des jeunes.
</t>
  </si>
  <si>
    <t xml:space="preserve">Organiser des ateliers en vue d’élaborer des stratégies ciblées pour appuyer les initiatives innovantes des jeunes renforçant le processus participatif.
</t>
  </si>
  <si>
    <t xml:space="preserve">Réaliser des dialogues intercommunautaires et mettre en œuvre 10 projets à impact rapide.
</t>
  </si>
  <si>
    <t xml:space="preserve">Appuyer l’immersion des jeunes dans les administrations locales et forces de sécurité.
</t>
  </si>
  <si>
    <t xml:space="preserve">Renforcer le système d’état civil à travers l’utilisation des jeunes comme relais communautaires pour la promotion des droits à une identité juridique.
</t>
  </si>
  <si>
    <t xml:space="preserve">Réaliser un film documentaire et une étude rapide (Interpeace) avec les jeunes leaders en partenariat avec l’INSAAC/Interpeace sur la jeunesse, le leadership et la prévention des conflits.
</t>
  </si>
  <si>
    <t>1. Personnel et autres frais de personnel</t>
  </si>
  <si>
    <t>2. Fournitures, produits de base et matériaux</t>
  </si>
  <si>
    <t>3. Équipement, véhicules et mobilier (y compris l'amortissement)</t>
  </si>
  <si>
    <t>4. Services contractuels</t>
  </si>
  <si>
    <t>5. Déplacements</t>
  </si>
  <si>
    <t>6. Transferts et subventions aux contreparties</t>
  </si>
  <si>
    <t>7. Frais généraux de fonctionnement et autres coûts directs</t>
  </si>
  <si>
    <t>Sous-total des coûts du projet</t>
  </si>
  <si>
    <t>Catégories</t>
  </si>
  <si>
    <t>PBF - Budget initial du projet</t>
  </si>
  <si>
    <t>8. Coûts de soutien indirects*</t>
  </si>
  <si>
    <r>
      <t>1ère t</t>
    </r>
    <r>
      <rPr>
        <b/>
        <sz val="10"/>
        <color indexed="8"/>
        <rFont val="Univers"/>
        <family val="2"/>
      </rPr>
      <t>ranche (70 %)</t>
    </r>
  </si>
  <si>
    <r>
      <t>2e t</t>
    </r>
    <r>
      <rPr>
        <b/>
        <sz val="10"/>
        <color indexed="8"/>
        <rFont val="Univers"/>
        <family val="2"/>
      </rPr>
      <t>ranche (30 %)</t>
    </r>
  </si>
  <si>
    <t>Budget par agence récipiendiaire en $US - Veuillez ajouter une nouvelle colonne par agence récipiendiaire
UNICEF</t>
  </si>
  <si>
    <t>Budget par agence récipiendiaire en $US - Veuillez ajouter une nouvelle colonne par agence récipiendiaire
UNESCO</t>
  </si>
  <si>
    <t>Budget par agence récipiendiaire en $US - Veuillez ajouter une nouvelle colonne par agence récipiendiaire
PNUD</t>
  </si>
  <si>
    <t>Budget par agence récipiendiaire en $US - Veuillez ajouter une nouvelle colonne par agence récipiendiaire
UNFPA</t>
  </si>
  <si>
    <t xml:space="preserve">Pourcentage du budget pour chaque produit ou activité réservée pour action directe sur le genre (cas échéant) </t>
  </si>
  <si>
    <t>Niveau de dépense/ engagement actuel en $US (à remplir au moment des rapports de projet)
CUMUL (2017-2021)
3 AGENCES</t>
  </si>
  <si>
    <t>Niveau de dépense/ engagement actuel en $US (à remplir au moment des rapports de projet
CUMUL (2017-2021)
UNFPA</t>
  </si>
  <si>
    <t>Niveau de dépense/ engagement actuel en $US (à remplir au moment des rapports de projet)
CUMUL (2017-2021)
PNUD</t>
  </si>
  <si>
    <t>Niveau de dépense/ engagement actuel en $US (à remplir au moment des rapports de projet)
CUMUL (2017-2021)
UNESCO</t>
  </si>
  <si>
    <t>Niveau de dépense/ engagement actuel en $US (à remplir au moment des rapports de projet)
CUMUL (2017-2021)
UNICEF</t>
  </si>
  <si>
    <t>Taux d'utilisation
CUMUL</t>
  </si>
  <si>
    <t>Notes quelconques, le cas échéan (par. ex. : sur le type des entrants ou une justification du budget)</t>
  </si>
  <si>
    <t>RÉSULTAT 1 :</t>
  </si>
  <si>
    <t>Activité 1.2.6:</t>
  </si>
  <si>
    <t>La confiance entre les jeunes et les institutions est renforcée.</t>
  </si>
  <si>
    <t xml:space="preserve">La confiance entre les jeunes et les institutions est renforcée.
</t>
  </si>
  <si>
    <t>Total ($) pour le Résultat 1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</si>
</sst>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
    <numFmt numFmtId="175" formatCode="#??/??"/>
    <numFmt numFmtId="176" formatCode="m/d/yy"/>
    <numFmt numFmtId="177" formatCode="\(#,##0_);\(#,##0\)"/>
    <numFmt numFmtId="178" formatCode="\(#,##0_);[Red]\(#,##0\)"/>
    <numFmt numFmtId="179" formatCode="\(#,##0.00_);\(#,##0.00\)"/>
    <numFmt numFmtId="180" formatCode="\(#,##0.00_);[Red]\(#,##0.00\)"/>
    <numFmt numFmtId="181" formatCode="[$-10409]dd\.mm\.yyyy"/>
    <numFmt numFmtId="182" formatCode="[$-10409]#0;\(#0\);&quot;&quot;"/>
    <numFmt numFmtId="183" formatCode="[$-10409]#,##0.00;\(#,##0.00\)"/>
    <numFmt numFmtId="184" formatCode="&quot;Yes&quot;;&quot;Yes&quot;;&quot;No&quot;"/>
    <numFmt numFmtId="185" formatCode="&quot;True&quot;;&quot;True&quot;;&quot;False&quot;"/>
    <numFmt numFmtId="186" formatCode="&quot;On&quot;;&quot;On&quot;;&quot;Off&quot;"/>
    <numFmt numFmtId="187" formatCode="[$€-2]\ #,##0.00_);[Red]\([$€-2]\ #,##0.00\)"/>
  </numFmts>
  <fonts count="60">
    <font>
      <sz val="10"/>
      <name val="Arial"/>
      <family val="0"/>
    </font>
    <font>
      <sz val="11"/>
      <name val="Calibri"/>
      <family val="2"/>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11"/>
      <color indexed="53"/>
      <name val="Calibri"/>
      <family val="2"/>
    </font>
    <font>
      <sz val="10"/>
      <name val="Univers"/>
      <family val="2"/>
    </font>
    <font>
      <b/>
      <sz val="12"/>
      <color indexed="8"/>
      <name val="Univers"/>
      <family val="2"/>
    </font>
    <font>
      <sz val="12"/>
      <color indexed="8"/>
      <name val="Univers"/>
      <family val="2"/>
    </font>
    <font>
      <sz val="10"/>
      <color indexed="8"/>
      <name val="Univers"/>
      <family val="2"/>
    </font>
    <font>
      <b/>
      <sz val="10"/>
      <color indexed="8"/>
      <name val="Univers"/>
      <family val="2"/>
    </font>
    <font>
      <sz val="12"/>
      <name val="Univers"/>
      <family val="2"/>
    </font>
    <font>
      <sz val="10"/>
      <color indexed="53"/>
      <name val="Univers"/>
      <family val="2"/>
    </font>
    <font>
      <b/>
      <sz val="10"/>
      <color indexed="53"/>
      <name val="Univers"/>
      <family val="2"/>
    </font>
    <font>
      <sz val="12"/>
      <color indexed="53"/>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sz val="12"/>
      <color theme="1"/>
      <name val="Univers"/>
      <family val="2"/>
    </font>
    <font>
      <b/>
      <sz val="12"/>
      <color theme="1"/>
      <name val="Univers"/>
      <family val="2"/>
    </font>
    <font>
      <sz val="12"/>
      <color rgb="FF000000"/>
      <name val="Univers"/>
      <family val="2"/>
    </font>
    <font>
      <b/>
      <sz val="12"/>
      <color rgb="FF000000"/>
      <name val="Univers"/>
      <family val="2"/>
    </font>
    <font>
      <b/>
      <sz val="10"/>
      <color rgb="FF000000"/>
      <name val="Univers"/>
      <family val="2"/>
    </font>
    <font>
      <sz val="10"/>
      <color rgb="FF000000"/>
      <name val="Univers"/>
      <family val="2"/>
    </font>
    <font>
      <sz val="10"/>
      <color rgb="FFFF0000"/>
      <name val="Univers"/>
      <family val="2"/>
    </font>
    <font>
      <b/>
      <sz val="10"/>
      <color rgb="FFFF0000"/>
      <name val="Univers"/>
      <family val="2"/>
    </font>
    <font>
      <sz val="12"/>
      <color rgb="FFFF0000"/>
      <name val="Univer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3B3B3"/>
        <bgColor indexed="64"/>
      </patternFill>
    </fill>
    <fill>
      <patternFill patternType="solid">
        <fgColor rgb="FFD9E1F2"/>
        <bgColor indexed="64"/>
      </patternFill>
    </fill>
    <fill>
      <patternFill patternType="solid">
        <fgColor rgb="FFF8CBAD"/>
        <bgColor indexed="64"/>
      </patternFill>
    </fill>
    <fill>
      <patternFill patternType="solid">
        <fgColor rgb="FFD9D9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rgb="FF000000"/>
      </left>
      <right>
        <color indexed="63"/>
      </right>
      <top style="medium">
        <color rgb="FF000000"/>
      </top>
      <bottom style="medium">
        <color rgb="FF000000"/>
      </botto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color rgb="FF000000"/>
      </right>
      <top style="medium"/>
      <bottom style="medium">
        <color rgb="FF000000"/>
      </bottom>
    </border>
    <border>
      <left style="medium">
        <color rgb="FF000000"/>
      </left>
      <right style="medium">
        <color rgb="FF000000"/>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style="medium"/>
      <top>
        <color indexed="63"/>
      </top>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color rgb="FF000000"/>
      </top>
      <bottom style="medium">
        <color rgb="FF000000"/>
      </bottom>
    </border>
    <border>
      <left style="medium">
        <color rgb="FF000000"/>
      </left>
      <right style="medium">
        <color rgb="FF000000"/>
      </right>
      <top>
        <color indexed="63"/>
      </top>
      <bottom style="double"/>
    </border>
    <border>
      <left>
        <color indexed="63"/>
      </left>
      <right style="medium">
        <color rgb="FF000000"/>
      </right>
      <top>
        <color indexed="63"/>
      </top>
      <bottom style="double"/>
    </border>
    <border>
      <left>
        <color indexed="63"/>
      </left>
      <right style="medium"/>
      <top>
        <color indexed="63"/>
      </top>
      <bottom style="double"/>
    </border>
    <border>
      <left>
        <color indexed="63"/>
      </left>
      <right style="medium">
        <color rgb="FF000000"/>
      </right>
      <top>
        <color indexed="63"/>
      </top>
      <bottom>
        <color indexed="63"/>
      </bottom>
    </border>
    <border>
      <left>
        <color indexed="63"/>
      </left>
      <right>
        <color indexed="63"/>
      </right>
      <top>
        <color indexed="63"/>
      </top>
      <bottom style="medium">
        <color rgb="FF000000"/>
      </bottom>
    </border>
    <border>
      <left>
        <color indexed="63"/>
      </left>
      <right style="medium">
        <color rgb="FF000000"/>
      </right>
      <top>
        <color indexed="63"/>
      </top>
      <bottom style="medium"/>
    </border>
    <border>
      <left/>
      <right style="medium"/>
      <top/>
      <bottom style="medium"/>
    </border>
    <border>
      <left style="medium">
        <color rgb="FF000000"/>
      </left>
      <right style="medium">
        <color rgb="FF000000"/>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Font="1" applyAlignment="1">
      <alignment/>
    </xf>
    <xf numFmtId="3" fontId="49" fillId="0" borderId="0" xfId="0" applyNumberFormat="1" applyFont="1" applyFill="1" applyBorder="1" applyAlignment="1">
      <alignment horizontal="center" vertical="center" wrapText="1"/>
    </xf>
    <xf numFmtId="9" fontId="0" fillId="0" borderId="0" xfId="0" applyNumberFormat="1" applyAlignment="1">
      <alignment/>
    </xf>
    <xf numFmtId="0" fontId="0" fillId="0" borderId="10" xfId="0" applyBorder="1" applyAlignment="1">
      <alignment/>
    </xf>
    <xf numFmtId="0" fontId="50" fillId="33" borderId="0" xfId="0" applyFont="1" applyFill="1" applyBorder="1" applyAlignment="1">
      <alignment vertical="center" wrapText="1"/>
    </xf>
    <xf numFmtId="0" fontId="50" fillId="34" borderId="11" xfId="0" applyFont="1" applyFill="1" applyBorder="1" applyAlignment="1">
      <alignment horizontal="left" vertical="top" wrapText="1"/>
    </xf>
    <xf numFmtId="0" fontId="50" fillId="34" borderId="12" xfId="0" applyFont="1" applyFill="1" applyBorder="1" applyAlignment="1">
      <alignment horizontal="left" vertical="top" wrapText="1"/>
    </xf>
    <xf numFmtId="0" fontId="50" fillId="34" borderId="13" xfId="0" applyFont="1" applyFill="1" applyBorder="1" applyAlignment="1">
      <alignment horizontal="left" vertical="top" wrapText="1"/>
    </xf>
    <xf numFmtId="0" fontId="50" fillId="34" borderId="14" xfId="0" applyFont="1" applyFill="1" applyBorder="1" applyAlignment="1">
      <alignment horizontal="left" vertical="top" wrapText="1"/>
    </xf>
    <xf numFmtId="0" fontId="50" fillId="34" borderId="15" xfId="0" applyFont="1" applyFill="1" applyBorder="1" applyAlignment="1">
      <alignment horizontal="left" vertical="top" wrapText="1"/>
    </xf>
    <xf numFmtId="0" fontId="50" fillId="34" borderId="11" xfId="0" applyFont="1" applyFill="1" applyBorder="1" applyAlignment="1">
      <alignment horizontal="left" vertical="top" wrapText="1"/>
    </xf>
    <xf numFmtId="0" fontId="50" fillId="34" borderId="16" xfId="0" applyFont="1" applyFill="1" applyBorder="1" applyAlignment="1">
      <alignment horizontal="left" vertical="top" wrapText="1"/>
    </xf>
    <xf numFmtId="0" fontId="50" fillId="34" borderId="17" xfId="0" applyFont="1" applyFill="1" applyBorder="1" applyAlignment="1">
      <alignment horizontal="left" vertical="top" wrapText="1"/>
    </xf>
    <xf numFmtId="0" fontId="50" fillId="34" borderId="18" xfId="0" applyFont="1" applyFill="1" applyBorder="1" applyAlignment="1">
      <alignment horizontal="left" vertical="top" wrapText="1"/>
    </xf>
    <xf numFmtId="0" fontId="50" fillId="34" borderId="19" xfId="0" applyFont="1" applyFill="1" applyBorder="1" applyAlignment="1">
      <alignment horizontal="left" vertical="top" wrapText="1"/>
    </xf>
    <xf numFmtId="0" fontId="22" fillId="0" borderId="0" xfId="0" applyFont="1" applyAlignment="1">
      <alignment/>
    </xf>
    <xf numFmtId="0" fontId="27" fillId="2" borderId="0" xfId="0" applyFont="1" applyFill="1" applyAlignment="1">
      <alignment vertical="top"/>
    </xf>
    <xf numFmtId="43" fontId="51" fillId="9" borderId="20" xfId="42" applyFont="1" applyFill="1" applyBorder="1" applyAlignment="1">
      <alignment horizontal="right" vertical="top" wrapText="1"/>
    </xf>
    <xf numFmtId="43" fontId="51" fillId="0" borderId="20" xfId="42" applyFont="1" applyFill="1" applyBorder="1" applyAlignment="1">
      <alignment horizontal="right" vertical="top" wrapText="1"/>
    </xf>
    <xf numFmtId="0" fontId="52" fillId="0" borderId="20" xfId="0" applyFont="1" applyBorder="1" applyAlignment="1">
      <alignment horizontal="left" vertical="top" wrapText="1"/>
    </xf>
    <xf numFmtId="43" fontId="52" fillId="9" borderId="20" xfId="42" applyFont="1" applyFill="1" applyBorder="1" applyAlignment="1">
      <alignment horizontal="right" vertical="top" wrapText="1"/>
    </xf>
    <xf numFmtId="43" fontId="52" fillId="0" borderId="20" xfId="42" applyFont="1" applyFill="1" applyBorder="1" applyAlignment="1">
      <alignment horizontal="right" vertical="top" wrapText="1"/>
    </xf>
    <xf numFmtId="0" fontId="51" fillId="0" borderId="20" xfId="0" applyFont="1" applyBorder="1" applyAlignment="1">
      <alignment horizontal="left" vertical="top" wrapText="1"/>
    </xf>
    <xf numFmtId="0" fontId="51" fillId="0" borderId="20" xfId="0" applyFont="1" applyBorder="1" applyAlignment="1">
      <alignment horizontal="left" vertical="top" wrapText="1"/>
    </xf>
    <xf numFmtId="0" fontId="51" fillId="9" borderId="20" xfId="0" applyFont="1" applyFill="1" applyBorder="1" applyAlignment="1">
      <alignment horizontal="left" vertical="top" wrapText="1"/>
    </xf>
    <xf numFmtId="0" fontId="51" fillId="13" borderId="20" xfId="0" applyFont="1" applyFill="1" applyBorder="1" applyAlignment="1">
      <alignment horizontal="left" vertical="top" wrapText="1"/>
    </xf>
    <xf numFmtId="43" fontId="51" fillId="0" borderId="20" xfId="42" applyFont="1" applyBorder="1" applyAlignment="1">
      <alignment horizontal="left" vertical="top" wrapText="1"/>
    </xf>
    <xf numFmtId="0" fontId="51" fillId="2" borderId="20" xfId="0" applyFont="1" applyFill="1" applyBorder="1" applyAlignment="1">
      <alignment horizontal="left" vertical="top" wrapText="1"/>
    </xf>
    <xf numFmtId="43" fontId="51" fillId="33" borderId="20" xfId="42" applyFont="1" applyFill="1" applyBorder="1" applyAlignment="1">
      <alignment horizontal="left" vertical="top" wrapText="1"/>
    </xf>
    <xf numFmtId="0" fontId="52" fillId="0" borderId="0" xfId="0" applyFont="1" applyAlignment="1">
      <alignment horizontal="left" vertical="top"/>
    </xf>
    <xf numFmtId="0" fontId="27" fillId="0" borderId="0" xfId="0" applyFont="1" applyAlignment="1">
      <alignment horizontal="left" vertical="top"/>
    </xf>
    <xf numFmtId="0" fontId="27" fillId="2" borderId="0" xfId="0" applyFont="1" applyFill="1" applyAlignment="1">
      <alignment horizontal="left" vertical="top"/>
    </xf>
    <xf numFmtId="0" fontId="27" fillId="9" borderId="0" xfId="0" applyFont="1" applyFill="1" applyAlignment="1">
      <alignment horizontal="left" vertical="top"/>
    </xf>
    <xf numFmtId="0" fontId="27" fillId="13" borderId="0" xfId="0" applyFont="1" applyFill="1" applyAlignment="1">
      <alignment horizontal="left" vertical="top"/>
    </xf>
    <xf numFmtId="0" fontId="27" fillId="9" borderId="0" xfId="0" applyFont="1" applyFill="1" applyBorder="1" applyAlignment="1">
      <alignment horizontal="left" vertical="top"/>
    </xf>
    <xf numFmtId="0" fontId="27" fillId="0" borderId="0" xfId="0" applyFont="1" applyBorder="1" applyAlignment="1">
      <alignment horizontal="left" vertical="top"/>
    </xf>
    <xf numFmtId="0" fontId="27" fillId="13" borderId="0" xfId="0" applyFont="1" applyFill="1" applyBorder="1" applyAlignment="1">
      <alignment horizontal="left" vertical="top"/>
    </xf>
    <xf numFmtId="0" fontId="53" fillId="0" borderId="20" xfId="0" applyFont="1" applyBorder="1" applyAlignment="1">
      <alignment horizontal="left" vertical="top" wrapText="1"/>
    </xf>
    <xf numFmtId="0" fontId="52" fillId="0" borderId="20" xfId="0" applyFont="1" applyBorder="1" applyAlignment="1">
      <alignment horizontal="left" vertical="top" wrapText="1"/>
    </xf>
    <xf numFmtId="43" fontId="51" fillId="9" borderId="20" xfId="42" applyFont="1" applyFill="1" applyBorder="1" applyAlignment="1">
      <alignment horizontal="left" vertical="top" wrapText="1"/>
    </xf>
    <xf numFmtId="43" fontId="51" fillId="0" borderId="20" xfId="42" applyFont="1" applyFill="1" applyBorder="1" applyAlignment="1">
      <alignment horizontal="left" vertical="top" wrapText="1"/>
    </xf>
    <xf numFmtId="9" fontId="51" fillId="0" borderId="20" xfId="59" applyFont="1" applyBorder="1" applyAlignment="1">
      <alignment horizontal="left" vertical="top" wrapText="1"/>
    </xf>
    <xf numFmtId="43" fontId="51" fillId="13" borderId="20" xfId="42" applyFont="1" applyFill="1" applyBorder="1" applyAlignment="1">
      <alignment horizontal="left" vertical="top" wrapText="1"/>
    </xf>
    <xf numFmtId="43" fontId="52" fillId="0" borderId="20" xfId="42" applyFont="1" applyFill="1" applyBorder="1" applyAlignment="1">
      <alignment horizontal="left" vertical="top" wrapText="1"/>
    </xf>
    <xf numFmtId="43" fontId="52" fillId="9" borderId="20" xfId="42" applyFont="1" applyFill="1" applyBorder="1" applyAlignment="1">
      <alignment horizontal="left" vertical="top" wrapText="1"/>
    </xf>
    <xf numFmtId="0" fontId="52" fillId="2" borderId="20" xfId="0" applyFont="1" applyFill="1" applyBorder="1" applyAlignment="1">
      <alignment horizontal="left" vertical="top" wrapText="1"/>
    </xf>
    <xf numFmtId="0" fontId="52" fillId="9" borderId="20" xfId="0" applyFont="1" applyFill="1" applyBorder="1" applyAlignment="1">
      <alignment horizontal="left" vertical="top" wrapText="1"/>
    </xf>
    <xf numFmtId="0" fontId="52" fillId="13" borderId="20" xfId="0" applyFont="1" applyFill="1" applyBorder="1" applyAlignment="1">
      <alignment horizontal="left" vertical="top" wrapText="1"/>
    </xf>
    <xf numFmtId="43" fontId="52" fillId="0" borderId="20" xfId="0" applyNumberFormat="1" applyFont="1" applyBorder="1" applyAlignment="1">
      <alignment horizontal="left" vertical="top" wrapText="1"/>
    </xf>
    <xf numFmtId="43" fontId="52" fillId="9" borderId="20" xfId="0" applyNumberFormat="1" applyFont="1" applyFill="1" applyBorder="1" applyAlignment="1">
      <alignment horizontal="left" vertical="top" wrapText="1"/>
    </xf>
    <xf numFmtId="43" fontId="52" fillId="13" borderId="20" xfId="0" applyNumberFormat="1" applyFont="1" applyFill="1" applyBorder="1" applyAlignment="1">
      <alignment horizontal="left" vertical="top" wrapText="1"/>
    </xf>
    <xf numFmtId="0" fontId="51" fillId="0" borderId="0" xfId="0" applyFont="1" applyAlignment="1">
      <alignment horizontal="left" vertical="top"/>
    </xf>
    <xf numFmtId="43" fontId="51" fillId="2" borderId="0" xfId="0" applyNumberFormat="1" applyFont="1" applyFill="1" applyAlignment="1">
      <alignment horizontal="left" vertical="top"/>
    </xf>
    <xf numFmtId="43" fontId="51" fillId="9" borderId="0" xfId="0" applyNumberFormat="1" applyFont="1" applyFill="1" applyAlignment="1">
      <alignment horizontal="left" vertical="top"/>
    </xf>
    <xf numFmtId="43" fontId="51" fillId="0" borderId="0" xfId="0" applyNumberFormat="1" applyFont="1" applyAlignment="1">
      <alignment horizontal="left" vertical="top"/>
    </xf>
    <xf numFmtId="43" fontId="51" fillId="13" borderId="0" xfId="0" applyNumberFormat="1" applyFont="1" applyFill="1" applyAlignment="1">
      <alignment horizontal="left" vertical="top"/>
    </xf>
    <xf numFmtId="9" fontId="51" fillId="0" borderId="0" xfId="59" applyFont="1" applyAlignment="1">
      <alignment horizontal="left" vertical="top"/>
    </xf>
    <xf numFmtId="43" fontId="27" fillId="0" borderId="0" xfId="0" applyNumberFormat="1" applyFont="1" applyAlignment="1">
      <alignment horizontal="left" vertical="top"/>
    </xf>
    <xf numFmtId="43" fontId="51" fillId="35" borderId="20" xfId="42" applyFont="1" applyFill="1" applyBorder="1" applyAlignment="1">
      <alignment horizontal="left" vertical="top" wrapText="1"/>
    </xf>
    <xf numFmtId="0" fontId="51" fillId="35" borderId="20" xfId="0" applyFont="1" applyFill="1" applyBorder="1" applyAlignment="1">
      <alignment horizontal="left" vertical="top" wrapText="1"/>
    </xf>
    <xf numFmtId="43" fontId="52" fillId="35" borderId="20" xfId="0" applyNumberFormat="1" applyFont="1" applyFill="1" applyBorder="1" applyAlignment="1">
      <alignment horizontal="left" vertical="top" wrapText="1"/>
    </xf>
    <xf numFmtId="0" fontId="52" fillId="0" borderId="20" xfId="0" applyFont="1" applyBorder="1" applyAlignment="1">
      <alignment horizontal="right" vertical="top" wrapText="1"/>
    </xf>
    <xf numFmtId="43" fontId="51" fillId="0" borderId="20" xfId="42" applyFont="1" applyBorder="1" applyAlignment="1">
      <alignment horizontal="right" vertical="top" wrapText="1"/>
    </xf>
    <xf numFmtId="9" fontId="51" fillId="0" borderId="20" xfId="59" applyFont="1" applyBorder="1" applyAlignment="1">
      <alignment horizontal="right" vertical="top" wrapText="1"/>
    </xf>
    <xf numFmtId="43" fontId="51" fillId="35" borderId="20" xfId="42" applyFont="1" applyFill="1" applyBorder="1" applyAlignment="1">
      <alignment horizontal="right" vertical="top" wrapText="1"/>
    </xf>
    <xf numFmtId="43" fontId="51" fillId="13" borderId="20" xfId="42" applyFont="1" applyFill="1" applyBorder="1" applyAlignment="1">
      <alignment horizontal="right" vertical="top" wrapText="1"/>
    </xf>
    <xf numFmtId="0" fontId="51" fillId="0" borderId="20" xfId="0" applyFont="1" applyBorder="1" applyAlignment="1">
      <alignment horizontal="right" vertical="top" wrapText="1"/>
    </xf>
    <xf numFmtId="4" fontId="53" fillId="13" borderId="20" xfId="0" applyNumberFormat="1" applyFont="1" applyFill="1" applyBorder="1" applyAlignment="1">
      <alignment horizontal="right" vertical="top"/>
    </xf>
    <xf numFmtId="0" fontId="52" fillId="0" borderId="21" xfId="0" applyFont="1"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1" fillId="35" borderId="20" xfId="0" applyFont="1" applyFill="1" applyBorder="1" applyAlignment="1">
      <alignment horizontal="right" vertical="top" wrapText="1"/>
    </xf>
    <xf numFmtId="0" fontId="51" fillId="9" borderId="20" xfId="0" applyFont="1" applyFill="1" applyBorder="1" applyAlignment="1">
      <alignment horizontal="right" vertical="top" wrapText="1"/>
    </xf>
    <xf numFmtId="0" fontId="51" fillId="13" borderId="20" xfId="0" applyFont="1" applyFill="1" applyBorder="1" applyAlignment="1">
      <alignment horizontal="right" vertical="top" wrapText="1"/>
    </xf>
    <xf numFmtId="43" fontId="51" fillId="0" borderId="20" xfId="0" applyNumberFormat="1" applyFont="1" applyBorder="1" applyAlignment="1">
      <alignment horizontal="right" vertical="top" wrapText="1"/>
    </xf>
    <xf numFmtId="43" fontId="51" fillId="0" borderId="20" xfId="42" applyFont="1" applyFill="1" applyBorder="1" applyAlignment="1">
      <alignment horizontal="right" vertical="top"/>
    </xf>
    <xf numFmtId="43" fontId="52" fillId="0" borderId="20" xfId="42" applyFont="1" applyBorder="1" applyAlignment="1">
      <alignment horizontal="right" vertical="top" wrapText="1"/>
    </xf>
    <xf numFmtId="0" fontId="52" fillId="35" borderId="20" xfId="0" applyFont="1" applyFill="1" applyBorder="1" applyAlignment="1">
      <alignment horizontal="right" vertical="top" wrapText="1"/>
    </xf>
    <xf numFmtId="0" fontId="52" fillId="9" borderId="20" xfId="0" applyFont="1" applyFill="1" applyBorder="1" applyAlignment="1">
      <alignment horizontal="right" vertical="top" wrapText="1"/>
    </xf>
    <xf numFmtId="0" fontId="52" fillId="13" borderId="20" xfId="0" applyFont="1" applyFill="1" applyBorder="1" applyAlignment="1">
      <alignment horizontal="right" vertical="top" wrapText="1"/>
    </xf>
    <xf numFmtId="4" fontId="54" fillId="13" borderId="20" xfId="0" applyNumberFormat="1" applyFont="1" applyFill="1" applyBorder="1" applyAlignment="1">
      <alignment horizontal="right" vertical="top"/>
    </xf>
    <xf numFmtId="43" fontId="52" fillId="36" borderId="20" xfId="42" applyFont="1" applyFill="1" applyBorder="1" applyAlignment="1">
      <alignment horizontal="right" vertical="top" wrapText="1"/>
    </xf>
    <xf numFmtId="0" fontId="51" fillId="0" borderId="20" xfId="0" applyFont="1" applyFill="1" applyBorder="1" applyAlignment="1">
      <alignment horizontal="left" vertical="top" wrapText="1"/>
    </xf>
    <xf numFmtId="0" fontId="55" fillId="34" borderId="11" xfId="0" applyFont="1" applyFill="1" applyBorder="1" applyAlignment="1">
      <alignment horizontal="left" vertical="top" wrapText="1"/>
    </xf>
    <xf numFmtId="0" fontId="55" fillId="34" borderId="16" xfId="0" applyFont="1" applyFill="1" applyBorder="1" applyAlignment="1">
      <alignment horizontal="left" vertical="top" wrapText="1"/>
    </xf>
    <xf numFmtId="0" fontId="55" fillId="34" borderId="24" xfId="0" applyFont="1" applyFill="1" applyBorder="1" applyAlignment="1">
      <alignment horizontal="left" vertical="top" wrapText="1"/>
    </xf>
    <xf numFmtId="0" fontId="55" fillId="34" borderId="15" xfId="0" applyFont="1" applyFill="1" applyBorder="1" applyAlignment="1">
      <alignment horizontal="left" vertical="top" wrapText="1"/>
    </xf>
    <xf numFmtId="0" fontId="55" fillId="34" borderId="17" xfId="0" applyFont="1" applyFill="1" applyBorder="1" applyAlignment="1">
      <alignment horizontal="left" vertical="top" wrapText="1"/>
    </xf>
    <xf numFmtId="0" fontId="55" fillId="34" borderId="19" xfId="0" applyFont="1" applyFill="1" applyBorder="1" applyAlignment="1">
      <alignment horizontal="left" vertical="top" wrapText="1"/>
    </xf>
    <xf numFmtId="0" fontId="55" fillId="34" borderId="18" xfId="0" applyFont="1" applyFill="1" applyBorder="1" applyAlignment="1">
      <alignment horizontal="left" vertical="top" wrapText="1"/>
    </xf>
    <xf numFmtId="0" fontId="56" fillId="0" borderId="15" xfId="0" applyFont="1" applyBorder="1" applyAlignment="1">
      <alignment horizontal="left" vertical="top" wrapText="1"/>
    </xf>
    <xf numFmtId="0" fontId="55" fillId="37" borderId="15" xfId="0" applyFont="1" applyFill="1" applyBorder="1" applyAlignment="1">
      <alignment horizontal="left" vertical="top" wrapText="1"/>
    </xf>
    <xf numFmtId="0" fontId="55" fillId="37" borderId="25" xfId="0" applyFont="1" applyFill="1" applyBorder="1" applyAlignment="1">
      <alignment horizontal="left" vertical="top" wrapText="1"/>
    </xf>
    <xf numFmtId="3" fontId="56" fillId="0" borderId="18" xfId="0" applyNumberFormat="1" applyFont="1" applyBorder="1" applyAlignment="1">
      <alignment horizontal="right" vertical="top" wrapText="1"/>
    </xf>
    <xf numFmtId="3" fontId="56" fillId="0" borderId="19" xfId="0" applyNumberFormat="1" applyFont="1" applyBorder="1" applyAlignment="1">
      <alignment horizontal="right" vertical="top" wrapText="1"/>
    </xf>
    <xf numFmtId="0" fontId="56" fillId="0" borderId="18" xfId="0" applyFont="1" applyBorder="1" applyAlignment="1">
      <alignment horizontal="right" vertical="top" wrapText="1"/>
    </xf>
    <xf numFmtId="3" fontId="56" fillId="37" borderId="18" xfId="0" applyNumberFormat="1" applyFont="1" applyFill="1" applyBorder="1" applyAlignment="1">
      <alignment horizontal="right" vertical="top" wrapText="1"/>
    </xf>
    <xf numFmtId="3" fontId="56" fillId="37" borderId="19" xfId="0" applyNumberFormat="1" applyFont="1" applyFill="1" applyBorder="1" applyAlignment="1">
      <alignment horizontal="right" vertical="top" wrapText="1"/>
    </xf>
    <xf numFmtId="3" fontId="57" fillId="0" borderId="18" xfId="0" applyNumberFormat="1" applyFont="1" applyBorder="1" applyAlignment="1">
      <alignment horizontal="right" vertical="top" wrapText="1"/>
    </xf>
    <xf numFmtId="3" fontId="56" fillId="37" borderId="26" xfId="0" applyNumberFormat="1" applyFont="1" applyFill="1" applyBorder="1" applyAlignment="1">
      <alignment horizontal="right" vertical="top" wrapText="1"/>
    </xf>
    <xf numFmtId="3" fontId="57" fillId="37" borderId="26" xfId="0" applyNumberFormat="1" applyFont="1" applyFill="1" applyBorder="1" applyAlignment="1">
      <alignment horizontal="right" vertical="top" wrapText="1"/>
    </xf>
    <xf numFmtId="3" fontId="56" fillId="37" borderId="27" xfId="0" applyNumberFormat="1" applyFont="1" applyFill="1" applyBorder="1" applyAlignment="1">
      <alignment horizontal="right" vertical="top" wrapText="1"/>
    </xf>
    <xf numFmtId="3" fontId="49" fillId="0" borderId="18" xfId="0" applyNumberFormat="1" applyFont="1" applyBorder="1" applyAlignment="1">
      <alignment horizontal="right" vertical="top" wrapText="1"/>
    </xf>
    <xf numFmtId="3" fontId="1" fillId="0" borderId="28" xfId="0" applyNumberFormat="1" applyFont="1" applyBorder="1" applyAlignment="1">
      <alignment horizontal="right" vertical="top" wrapText="1"/>
    </xf>
    <xf numFmtId="3" fontId="49" fillId="0" borderId="28" xfId="0" applyNumberFormat="1" applyFont="1" applyBorder="1" applyAlignment="1">
      <alignment horizontal="right" vertical="top" wrapText="1"/>
    </xf>
    <xf numFmtId="0" fontId="49" fillId="0" borderId="18" xfId="0" applyFont="1" applyBorder="1" applyAlignment="1">
      <alignment horizontal="right" vertical="top" wrapText="1"/>
    </xf>
    <xf numFmtId="3" fontId="1" fillId="0" borderId="18" xfId="0" applyNumberFormat="1" applyFont="1" applyBorder="1" applyAlignment="1">
      <alignment horizontal="right" vertical="top" wrapText="1"/>
    </xf>
    <xf numFmtId="3" fontId="49" fillId="0" borderId="19" xfId="0" applyNumberFormat="1" applyFont="1" applyBorder="1" applyAlignment="1">
      <alignment horizontal="right" vertical="top" wrapText="1"/>
    </xf>
    <xf numFmtId="3" fontId="49" fillId="0" borderId="29" xfId="0" applyNumberFormat="1" applyFont="1" applyBorder="1" applyAlignment="1">
      <alignment horizontal="right" vertical="top" wrapText="1"/>
    </xf>
    <xf numFmtId="3" fontId="1" fillId="0" borderId="10" xfId="0" applyNumberFormat="1" applyFont="1" applyBorder="1" applyAlignment="1">
      <alignment horizontal="right" vertical="top" wrapText="1"/>
    </xf>
    <xf numFmtId="3" fontId="49" fillId="0" borderId="10" xfId="0" applyNumberFormat="1" applyFont="1" applyFill="1" applyBorder="1" applyAlignment="1">
      <alignment horizontal="right" vertical="top" wrapText="1"/>
    </xf>
    <xf numFmtId="0" fontId="49" fillId="0" borderId="28" xfId="0" applyFont="1" applyBorder="1" applyAlignment="1">
      <alignment horizontal="right" vertical="top" wrapText="1"/>
    </xf>
    <xf numFmtId="3" fontId="49" fillId="0" borderId="14" xfId="0" applyNumberFormat="1" applyFont="1" applyBorder="1" applyAlignment="1">
      <alignment horizontal="right" vertical="top" wrapText="1"/>
    </xf>
    <xf numFmtId="3" fontId="1" fillId="0" borderId="14" xfId="0" applyNumberFormat="1" applyFont="1" applyBorder="1" applyAlignment="1">
      <alignment horizontal="right" vertical="top" wrapText="1"/>
    </xf>
    <xf numFmtId="0" fontId="49" fillId="0" borderId="14" xfId="0" applyFont="1" applyBorder="1" applyAlignment="1">
      <alignment horizontal="right" vertical="top" wrapText="1"/>
    </xf>
    <xf numFmtId="3" fontId="49" fillId="37" borderId="18" xfId="0" applyNumberFormat="1" applyFont="1" applyFill="1" applyBorder="1" applyAlignment="1">
      <alignment horizontal="right" vertical="top" wrapText="1"/>
    </xf>
    <xf numFmtId="3" fontId="1" fillId="37" borderId="18" xfId="0" applyNumberFormat="1" applyFont="1" applyFill="1" applyBorder="1" applyAlignment="1">
      <alignment horizontal="right" vertical="top" wrapText="1"/>
    </xf>
    <xf numFmtId="0" fontId="49" fillId="37" borderId="18" xfId="0" applyFont="1" applyFill="1" applyBorder="1" applyAlignment="1">
      <alignment horizontal="right" vertical="top" wrapText="1"/>
    </xf>
    <xf numFmtId="3" fontId="49" fillId="37" borderId="19" xfId="0" applyNumberFormat="1" applyFont="1" applyFill="1" applyBorder="1" applyAlignment="1">
      <alignment horizontal="right" vertical="top" wrapText="1"/>
    </xf>
    <xf numFmtId="3" fontId="49" fillId="37" borderId="30" xfId="0" applyNumberFormat="1" applyFont="1" applyFill="1" applyBorder="1" applyAlignment="1">
      <alignment horizontal="right" vertical="top" wrapText="1"/>
    </xf>
    <xf numFmtId="0" fontId="49" fillId="37" borderId="30" xfId="0" applyFont="1" applyFill="1" applyBorder="1" applyAlignment="1">
      <alignment horizontal="right" vertical="top" wrapText="1"/>
    </xf>
    <xf numFmtId="3" fontId="49" fillId="37" borderId="31" xfId="0" applyNumberFormat="1" applyFont="1" applyFill="1" applyBorder="1" applyAlignment="1">
      <alignment horizontal="right" vertical="top" wrapText="1"/>
    </xf>
    <xf numFmtId="0" fontId="57" fillId="0" borderId="15" xfId="0" applyFont="1" applyBorder="1" applyAlignment="1">
      <alignment horizontal="left" vertical="top" wrapText="1"/>
    </xf>
    <xf numFmtId="0" fontId="58" fillId="37" borderId="15" xfId="0" applyFont="1" applyFill="1" applyBorder="1" applyAlignment="1">
      <alignment horizontal="left" vertical="top" wrapText="1"/>
    </xf>
    <xf numFmtId="0" fontId="57" fillId="0" borderId="32" xfId="0" applyFont="1" applyBorder="1" applyAlignment="1">
      <alignment horizontal="left" vertical="top" wrapText="1"/>
    </xf>
    <xf numFmtId="0" fontId="58" fillId="37" borderId="10" xfId="0" applyFont="1" applyFill="1" applyBorder="1" applyAlignment="1">
      <alignment horizontal="left" vertical="top" wrapText="1"/>
    </xf>
    <xf numFmtId="0" fontId="59" fillId="0" borderId="20" xfId="0" applyFont="1" applyBorder="1" applyAlignment="1">
      <alignment horizontal="left" vertical="top" wrapText="1"/>
    </xf>
    <xf numFmtId="0" fontId="52" fillId="0" borderId="33" xfId="0" applyFont="1" applyBorder="1" applyAlignment="1">
      <alignment horizontal="left" vertical="top" wrapText="1"/>
    </xf>
    <xf numFmtId="0" fontId="52" fillId="0" borderId="34" xfId="0" applyFont="1" applyBorder="1" applyAlignment="1">
      <alignment horizontal="left" vertical="top" wrapText="1"/>
    </xf>
    <xf numFmtId="0" fontId="52" fillId="0" borderId="35" xfId="0" applyFont="1" applyBorder="1" applyAlignment="1">
      <alignment horizontal="left" vertical="top" wrapText="1"/>
    </xf>
    <xf numFmtId="0" fontId="59" fillId="0" borderId="20" xfId="0" applyFont="1" applyFill="1" applyBorder="1" applyAlignment="1">
      <alignment horizontal="left" vertical="top" wrapText="1"/>
    </xf>
    <xf numFmtId="0" fontId="52" fillId="0" borderId="20" xfId="0" applyFont="1" applyBorder="1" applyAlignment="1">
      <alignment horizontal="left" vertical="top"/>
    </xf>
    <xf numFmtId="0" fontId="51" fillId="0" borderId="36" xfId="0" applyFont="1" applyBorder="1" applyAlignment="1">
      <alignment horizontal="left" vertical="top" wrapText="1"/>
    </xf>
    <xf numFmtId="0" fontId="51" fillId="0" borderId="37" xfId="0" applyFont="1" applyBorder="1" applyAlignment="1">
      <alignment horizontal="left" vertical="top" wrapText="1"/>
    </xf>
    <xf numFmtId="0" fontId="51" fillId="0" borderId="31" xfId="0" applyFont="1" applyBorder="1" applyAlignment="1">
      <alignment horizontal="left" vertical="top" wrapText="1"/>
    </xf>
    <xf numFmtId="43" fontId="59" fillId="0" borderId="20" xfId="42" applyFont="1" applyBorder="1" applyAlignment="1">
      <alignment horizontal="right" vertical="top" wrapText="1"/>
    </xf>
    <xf numFmtId="43" fontId="52" fillId="0" borderId="20" xfId="0" applyNumberFormat="1"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7D8FF"/>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1"/>
  <sheetViews>
    <sheetView zoomScale="60" zoomScaleNormal="60" zoomScalePageLayoutView="0" workbookViewId="0" topLeftCell="A16">
      <selection activeCell="A31" sqref="A31:B31"/>
    </sheetView>
  </sheetViews>
  <sheetFormatPr defaultColWidth="9.140625" defaultRowHeight="12.75"/>
  <cols>
    <col min="1" max="1" width="33.57421875" style="32" customWidth="1"/>
    <col min="2" max="2" width="61.57421875" style="32" bestFit="1" customWidth="1"/>
    <col min="3" max="3" width="20.57421875" style="32" bestFit="1" customWidth="1"/>
    <col min="4" max="5" width="19.00390625" style="32" bestFit="1" customWidth="1"/>
    <col min="6" max="6" width="21.28125" style="32" customWidth="1"/>
    <col min="7" max="7" width="22.57421875" style="32" bestFit="1" customWidth="1"/>
    <col min="8" max="8" width="6.28125" style="32" bestFit="1" customWidth="1"/>
    <col min="9" max="9" width="20.57421875" style="33" bestFit="1" customWidth="1"/>
    <col min="10" max="10" width="18.7109375" style="34" bestFit="1" customWidth="1"/>
    <col min="11" max="11" width="22.140625" style="32" bestFit="1" customWidth="1"/>
    <col min="12" max="12" width="22.140625" style="35" bestFit="1" customWidth="1"/>
    <col min="13" max="13" width="22.7109375" style="32" customWidth="1"/>
    <col min="14" max="14" width="22.57421875" style="32" customWidth="1"/>
    <col min="15" max="15" width="20.8515625" style="32" customWidth="1"/>
    <col min="16" max="18" width="28.8515625" style="32" customWidth="1"/>
    <col min="19" max="19" width="34.140625" style="32" customWidth="1"/>
    <col min="20" max="16384" width="9.140625" style="32" customWidth="1"/>
  </cols>
  <sheetData>
    <row r="1" spans="1:2" ht="15.75">
      <c r="A1" s="31" t="s">
        <v>0</v>
      </c>
      <c r="B1" s="31"/>
    </row>
    <row r="2" spans="1:2" ht="15.75">
      <c r="A2" s="31"/>
      <c r="B2" s="31"/>
    </row>
    <row r="3" spans="1:2" ht="15.75">
      <c r="A3" s="31" t="s">
        <v>16</v>
      </c>
      <c r="B3" s="31"/>
    </row>
    <row r="5" ht="15.75">
      <c r="A5" s="31" t="s">
        <v>15</v>
      </c>
    </row>
    <row r="6" spans="9:12" ht="15.75">
      <c r="I6" s="18"/>
      <c r="J6" s="36"/>
      <c r="K6" s="37"/>
      <c r="L6" s="38"/>
    </row>
    <row r="7" spans="1:15" ht="225" customHeight="1">
      <c r="A7" s="25" t="s">
        <v>13</v>
      </c>
      <c r="B7" s="25" t="s">
        <v>14</v>
      </c>
      <c r="C7" s="25" t="s">
        <v>76</v>
      </c>
      <c r="D7" s="26" t="s">
        <v>77</v>
      </c>
      <c r="E7" s="25" t="s">
        <v>78</v>
      </c>
      <c r="F7" s="25" t="s">
        <v>79</v>
      </c>
      <c r="G7" s="25" t="s">
        <v>80</v>
      </c>
      <c r="H7" s="25"/>
      <c r="I7" s="29" t="s">
        <v>85</v>
      </c>
      <c r="J7" s="26" t="s">
        <v>84</v>
      </c>
      <c r="K7" s="25" t="s">
        <v>83</v>
      </c>
      <c r="L7" s="27" t="s">
        <v>82</v>
      </c>
      <c r="M7" s="39" t="s">
        <v>81</v>
      </c>
      <c r="N7" s="25" t="s">
        <v>86</v>
      </c>
      <c r="O7" s="25" t="s">
        <v>87</v>
      </c>
    </row>
    <row r="8" spans="1:15" ht="15.75">
      <c r="A8" s="21" t="s">
        <v>17</v>
      </c>
      <c r="B8" s="21"/>
      <c r="C8" s="21"/>
      <c r="D8" s="21"/>
      <c r="E8" s="21"/>
      <c r="F8" s="21"/>
      <c r="G8" s="21"/>
      <c r="H8" s="21"/>
      <c r="I8" s="21"/>
      <c r="J8" s="21"/>
      <c r="K8" s="21"/>
      <c r="L8" s="21"/>
      <c r="M8" s="21"/>
      <c r="N8" s="21"/>
      <c r="O8" s="21"/>
    </row>
    <row r="9" spans="1:15" ht="66.75" customHeight="1">
      <c r="A9" s="40" t="s">
        <v>18</v>
      </c>
      <c r="B9" s="40" t="s">
        <v>46</v>
      </c>
      <c r="C9" s="63"/>
      <c r="D9" s="19"/>
      <c r="E9" s="20"/>
      <c r="F9" s="64"/>
      <c r="G9" s="65">
        <v>1</v>
      </c>
      <c r="H9" s="65"/>
      <c r="I9" s="66"/>
      <c r="J9" s="19"/>
      <c r="K9" s="20"/>
      <c r="L9" s="67"/>
      <c r="M9" s="64"/>
      <c r="N9" s="64"/>
      <c r="O9" s="68"/>
    </row>
    <row r="10" spans="1:15" ht="47.25">
      <c r="A10" s="25" t="s">
        <v>19</v>
      </c>
      <c r="B10" s="25" t="s">
        <v>47</v>
      </c>
      <c r="C10" s="20"/>
      <c r="D10" s="19"/>
      <c r="E10" s="20"/>
      <c r="F10" s="64">
        <v>265000</v>
      </c>
      <c r="G10" s="65">
        <v>0.5</v>
      </c>
      <c r="H10" s="65"/>
      <c r="I10" s="66"/>
      <c r="J10" s="19"/>
      <c r="K10" s="20"/>
      <c r="L10" s="69">
        <v>357736.2</v>
      </c>
      <c r="M10" s="64">
        <f aca="true" t="shared" si="0" ref="M10:M30">L10+J10+I10+K10</f>
        <v>357736.2</v>
      </c>
      <c r="N10" s="64">
        <f>M10/(E10+F10+D10+C10)*100</f>
        <v>134.99479245283018</v>
      </c>
      <c r="O10" s="68"/>
    </row>
    <row r="11" spans="1:15" ht="78.75">
      <c r="A11" s="25" t="s">
        <v>20</v>
      </c>
      <c r="B11" s="25" t="s">
        <v>48</v>
      </c>
      <c r="C11" s="20"/>
      <c r="D11" s="19"/>
      <c r="E11" s="20"/>
      <c r="F11" s="64">
        <v>70000</v>
      </c>
      <c r="G11" s="65">
        <v>0.3</v>
      </c>
      <c r="H11" s="65"/>
      <c r="I11" s="66"/>
      <c r="J11" s="19"/>
      <c r="K11" s="20"/>
      <c r="L11" s="69">
        <v>63093.35</v>
      </c>
      <c r="M11" s="64">
        <f t="shared" si="0"/>
        <v>63093.35</v>
      </c>
      <c r="N11" s="64">
        <f>M11/(E11+F11+D11+C11)*100</f>
        <v>90.13335714285714</v>
      </c>
      <c r="O11" s="68"/>
    </row>
    <row r="12" spans="1:15" ht="78.75">
      <c r="A12" s="25" t="s">
        <v>21</v>
      </c>
      <c r="B12" s="25" t="s">
        <v>49</v>
      </c>
      <c r="C12" s="20">
        <v>120000</v>
      </c>
      <c r="D12" s="19">
        <v>29134.49</v>
      </c>
      <c r="E12" s="20"/>
      <c r="F12" s="64"/>
      <c r="G12" s="65">
        <v>0.3</v>
      </c>
      <c r="H12" s="65"/>
      <c r="I12" s="66">
        <v>113279.93</v>
      </c>
      <c r="J12" s="19">
        <v>29134.49</v>
      </c>
      <c r="K12" s="20"/>
      <c r="L12" s="67"/>
      <c r="M12" s="64">
        <f t="shared" si="0"/>
        <v>142414.41999999998</v>
      </c>
      <c r="N12" s="64">
        <f>M12/(E12+F12+D12+C12)*100</f>
        <v>95.49395314256279</v>
      </c>
      <c r="O12" s="68"/>
    </row>
    <row r="13" spans="1:15" ht="47.25">
      <c r="A13" s="25" t="s">
        <v>22</v>
      </c>
      <c r="B13" s="25" t="s">
        <v>50</v>
      </c>
      <c r="C13" s="42">
        <v>135000</v>
      </c>
      <c r="D13" s="41">
        <v>0</v>
      </c>
      <c r="E13" s="42">
        <v>0</v>
      </c>
      <c r="F13" s="28">
        <v>0</v>
      </c>
      <c r="G13" s="43"/>
      <c r="H13" s="43"/>
      <c r="I13" s="60">
        <v>117210.01</v>
      </c>
      <c r="J13" s="41">
        <v>0</v>
      </c>
      <c r="K13" s="42">
        <v>0</v>
      </c>
      <c r="L13" s="44"/>
      <c r="M13" s="28">
        <f t="shared" si="0"/>
        <v>117210.01</v>
      </c>
      <c r="N13" s="28">
        <f>M13/(E13+F13+D13+C13)*100</f>
        <v>86.82222962962962</v>
      </c>
      <c r="O13" s="25"/>
    </row>
    <row r="14" spans="1:15" ht="15.75">
      <c r="A14" s="40" t="s">
        <v>23</v>
      </c>
      <c r="B14" s="70" t="s">
        <v>45</v>
      </c>
      <c r="C14" s="71"/>
      <c r="D14" s="71"/>
      <c r="E14" s="71"/>
      <c r="F14" s="72"/>
      <c r="G14" s="65">
        <v>0.5</v>
      </c>
      <c r="H14" s="43"/>
      <c r="I14" s="61"/>
      <c r="J14" s="26"/>
      <c r="K14" s="25"/>
      <c r="L14" s="27"/>
      <c r="M14" s="28">
        <f t="shared" si="0"/>
        <v>0</v>
      </c>
      <c r="N14" s="28"/>
      <c r="O14" s="25"/>
    </row>
    <row r="15" spans="1:15" ht="63">
      <c r="A15" s="25" t="s">
        <v>24</v>
      </c>
      <c r="B15" s="25" t="s">
        <v>52</v>
      </c>
      <c r="C15" s="20">
        <v>160000</v>
      </c>
      <c r="D15" s="19"/>
      <c r="E15" s="20"/>
      <c r="F15" s="64"/>
      <c r="G15" s="65">
        <v>0.5</v>
      </c>
      <c r="H15" s="65"/>
      <c r="I15" s="66">
        <v>132872.83</v>
      </c>
      <c r="J15" s="19"/>
      <c r="K15" s="20"/>
      <c r="L15" s="67"/>
      <c r="M15" s="64">
        <f t="shared" si="0"/>
        <v>132872.83</v>
      </c>
      <c r="N15" s="64">
        <f aca="true" t="shared" si="1" ref="N15:N20">M15/(E15+F15+D15+C15)*100</f>
        <v>83.04551874999999</v>
      </c>
      <c r="O15" s="68"/>
    </row>
    <row r="16" spans="1:15" ht="78.75">
      <c r="A16" s="25" t="s">
        <v>25</v>
      </c>
      <c r="B16" s="25" t="s">
        <v>53</v>
      </c>
      <c r="C16" s="20"/>
      <c r="D16" s="19">
        <v>241638.03</v>
      </c>
      <c r="E16" s="20"/>
      <c r="F16" s="64"/>
      <c r="G16" s="65">
        <v>0.3</v>
      </c>
      <c r="H16" s="65"/>
      <c r="I16" s="66"/>
      <c r="J16" s="19">
        <v>241638.03</v>
      </c>
      <c r="K16" s="20"/>
      <c r="L16" s="67"/>
      <c r="M16" s="64">
        <f t="shared" si="0"/>
        <v>241638.03</v>
      </c>
      <c r="N16" s="64">
        <f t="shared" si="1"/>
        <v>100</v>
      </c>
      <c r="O16" s="68"/>
    </row>
    <row r="17" spans="1:15" ht="94.5">
      <c r="A17" s="25" t="s">
        <v>26</v>
      </c>
      <c r="B17" s="25" t="s">
        <v>54</v>
      </c>
      <c r="C17" s="20"/>
      <c r="D17" s="19">
        <v>357905.48</v>
      </c>
      <c r="E17" s="20"/>
      <c r="F17" s="64"/>
      <c r="G17" s="65">
        <v>0.4</v>
      </c>
      <c r="H17" s="65"/>
      <c r="I17" s="66"/>
      <c r="J17" s="19">
        <v>357905.48</v>
      </c>
      <c r="K17" s="20"/>
      <c r="L17" s="67"/>
      <c r="M17" s="64">
        <f t="shared" si="0"/>
        <v>357905.48</v>
      </c>
      <c r="N17" s="64">
        <f t="shared" si="1"/>
        <v>100</v>
      </c>
      <c r="O17" s="68"/>
    </row>
    <row r="18" spans="1:15" ht="47.25">
      <c r="A18" s="25" t="s">
        <v>27</v>
      </c>
      <c r="B18" s="25" t="s">
        <v>55</v>
      </c>
      <c r="C18" s="20">
        <v>475000</v>
      </c>
      <c r="D18" s="19"/>
      <c r="E18" s="20"/>
      <c r="F18" s="64"/>
      <c r="G18" s="65"/>
      <c r="H18" s="65"/>
      <c r="I18" s="66">
        <v>475607.69</v>
      </c>
      <c r="J18" s="19"/>
      <c r="K18" s="20"/>
      <c r="L18" s="67"/>
      <c r="M18" s="64">
        <f t="shared" si="0"/>
        <v>475607.69</v>
      </c>
      <c r="N18" s="64">
        <f t="shared" si="1"/>
        <v>100.12793473684209</v>
      </c>
      <c r="O18" s="68"/>
    </row>
    <row r="19" spans="1:15" ht="63">
      <c r="A19" s="25" t="s">
        <v>28</v>
      </c>
      <c r="B19" s="25" t="s">
        <v>56</v>
      </c>
      <c r="C19" s="20"/>
      <c r="D19" s="19"/>
      <c r="E19" s="20">
        <v>330000</v>
      </c>
      <c r="F19" s="64"/>
      <c r="G19" s="65">
        <v>0.3</v>
      </c>
      <c r="H19" s="65"/>
      <c r="I19" s="66"/>
      <c r="J19" s="19"/>
      <c r="K19" s="20">
        <f>E19</f>
        <v>330000</v>
      </c>
      <c r="L19" s="67"/>
      <c r="M19" s="64">
        <f t="shared" si="0"/>
        <v>330000</v>
      </c>
      <c r="N19" s="64">
        <f t="shared" si="1"/>
        <v>100</v>
      </c>
      <c r="O19" s="68"/>
    </row>
    <row r="20" spans="1:15" ht="32.25" thickBot="1">
      <c r="A20" s="25" t="s">
        <v>29</v>
      </c>
      <c r="B20" s="25" t="s">
        <v>57</v>
      </c>
      <c r="C20" s="20">
        <v>145000</v>
      </c>
      <c r="D20" s="19"/>
      <c r="E20" s="20">
        <v>95000</v>
      </c>
      <c r="F20" s="64"/>
      <c r="G20" s="65"/>
      <c r="H20" s="65"/>
      <c r="I20" s="66">
        <v>144786.58</v>
      </c>
      <c r="J20" s="19"/>
      <c r="K20" s="20">
        <f>E20</f>
        <v>95000</v>
      </c>
      <c r="L20" s="67"/>
      <c r="M20" s="64">
        <f t="shared" si="0"/>
        <v>239786.58</v>
      </c>
      <c r="N20" s="64">
        <f t="shared" si="1"/>
        <v>99.911075</v>
      </c>
      <c r="O20" s="68"/>
    </row>
    <row r="21" spans="1:15" ht="16.5" thickBot="1">
      <c r="A21" s="40" t="s">
        <v>30</v>
      </c>
      <c r="B21" s="129" t="s">
        <v>91</v>
      </c>
      <c r="C21" s="130"/>
      <c r="D21" s="130"/>
      <c r="E21" s="130"/>
      <c r="F21" s="131"/>
      <c r="G21" s="65">
        <v>0.5</v>
      </c>
      <c r="H21" s="65"/>
      <c r="I21" s="73"/>
      <c r="J21" s="74"/>
      <c r="K21" s="68"/>
      <c r="L21" s="75"/>
      <c r="M21" s="64">
        <f t="shared" si="0"/>
        <v>0</v>
      </c>
      <c r="N21" s="64"/>
      <c r="O21" s="68"/>
    </row>
    <row r="22" spans="1:15" ht="47.25">
      <c r="A22" s="25" t="s">
        <v>31</v>
      </c>
      <c r="B22" s="25" t="s">
        <v>60</v>
      </c>
      <c r="C22" s="20">
        <v>100000</v>
      </c>
      <c r="D22" s="19"/>
      <c r="E22" s="20"/>
      <c r="F22" s="64"/>
      <c r="G22" s="65">
        <v>0.5</v>
      </c>
      <c r="H22" s="65"/>
      <c r="I22" s="66">
        <f>46026.33</f>
        <v>46026.33</v>
      </c>
      <c r="J22" s="74"/>
      <c r="K22" s="68"/>
      <c r="L22" s="75"/>
      <c r="M22" s="64">
        <f t="shared" si="0"/>
        <v>46026.33</v>
      </c>
      <c r="N22" s="64">
        <f>M22/(E22+F22+D22+C22)*100</f>
        <v>46.02633</v>
      </c>
      <c r="O22" s="68"/>
    </row>
    <row r="23" spans="1:15" ht="78.75">
      <c r="A23" s="25" t="s">
        <v>32</v>
      </c>
      <c r="B23" s="84" t="s">
        <v>58</v>
      </c>
      <c r="C23" s="20">
        <v>120000</v>
      </c>
      <c r="D23" s="19"/>
      <c r="E23" s="20"/>
      <c r="F23" s="64"/>
      <c r="G23" s="65"/>
      <c r="H23" s="65"/>
      <c r="I23" s="66">
        <v>117251.20000000004</v>
      </c>
      <c r="J23" s="74"/>
      <c r="K23" s="68"/>
      <c r="L23" s="75"/>
      <c r="M23" s="64">
        <f t="shared" si="0"/>
        <v>117251.20000000004</v>
      </c>
      <c r="N23" s="64">
        <f>M23/(E23+F23+D23+C23)*100</f>
        <v>97.70933333333338</v>
      </c>
      <c r="O23" s="68"/>
    </row>
    <row r="24" spans="1:15" ht="47.25">
      <c r="A24" s="25" t="s">
        <v>33</v>
      </c>
      <c r="B24" s="25" t="s">
        <v>59</v>
      </c>
      <c r="C24" s="20"/>
      <c r="D24" s="19"/>
      <c r="E24" s="20">
        <v>280000</v>
      </c>
      <c r="F24" s="64"/>
      <c r="G24" s="65"/>
      <c r="H24" s="65"/>
      <c r="I24" s="73"/>
      <c r="J24" s="74"/>
      <c r="K24" s="76">
        <f>E24</f>
        <v>280000</v>
      </c>
      <c r="L24" s="75"/>
      <c r="M24" s="64">
        <f t="shared" si="0"/>
        <v>280000</v>
      </c>
      <c r="N24" s="64">
        <f>M24/(E24+F24+D24+C24)*100</f>
        <v>100</v>
      </c>
      <c r="O24" s="68"/>
    </row>
    <row r="25" spans="1:15" ht="63">
      <c r="A25" s="25" t="s">
        <v>34</v>
      </c>
      <c r="B25" s="25" t="s">
        <v>61</v>
      </c>
      <c r="C25" s="20">
        <v>460000</v>
      </c>
      <c r="D25" s="19"/>
      <c r="E25" s="20"/>
      <c r="F25" s="64"/>
      <c r="G25" s="65"/>
      <c r="H25" s="65"/>
      <c r="I25" s="66">
        <v>441290.76</v>
      </c>
      <c r="J25" s="74"/>
      <c r="K25" s="68"/>
      <c r="L25" s="75"/>
      <c r="M25" s="64">
        <f t="shared" si="0"/>
        <v>441290.76</v>
      </c>
      <c r="N25" s="64">
        <f>M25/(E25+F25+D25+C25)*100</f>
        <v>95.93277391304348</v>
      </c>
      <c r="O25" s="68"/>
    </row>
    <row r="26" spans="1:15" ht="83.25" customHeight="1">
      <c r="A26" s="25" t="s">
        <v>35</v>
      </c>
      <c r="B26" s="25" t="s">
        <v>62</v>
      </c>
      <c r="C26" s="77"/>
      <c r="D26" s="19"/>
      <c r="E26" s="20"/>
      <c r="F26" s="64">
        <v>80000</v>
      </c>
      <c r="G26" s="63"/>
      <c r="H26" s="63"/>
      <c r="I26" s="73"/>
      <c r="J26" s="74"/>
      <c r="K26" s="68"/>
      <c r="L26" s="69">
        <v>28249.45</v>
      </c>
      <c r="M26" s="64">
        <f t="shared" si="0"/>
        <v>28249.45</v>
      </c>
      <c r="N26" s="64">
        <f>M26/(E26+F26+D26+C26)*100</f>
        <v>35.3118125</v>
      </c>
      <c r="O26" s="68"/>
    </row>
    <row r="27" spans="1:15" ht="15" customHeight="1">
      <c r="A27" s="21" t="s">
        <v>92</v>
      </c>
      <c r="B27" s="21"/>
      <c r="C27" s="23"/>
      <c r="D27" s="22"/>
      <c r="E27" s="23"/>
      <c r="F27" s="78"/>
      <c r="G27" s="63"/>
      <c r="H27" s="63"/>
      <c r="I27" s="79"/>
      <c r="J27" s="80"/>
      <c r="K27" s="63"/>
      <c r="L27" s="81"/>
      <c r="M27" s="64">
        <f t="shared" si="0"/>
        <v>0</v>
      </c>
      <c r="N27" s="64"/>
      <c r="O27" s="63"/>
    </row>
    <row r="28" spans="1:15" ht="70.5" customHeight="1">
      <c r="A28" s="25" t="s">
        <v>36</v>
      </c>
      <c r="B28" s="40"/>
      <c r="C28" s="23"/>
      <c r="D28" s="22"/>
      <c r="E28" s="23"/>
      <c r="F28" s="78"/>
      <c r="G28" s="63"/>
      <c r="H28" s="63"/>
      <c r="I28" s="79"/>
      <c r="J28" s="80"/>
      <c r="K28" s="63"/>
      <c r="L28" s="82"/>
      <c r="M28" s="64">
        <f t="shared" si="0"/>
        <v>0</v>
      </c>
      <c r="N28" s="64"/>
      <c r="O28" s="63"/>
    </row>
    <row r="29" spans="1:15" ht="50.25" customHeight="1">
      <c r="A29" s="25" t="s">
        <v>37</v>
      </c>
      <c r="B29" s="40"/>
      <c r="C29" s="23"/>
      <c r="D29" s="22"/>
      <c r="E29" s="23"/>
      <c r="F29" s="78"/>
      <c r="G29" s="68"/>
      <c r="H29" s="68"/>
      <c r="I29" s="66">
        <v>26713.419999999995</v>
      </c>
      <c r="J29" s="80"/>
      <c r="K29" s="63"/>
      <c r="L29" s="69"/>
      <c r="M29" s="64">
        <f t="shared" si="0"/>
        <v>26713.419999999995</v>
      </c>
      <c r="N29" s="64"/>
      <c r="O29" s="63"/>
    </row>
    <row r="30" spans="1:15" ht="56.25" customHeight="1">
      <c r="A30" s="25" t="s">
        <v>38</v>
      </c>
      <c r="B30" s="25" t="s">
        <v>4</v>
      </c>
      <c r="C30" s="20">
        <v>135000</v>
      </c>
      <c r="D30" s="19">
        <v>71322</v>
      </c>
      <c r="E30" s="20">
        <v>45000</v>
      </c>
      <c r="F30" s="64">
        <v>35000</v>
      </c>
      <c r="G30" s="63"/>
      <c r="H30" s="63"/>
      <c r="I30" s="66">
        <f>94770.3600000001+20504.25</f>
        <v>115274.6100000001</v>
      </c>
      <c r="J30" s="83">
        <v>71322</v>
      </c>
      <c r="K30" s="23">
        <v>45000</v>
      </c>
      <c r="L30" s="75"/>
      <c r="M30" s="64">
        <f t="shared" si="0"/>
        <v>231596.6100000001</v>
      </c>
      <c r="N30" s="64"/>
      <c r="O30" s="68"/>
    </row>
    <row r="31" spans="1:15" ht="16.5" customHeight="1">
      <c r="A31" s="21" t="s">
        <v>39</v>
      </c>
      <c r="B31" s="21"/>
      <c r="C31" s="50">
        <f>SUM(C10:C30)</f>
        <v>1850000</v>
      </c>
      <c r="D31" s="51">
        <f aca="true" t="shared" si="2" ref="D31:I31">SUM(D10:D30)</f>
        <v>700000</v>
      </c>
      <c r="E31" s="50">
        <f t="shared" si="2"/>
        <v>750000</v>
      </c>
      <c r="F31" s="50">
        <f t="shared" si="2"/>
        <v>450000</v>
      </c>
      <c r="G31" s="50">
        <f t="shared" si="2"/>
        <v>4.1</v>
      </c>
      <c r="H31" s="50">
        <f t="shared" si="2"/>
        <v>0</v>
      </c>
      <c r="I31" s="62">
        <f t="shared" si="2"/>
        <v>1730313.3599999999</v>
      </c>
      <c r="J31" s="46">
        <f>SUM(J9:J30)</f>
        <v>700000</v>
      </c>
      <c r="K31" s="45">
        <f>SUM(K9:K30)</f>
        <v>750000</v>
      </c>
      <c r="L31" s="52">
        <f>SUM(L10+L11+L26+L28+L29)</f>
        <v>449079</v>
      </c>
      <c r="M31" s="50">
        <f>SUM(M9:M30)</f>
        <v>3629392.3600000003</v>
      </c>
      <c r="N31" s="28">
        <f>M31/(E31+F31+D31+C31)*100</f>
        <v>96.78379626666668</v>
      </c>
      <c r="O31" s="40"/>
    </row>
    <row r="32" spans="1:15" ht="16.5" customHeight="1">
      <c r="A32" s="24" t="s">
        <v>40</v>
      </c>
      <c r="B32" s="24"/>
      <c r="C32" s="24"/>
      <c r="D32" s="24"/>
      <c r="E32" s="24"/>
      <c r="F32" s="24"/>
      <c r="G32" s="24"/>
      <c r="H32" s="25"/>
      <c r="I32" s="60">
        <v>119686.64</v>
      </c>
      <c r="J32" s="46"/>
      <c r="K32" s="45"/>
      <c r="L32" s="27"/>
      <c r="M32" s="28">
        <f>L32+K32+J32+I32</f>
        <v>119686.64</v>
      </c>
      <c r="N32" s="28"/>
      <c r="O32" s="25"/>
    </row>
    <row r="33" spans="1:15" ht="16.5" customHeight="1">
      <c r="A33" s="25" t="s">
        <v>41</v>
      </c>
      <c r="B33" s="25"/>
      <c r="C33" s="25"/>
      <c r="D33" s="28">
        <v>45794</v>
      </c>
      <c r="E33" s="25"/>
      <c r="F33" s="25"/>
      <c r="G33" s="25"/>
      <c r="H33" s="25"/>
      <c r="I33" s="61"/>
      <c r="J33" s="26"/>
      <c r="K33" s="45"/>
      <c r="L33" s="27"/>
      <c r="M33" s="28"/>
      <c r="N33" s="28"/>
      <c r="O33" s="25"/>
    </row>
    <row r="34" spans="1:15" ht="16.5" customHeight="1">
      <c r="A34" s="25" t="s">
        <v>42</v>
      </c>
      <c r="B34" s="25"/>
      <c r="C34" s="25"/>
      <c r="D34" s="28"/>
      <c r="E34" s="25"/>
      <c r="F34" s="30">
        <v>30439</v>
      </c>
      <c r="G34" s="25"/>
      <c r="H34" s="25"/>
      <c r="I34" s="61"/>
      <c r="J34" s="26"/>
      <c r="K34" s="45"/>
      <c r="L34" s="27"/>
      <c r="M34" s="28"/>
      <c r="N34" s="28"/>
      <c r="O34" s="25"/>
    </row>
    <row r="35" spans="1:15" ht="16.5" customHeight="1">
      <c r="A35" s="25" t="s">
        <v>43</v>
      </c>
      <c r="B35" s="25"/>
      <c r="C35" s="25"/>
      <c r="D35" s="28"/>
      <c r="E35" s="25"/>
      <c r="F35" s="30"/>
      <c r="G35" s="30">
        <v>45000</v>
      </c>
      <c r="H35" s="25"/>
      <c r="I35" s="61"/>
      <c r="J35" s="26"/>
      <c r="K35" s="45"/>
      <c r="L35" s="27"/>
      <c r="M35" s="28"/>
      <c r="N35" s="28"/>
      <c r="O35" s="25"/>
    </row>
    <row r="36" spans="1:15" ht="31.5">
      <c r="A36" s="40"/>
      <c r="B36" s="40"/>
      <c r="C36" s="50">
        <f>C31</f>
        <v>1850000</v>
      </c>
      <c r="D36" s="50">
        <f>D31</f>
        <v>700000</v>
      </c>
      <c r="E36" s="50"/>
      <c r="F36" s="50">
        <f>C31+D31+E31+F31</f>
        <v>3750000</v>
      </c>
      <c r="G36" s="40" t="s">
        <v>44</v>
      </c>
      <c r="H36" s="40"/>
      <c r="I36" s="62">
        <f>I31+I32</f>
        <v>1849999.9999999998</v>
      </c>
      <c r="J36" s="46">
        <f>J31+J32</f>
        <v>700000</v>
      </c>
      <c r="K36" s="45">
        <f>K31+K32</f>
        <v>750000</v>
      </c>
      <c r="L36" s="52">
        <f>L31+L32</f>
        <v>449079</v>
      </c>
      <c r="M36" s="50">
        <f>M31+M32</f>
        <v>3749079.0000000005</v>
      </c>
      <c r="N36" s="28"/>
      <c r="O36" s="40"/>
    </row>
    <row r="37" spans="1:15" ht="16.5" customHeight="1">
      <c r="A37" s="21"/>
      <c r="B37" s="21"/>
      <c r="C37" s="21"/>
      <c r="D37" s="40"/>
      <c r="E37" s="40"/>
      <c r="F37" s="40"/>
      <c r="G37" s="40"/>
      <c r="H37" s="40"/>
      <c r="I37" s="47"/>
      <c r="J37" s="48"/>
      <c r="K37" s="45"/>
      <c r="L37" s="49"/>
      <c r="M37" s="50"/>
      <c r="N37" s="50"/>
      <c r="O37" s="40"/>
    </row>
    <row r="38" spans="1:14" s="53" customFormat="1" ht="15.75">
      <c r="A38" s="53" t="s">
        <v>5</v>
      </c>
      <c r="I38" s="54"/>
      <c r="J38" s="55"/>
      <c r="K38" s="56"/>
      <c r="L38" s="57"/>
      <c r="M38" s="58">
        <f>M36/F36</f>
        <v>0.9997544000000002</v>
      </c>
      <c r="N38" s="58"/>
    </row>
    <row r="41" ht="15.75">
      <c r="D41" s="59"/>
    </row>
    <row r="43" ht="25.5" customHeight="1"/>
  </sheetData>
  <sheetProtection/>
  <mergeCells count="7">
    <mergeCell ref="A8:O8"/>
    <mergeCell ref="A27:B27"/>
    <mergeCell ref="A31:B31"/>
    <mergeCell ref="A32:G32"/>
    <mergeCell ref="A37:C37"/>
    <mergeCell ref="B14:F14"/>
    <mergeCell ref="B21:F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1">
      <selection activeCell="D21" sqref="D21"/>
    </sheetView>
  </sheetViews>
  <sheetFormatPr defaultColWidth="9.140625" defaultRowHeight="12.75"/>
  <cols>
    <col min="1" max="1" width="23.7109375" style="17" bestFit="1" customWidth="1"/>
    <col min="2" max="16384" width="9.140625" style="17" customWidth="1"/>
  </cols>
  <sheetData>
    <row r="1" spans="1:8" ht="13.5" thickBot="1">
      <c r="A1" s="85" t="s">
        <v>72</v>
      </c>
      <c r="B1" s="86"/>
      <c r="C1" s="86"/>
      <c r="D1" s="86"/>
      <c r="E1" s="86"/>
      <c r="F1" s="86"/>
      <c r="G1" s="86"/>
      <c r="H1" s="87"/>
    </row>
    <row r="2" spans="1:8" ht="13.5" thickBot="1">
      <c r="A2" s="88" t="s">
        <v>71</v>
      </c>
      <c r="B2" s="85" t="s">
        <v>74</v>
      </c>
      <c r="C2" s="86"/>
      <c r="D2" s="89"/>
      <c r="E2" s="85" t="s">
        <v>75</v>
      </c>
      <c r="F2" s="86"/>
      <c r="G2" s="89"/>
      <c r="H2" s="90" t="s">
        <v>6</v>
      </c>
    </row>
    <row r="3" spans="1:8" ht="13.5" thickBot="1">
      <c r="A3" s="88"/>
      <c r="B3" s="91" t="s">
        <v>1</v>
      </c>
      <c r="C3" s="91" t="s">
        <v>7</v>
      </c>
      <c r="D3" s="91" t="s">
        <v>2</v>
      </c>
      <c r="E3" s="91" t="s">
        <v>1</v>
      </c>
      <c r="F3" s="91" t="s">
        <v>7</v>
      </c>
      <c r="G3" s="91" t="s">
        <v>2</v>
      </c>
      <c r="H3" s="90"/>
    </row>
    <row r="4" spans="1:8" ht="26.25" thickBot="1">
      <c r="A4" s="92" t="s">
        <v>63</v>
      </c>
      <c r="B4" s="95">
        <v>93695</v>
      </c>
      <c r="C4" s="95">
        <v>38500</v>
      </c>
      <c r="D4" s="95">
        <v>35000</v>
      </c>
      <c r="E4" s="95">
        <v>40155</v>
      </c>
      <c r="F4" s="95">
        <v>16500</v>
      </c>
      <c r="G4" s="95">
        <v>15000</v>
      </c>
      <c r="H4" s="96">
        <v>238850</v>
      </c>
    </row>
    <row r="5" spans="1:8" ht="26.25" thickBot="1">
      <c r="A5" s="92" t="s">
        <v>64</v>
      </c>
      <c r="B5" s="95">
        <v>21000</v>
      </c>
      <c r="C5" s="95">
        <v>7000</v>
      </c>
      <c r="D5" s="95">
        <v>70000</v>
      </c>
      <c r="E5" s="95">
        <v>9000</v>
      </c>
      <c r="F5" s="95">
        <v>3000</v>
      </c>
      <c r="G5" s="95">
        <v>30000</v>
      </c>
      <c r="H5" s="96">
        <v>140000</v>
      </c>
    </row>
    <row r="6" spans="1:8" ht="39" thickBot="1">
      <c r="A6" s="92" t="s">
        <v>65</v>
      </c>
      <c r="B6" s="95">
        <v>74554</v>
      </c>
      <c r="C6" s="95">
        <v>3500</v>
      </c>
      <c r="D6" s="95">
        <v>35000</v>
      </c>
      <c r="E6" s="95">
        <v>31952</v>
      </c>
      <c r="F6" s="97"/>
      <c r="G6" s="95">
        <v>15000</v>
      </c>
      <c r="H6" s="96">
        <v>160006</v>
      </c>
    </row>
    <row r="7" spans="1:8" ht="13.5" thickBot="1">
      <c r="A7" s="92" t="s">
        <v>66</v>
      </c>
      <c r="B7" s="95">
        <v>202965</v>
      </c>
      <c r="C7" s="95">
        <v>245000</v>
      </c>
      <c r="D7" s="95">
        <v>97170</v>
      </c>
      <c r="E7" s="95">
        <v>86985</v>
      </c>
      <c r="F7" s="95">
        <v>105000</v>
      </c>
      <c r="G7" s="95">
        <v>41644</v>
      </c>
      <c r="H7" s="96">
        <v>778764</v>
      </c>
    </row>
    <row r="8" spans="1:8" ht="13.5" thickBot="1">
      <c r="A8" s="92" t="s">
        <v>67</v>
      </c>
      <c r="B8" s="95">
        <v>11200</v>
      </c>
      <c r="C8" s="95">
        <v>3500</v>
      </c>
      <c r="D8" s="95">
        <v>16432</v>
      </c>
      <c r="E8" s="95">
        <v>4800</v>
      </c>
      <c r="F8" s="95">
        <v>1500</v>
      </c>
      <c r="G8" s="95">
        <v>7044</v>
      </c>
      <c r="H8" s="96">
        <v>44476</v>
      </c>
    </row>
    <row r="9" spans="1:8" ht="39" thickBot="1">
      <c r="A9" s="92" t="s">
        <v>68</v>
      </c>
      <c r="B9" s="95">
        <v>392700</v>
      </c>
      <c r="C9" s="95">
        <v>175655</v>
      </c>
      <c r="D9" s="95">
        <v>7000</v>
      </c>
      <c r="E9" s="95">
        <v>168300</v>
      </c>
      <c r="F9" s="95">
        <v>75280</v>
      </c>
      <c r="G9" s="95">
        <v>3000</v>
      </c>
      <c r="H9" s="96">
        <v>821935</v>
      </c>
    </row>
    <row r="10" spans="1:8" ht="39" thickBot="1">
      <c r="A10" s="92" t="s">
        <v>69</v>
      </c>
      <c r="B10" s="95">
        <v>21643</v>
      </c>
      <c r="C10" s="95">
        <v>17500</v>
      </c>
      <c r="D10" s="95">
        <v>66500</v>
      </c>
      <c r="E10" s="95">
        <v>9275</v>
      </c>
      <c r="F10" s="95">
        <v>9000</v>
      </c>
      <c r="G10" s="95">
        <v>28500</v>
      </c>
      <c r="H10" s="96">
        <v>152418</v>
      </c>
    </row>
    <row r="11" spans="1:8" ht="26.25" thickBot="1">
      <c r="A11" s="93" t="s">
        <v>70</v>
      </c>
      <c r="B11" s="98">
        <v>817757</v>
      </c>
      <c r="C11" s="98">
        <v>490655</v>
      </c>
      <c r="D11" s="98">
        <v>327102</v>
      </c>
      <c r="E11" s="98">
        <v>350467</v>
      </c>
      <c r="F11" s="98">
        <v>210280</v>
      </c>
      <c r="G11" s="98">
        <v>140188</v>
      </c>
      <c r="H11" s="99">
        <v>2336449</v>
      </c>
    </row>
    <row r="12" spans="1:8" ht="26.25" thickBot="1">
      <c r="A12" s="92" t="s">
        <v>73</v>
      </c>
      <c r="B12" s="95">
        <v>57243</v>
      </c>
      <c r="C12" s="95">
        <v>34346</v>
      </c>
      <c r="D12" s="100">
        <v>22897</v>
      </c>
      <c r="E12" s="95">
        <v>24533</v>
      </c>
      <c r="F12" s="95">
        <v>14720</v>
      </c>
      <c r="G12" s="100">
        <v>9813</v>
      </c>
      <c r="H12" s="96">
        <v>163551</v>
      </c>
    </row>
    <row r="13" spans="1:8" ht="13.5" thickBot="1">
      <c r="A13" s="94" t="s">
        <v>6</v>
      </c>
      <c r="B13" s="101">
        <v>875000</v>
      </c>
      <c r="C13" s="101">
        <v>525001</v>
      </c>
      <c r="D13" s="102">
        <v>349999</v>
      </c>
      <c r="E13" s="101">
        <v>375000</v>
      </c>
      <c r="F13" s="101">
        <v>225000</v>
      </c>
      <c r="G13" s="102">
        <v>150001</v>
      </c>
      <c r="H13" s="103">
        <v>2500000</v>
      </c>
    </row>
    <row r="14" ht="13.5" thickTop="1"/>
  </sheetData>
  <sheetProtection/>
  <mergeCells count="3">
    <mergeCell ref="A1:H1"/>
    <mergeCell ref="B2:D2"/>
    <mergeCell ref="E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19"/>
  <sheetViews>
    <sheetView zoomScalePageLayoutView="0" workbookViewId="0" topLeftCell="A1">
      <selection activeCell="F17" sqref="F17"/>
    </sheetView>
  </sheetViews>
  <sheetFormatPr defaultColWidth="9.140625" defaultRowHeight="12.75"/>
  <cols>
    <col min="1" max="1" width="19.140625" style="0" bestFit="1" customWidth="1"/>
  </cols>
  <sheetData>
    <row r="1" spans="1:8" ht="15.75" thickBot="1">
      <c r="A1" s="7"/>
      <c r="B1" s="8" t="s">
        <v>12</v>
      </c>
      <c r="C1" s="9"/>
      <c r="D1" s="9"/>
      <c r="E1" s="9"/>
      <c r="F1" s="9"/>
      <c r="G1" s="9"/>
      <c r="H1" s="10"/>
    </row>
    <row r="2" spans="1:8" ht="15.75" thickBot="1">
      <c r="A2" s="11" t="s">
        <v>9</v>
      </c>
      <c r="B2" s="12" t="s">
        <v>10</v>
      </c>
      <c r="C2" s="13"/>
      <c r="D2" s="14"/>
      <c r="E2" s="12" t="s">
        <v>11</v>
      </c>
      <c r="F2" s="13"/>
      <c r="G2" s="13"/>
      <c r="H2" s="14"/>
    </row>
    <row r="3" spans="1:12" ht="15.75" thickBot="1">
      <c r="A3" s="11"/>
      <c r="B3" s="15" t="s">
        <v>1</v>
      </c>
      <c r="C3" s="15" t="s">
        <v>2</v>
      </c>
      <c r="D3" s="15" t="s">
        <v>3</v>
      </c>
      <c r="E3" s="15" t="s">
        <v>1</v>
      </c>
      <c r="F3" s="15" t="s">
        <v>2</v>
      </c>
      <c r="G3" s="15" t="s">
        <v>3</v>
      </c>
      <c r="H3" s="16" t="s">
        <v>6</v>
      </c>
      <c r="J3" s="6"/>
      <c r="K3" s="4"/>
      <c r="L3" s="4"/>
    </row>
    <row r="4" spans="1:10" ht="39" thickBot="1">
      <c r="A4" s="124" t="s">
        <v>63</v>
      </c>
      <c r="B4" s="104">
        <v>93695</v>
      </c>
      <c r="C4" s="104">
        <v>57134</v>
      </c>
      <c r="D4" s="105">
        <v>24500</v>
      </c>
      <c r="E4" s="106">
        <v>40155</v>
      </c>
      <c r="F4" s="107" t="s">
        <v>8</v>
      </c>
      <c r="G4" s="108">
        <v>10500</v>
      </c>
      <c r="H4" s="109">
        <v>225984</v>
      </c>
      <c r="I4" s="1"/>
      <c r="J4" s="3"/>
    </row>
    <row r="5" spans="1:10" ht="39" thickBot="1">
      <c r="A5" s="124" t="s">
        <v>64</v>
      </c>
      <c r="B5" s="104">
        <v>14000</v>
      </c>
      <c r="C5" s="110">
        <v>11763</v>
      </c>
      <c r="D5" s="111">
        <v>3860.5</v>
      </c>
      <c r="E5" s="112">
        <v>3860.5</v>
      </c>
      <c r="F5" s="107" t="s">
        <v>8</v>
      </c>
      <c r="G5" s="108">
        <v>1654.5</v>
      </c>
      <c r="H5" s="109">
        <v>63017</v>
      </c>
      <c r="I5" s="1"/>
      <c r="J5" s="3"/>
    </row>
    <row r="6" spans="1:18" ht="51.75" thickBot="1">
      <c r="A6" s="124" t="s">
        <v>65</v>
      </c>
      <c r="B6" s="106">
        <v>14000</v>
      </c>
      <c r="C6" s="106">
        <v>1500</v>
      </c>
      <c r="D6" s="105">
        <v>123394.6</v>
      </c>
      <c r="E6" s="106">
        <v>6000</v>
      </c>
      <c r="F6" s="113" t="s">
        <v>8</v>
      </c>
      <c r="G6" s="105">
        <v>52883.4</v>
      </c>
      <c r="H6" s="109">
        <v>121500</v>
      </c>
      <c r="I6" s="1"/>
      <c r="J6" s="3"/>
      <c r="R6" s="5"/>
    </row>
    <row r="7" spans="1:10" ht="26.25" thickBot="1">
      <c r="A7" s="124" t="s">
        <v>66</v>
      </c>
      <c r="B7" s="114">
        <v>63000</v>
      </c>
      <c r="C7" s="114">
        <v>58766</v>
      </c>
      <c r="D7" s="115">
        <v>37023.7</v>
      </c>
      <c r="E7" s="114">
        <v>27000</v>
      </c>
      <c r="F7" s="116" t="s">
        <v>8</v>
      </c>
      <c r="G7" s="115">
        <v>15867.3</v>
      </c>
      <c r="H7" s="109">
        <v>248766</v>
      </c>
      <c r="I7" s="1"/>
      <c r="J7" s="3"/>
    </row>
    <row r="8" spans="1:11" ht="15.75" thickBot="1">
      <c r="A8" s="124" t="s">
        <v>67</v>
      </c>
      <c r="B8" s="104">
        <v>8923</v>
      </c>
      <c r="C8" s="104">
        <v>10065</v>
      </c>
      <c r="D8" s="108">
        <v>72219.7</v>
      </c>
      <c r="E8" s="104">
        <v>3824</v>
      </c>
      <c r="F8" s="107" t="s">
        <v>8</v>
      </c>
      <c r="G8" s="108">
        <v>30951.3</v>
      </c>
      <c r="H8" s="109">
        <v>46866</v>
      </c>
      <c r="I8" s="1"/>
      <c r="J8" s="3"/>
      <c r="K8" s="2"/>
    </row>
    <row r="9" spans="1:10" ht="39" thickBot="1">
      <c r="A9" s="124" t="s">
        <v>68</v>
      </c>
      <c r="B9" s="104">
        <v>140000</v>
      </c>
      <c r="C9" s="104">
        <v>10400</v>
      </c>
      <c r="D9" s="108">
        <v>12628.7</v>
      </c>
      <c r="E9" s="104">
        <v>60000</v>
      </c>
      <c r="F9" s="107"/>
      <c r="G9" s="108">
        <v>5412.3</v>
      </c>
      <c r="H9" s="109">
        <v>310654</v>
      </c>
      <c r="I9" s="1"/>
      <c r="J9" s="3"/>
    </row>
    <row r="10" spans="1:10" ht="39" thickBot="1">
      <c r="A10" s="124" t="s">
        <v>69</v>
      </c>
      <c r="B10" s="104">
        <v>58905</v>
      </c>
      <c r="C10" s="104">
        <v>37288</v>
      </c>
      <c r="D10" s="108">
        <v>20162.8</v>
      </c>
      <c r="E10" s="104">
        <v>25245</v>
      </c>
      <c r="F10" s="107"/>
      <c r="G10" s="108">
        <v>8641.2</v>
      </c>
      <c r="H10" s="109">
        <v>151438</v>
      </c>
      <c r="I10" s="1"/>
      <c r="J10" s="3"/>
    </row>
    <row r="11" spans="1:10" ht="26.25" thickBot="1">
      <c r="A11" s="125" t="s">
        <v>70</v>
      </c>
      <c r="B11" s="117">
        <v>392523</v>
      </c>
      <c r="C11" s="117">
        <v>186916</v>
      </c>
      <c r="D11" s="118">
        <f>SUM(D4:D10)</f>
        <v>293790</v>
      </c>
      <c r="E11" s="117">
        <v>168224</v>
      </c>
      <c r="F11" s="119" t="s">
        <v>8</v>
      </c>
      <c r="G11" s="118">
        <f>SUM(G4:G10)</f>
        <v>125910</v>
      </c>
      <c r="H11" s="120">
        <v>1168225</v>
      </c>
      <c r="I11" s="1"/>
      <c r="J11" s="1"/>
    </row>
    <row r="12" spans="1:10" ht="26.25" thickBot="1">
      <c r="A12" s="126" t="s">
        <v>73</v>
      </c>
      <c r="B12" s="104">
        <v>27477</v>
      </c>
      <c r="C12" s="104">
        <v>13084</v>
      </c>
      <c r="D12" s="108">
        <v>20565.3</v>
      </c>
      <c r="E12" s="104">
        <v>11776</v>
      </c>
      <c r="F12" s="107" t="s">
        <v>8</v>
      </c>
      <c r="G12" s="108">
        <v>8813.7</v>
      </c>
      <c r="H12" s="109">
        <v>81776</v>
      </c>
      <c r="I12" s="1"/>
      <c r="J12" s="3"/>
    </row>
    <row r="13" spans="1:10" ht="15.75" thickBot="1">
      <c r="A13" s="127" t="s">
        <v>6</v>
      </c>
      <c r="B13" s="121">
        <v>420000</v>
      </c>
      <c r="C13" s="121">
        <v>200000</v>
      </c>
      <c r="D13" s="121">
        <f>(D11+D12)</f>
        <v>314355.3</v>
      </c>
      <c r="E13" s="121">
        <v>180000</v>
      </c>
      <c r="F13" s="122" t="s">
        <v>8</v>
      </c>
      <c r="G13" s="121">
        <f>(G11+G12)</f>
        <v>134723.7</v>
      </c>
      <c r="H13" s="123">
        <v>1250000</v>
      </c>
      <c r="I13" s="1"/>
      <c r="J13" s="1"/>
    </row>
    <row r="14" ht="12.75">
      <c r="D14" s="1"/>
    </row>
    <row r="19" ht="12.75">
      <c r="F19" s="1"/>
    </row>
  </sheetData>
  <sheetProtection/>
  <mergeCells count="3">
    <mergeCell ref="B1:H1"/>
    <mergeCell ref="B2:D2"/>
    <mergeCell ref="E2: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3"/>
  <sheetViews>
    <sheetView tabSelected="1" zoomScale="60" zoomScaleNormal="60" zoomScalePageLayoutView="0" workbookViewId="0" topLeftCell="A1">
      <selection activeCell="C10" sqref="C10:H13"/>
    </sheetView>
  </sheetViews>
  <sheetFormatPr defaultColWidth="9.140625" defaultRowHeight="12.75"/>
  <cols>
    <col min="1" max="1" width="24.00390625" style="32" customWidth="1"/>
    <col min="2" max="2" width="47.57421875" style="32" bestFit="1" customWidth="1"/>
    <col min="3" max="5" width="24.7109375" style="32" customWidth="1"/>
    <col min="6" max="6" width="25.57421875" style="32" customWidth="1"/>
    <col min="7" max="7" width="22.57421875" style="32" customWidth="1"/>
    <col min="8" max="8" width="20.8515625" style="32" customWidth="1"/>
    <col min="9" max="9" width="22.7109375" style="32" customWidth="1"/>
    <col min="10" max="12" width="28.7109375" style="32" customWidth="1"/>
    <col min="13" max="13" width="34.140625" style="32" customWidth="1"/>
    <col min="14" max="16384" width="9.140625" style="32" customWidth="1"/>
  </cols>
  <sheetData>
    <row r="1" spans="1:5" ht="15.75">
      <c r="A1" s="31" t="s">
        <v>0</v>
      </c>
      <c r="B1" s="31"/>
      <c r="C1" s="31"/>
      <c r="D1" s="31"/>
      <c r="E1" s="31"/>
    </row>
    <row r="2" spans="1:5" ht="15.75">
      <c r="A2" s="31"/>
      <c r="B2" s="31"/>
      <c r="C2" s="31"/>
      <c r="D2" s="31"/>
      <c r="E2" s="31"/>
    </row>
    <row r="3" spans="1:5" ht="15.75">
      <c r="A3" s="31" t="s">
        <v>16</v>
      </c>
      <c r="B3" s="31"/>
      <c r="C3" s="31"/>
      <c r="D3" s="31"/>
      <c r="E3" s="31"/>
    </row>
    <row r="5" ht="15.75">
      <c r="A5" s="31" t="s">
        <v>15</v>
      </c>
    </row>
    <row r="7" spans="1:8" ht="138.75" customHeight="1">
      <c r="A7" s="25" t="s">
        <v>13</v>
      </c>
      <c r="B7" s="25" t="s">
        <v>14</v>
      </c>
      <c r="C7" s="25" t="s">
        <v>76</v>
      </c>
      <c r="D7" s="26" t="s">
        <v>77</v>
      </c>
      <c r="E7" s="25" t="s">
        <v>78</v>
      </c>
      <c r="F7" s="25" t="s">
        <v>79</v>
      </c>
      <c r="G7" s="25" t="s">
        <v>80</v>
      </c>
      <c r="H7" s="25" t="s">
        <v>87</v>
      </c>
    </row>
    <row r="8" spans="1:8" ht="15.75">
      <c r="A8" s="21" t="s">
        <v>88</v>
      </c>
      <c r="B8" s="21"/>
      <c r="C8" s="21"/>
      <c r="D8" s="21"/>
      <c r="E8" s="21"/>
      <c r="F8" s="21"/>
      <c r="G8" s="21"/>
      <c r="H8" s="21"/>
    </row>
    <row r="9" spans="1:8" ht="15.75">
      <c r="A9" s="40" t="s">
        <v>18</v>
      </c>
      <c r="B9" s="133" t="s">
        <v>46</v>
      </c>
      <c r="C9" s="133"/>
      <c r="D9" s="133"/>
      <c r="E9" s="133"/>
      <c r="F9" s="133"/>
      <c r="G9" s="133"/>
      <c r="H9" s="133"/>
    </row>
    <row r="10" spans="1:8" ht="47.25">
      <c r="A10" s="25" t="s">
        <v>19</v>
      </c>
      <c r="B10" s="25" t="s">
        <v>47</v>
      </c>
      <c r="C10" s="137"/>
      <c r="D10" s="137"/>
      <c r="E10" s="137"/>
      <c r="F10" s="137">
        <v>265000</v>
      </c>
      <c r="G10" s="65">
        <v>1</v>
      </c>
      <c r="H10" s="68"/>
    </row>
    <row r="11" spans="1:8" ht="94.5">
      <c r="A11" s="25" t="s">
        <v>20</v>
      </c>
      <c r="B11" s="25" t="s">
        <v>48</v>
      </c>
      <c r="C11" s="137"/>
      <c r="D11" s="137"/>
      <c r="E11" s="137"/>
      <c r="F11" s="137">
        <v>70000</v>
      </c>
      <c r="G11" s="65">
        <v>0.5</v>
      </c>
      <c r="H11" s="68"/>
    </row>
    <row r="12" spans="1:8" ht="110.25">
      <c r="A12" s="25" t="s">
        <v>21</v>
      </c>
      <c r="B12" s="25" t="s">
        <v>49</v>
      </c>
      <c r="C12" s="64">
        <v>120000</v>
      </c>
      <c r="D12" s="64">
        <v>29134.49</v>
      </c>
      <c r="E12" s="64"/>
      <c r="F12" s="64"/>
      <c r="G12" s="65">
        <v>0.3</v>
      </c>
      <c r="H12" s="68"/>
    </row>
    <row r="13" spans="1:8" ht="63">
      <c r="A13" s="25" t="s">
        <v>22</v>
      </c>
      <c r="B13" s="25" t="s">
        <v>50</v>
      </c>
      <c r="C13" s="64">
        <v>135000</v>
      </c>
      <c r="D13" s="64"/>
      <c r="E13" s="64"/>
      <c r="F13" s="64"/>
      <c r="G13" s="65">
        <v>0.3</v>
      </c>
      <c r="H13" s="68"/>
    </row>
    <row r="14" spans="1:8" ht="27" customHeight="1">
      <c r="A14" s="40" t="s">
        <v>23</v>
      </c>
      <c r="B14" s="21" t="s">
        <v>51</v>
      </c>
      <c r="C14" s="21"/>
      <c r="D14" s="21"/>
      <c r="E14" s="21"/>
      <c r="F14" s="21"/>
      <c r="G14" s="43"/>
      <c r="H14" s="25"/>
    </row>
    <row r="15" spans="1:8" ht="78.75">
      <c r="A15" s="25" t="s">
        <v>24</v>
      </c>
      <c r="B15" s="128" t="s">
        <v>52</v>
      </c>
      <c r="C15" s="137">
        <v>160000</v>
      </c>
      <c r="D15" s="64"/>
      <c r="E15" s="64"/>
      <c r="F15" s="64"/>
      <c r="G15" s="65">
        <v>0.5</v>
      </c>
      <c r="H15" s="68"/>
    </row>
    <row r="16" spans="1:8" ht="94.5">
      <c r="A16" s="25" t="s">
        <v>25</v>
      </c>
      <c r="B16" s="128" t="s">
        <v>53</v>
      </c>
      <c r="C16" s="137"/>
      <c r="D16" s="137">
        <v>241638.03</v>
      </c>
      <c r="E16" s="64"/>
      <c r="F16" s="64"/>
      <c r="G16" s="65">
        <v>0.5</v>
      </c>
      <c r="H16" s="68"/>
    </row>
    <row r="17" spans="1:8" ht="126">
      <c r="A17" s="25" t="s">
        <v>26</v>
      </c>
      <c r="B17" s="25" t="s">
        <v>54</v>
      </c>
      <c r="C17" s="64"/>
      <c r="D17" s="64">
        <v>357905.48</v>
      </c>
      <c r="E17" s="64"/>
      <c r="F17" s="64"/>
      <c r="G17" s="65">
        <v>0.3</v>
      </c>
      <c r="H17" s="68"/>
    </row>
    <row r="18" spans="1:8" ht="79.5" customHeight="1">
      <c r="A18" s="25" t="s">
        <v>27</v>
      </c>
      <c r="B18" s="25" t="s">
        <v>55</v>
      </c>
      <c r="C18" s="64">
        <v>475000</v>
      </c>
      <c r="D18" s="64"/>
      <c r="E18" s="64"/>
      <c r="F18" s="64"/>
      <c r="G18" s="65">
        <v>0.4</v>
      </c>
      <c r="H18" s="68"/>
    </row>
    <row r="19" spans="1:8" ht="87" customHeight="1">
      <c r="A19" s="25" t="s">
        <v>28</v>
      </c>
      <c r="B19" s="25" t="s">
        <v>56</v>
      </c>
      <c r="C19" s="64"/>
      <c r="D19" s="64"/>
      <c r="E19" s="64">
        <v>330000</v>
      </c>
      <c r="F19" s="64"/>
      <c r="G19" s="65"/>
      <c r="H19" s="68"/>
    </row>
    <row r="20" spans="1:8" ht="52.5" customHeight="1">
      <c r="A20" s="25" t="s">
        <v>89</v>
      </c>
      <c r="B20" s="128" t="s">
        <v>57</v>
      </c>
      <c r="C20" s="137">
        <v>145000</v>
      </c>
      <c r="D20" s="64"/>
      <c r="E20" s="64">
        <v>95000</v>
      </c>
      <c r="F20" s="64"/>
      <c r="G20" s="65">
        <v>0.3</v>
      </c>
      <c r="H20" s="68"/>
    </row>
    <row r="21" spans="1:8" ht="36" customHeight="1">
      <c r="A21" s="40" t="s">
        <v>30</v>
      </c>
      <c r="B21" s="21" t="s">
        <v>90</v>
      </c>
      <c r="C21" s="21"/>
      <c r="D21" s="21"/>
      <c r="E21" s="21"/>
      <c r="F21" s="21"/>
      <c r="G21" s="43"/>
      <c r="H21" s="25"/>
    </row>
    <row r="22" spans="1:8" ht="63">
      <c r="A22" s="25" t="s">
        <v>31</v>
      </c>
      <c r="B22" s="128" t="s">
        <v>60</v>
      </c>
      <c r="C22" s="137">
        <v>100000</v>
      </c>
      <c r="D22" s="64"/>
      <c r="E22" s="64"/>
      <c r="F22" s="64"/>
      <c r="G22" s="65">
        <v>0.5</v>
      </c>
      <c r="H22" s="68"/>
    </row>
    <row r="23" spans="1:8" ht="78.75">
      <c r="A23" s="25" t="s">
        <v>32</v>
      </c>
      <c r="B23" s="132" t="s">
        <v>58</v>
      </c>
      <c r="C23" s="137">
        <v>120000</v>
      </c>
      <c r="D23" s="64"/>
      <c r="E23" s="64"/>
      <c r="F23" s="64"/>
      <c r="G23" s="65">
        <v>0.5</v>
      </c>
      <c r="H23" s="68"/>
    </row>
    <row r="24" spans="1:8" ht="60.75" customHeight="1">
      <c r="A24" s="25" t="s">
        <v>33</v>
      </c>
      <c r="B24" s="25" t="s">
        <v>59</v>
      </c>
      <c r="C24" s="64"/>
      <c r="D24" s="64"/>
      <c r="E24" s="64">
        <v>280000</v>
      </c>
      <c r="F24" s="64"/>
      <c r="G24" s="65"/>
      <c r="H24" s="68"/>
    </row>
    <row r="25" spans="1:8" ht="78.75">
      <c r="A25" s="25" t="s">
        <v>34</v>
      </c>
      <c r="B25" s="25" t="s">
        <v>61</v>
      </c>
      <c r="C25" s="64">
        <v>460000</v>
      </c>
      <c r="D25" s="64"/>
      <c r="E25" s="64"/>
      <c r="F25" s="64"/>
      <c r="G25" s="65"/>
      <c r="H25" s="68"/>
    </row>
    <row r="26" spans="1:8" ht="94.5">
      <c r="A26" s="25" t="s">
        <v>35</v>
      </c>
      <c r="B26" s="128" t="s">
        <v>62</v>
      </c>
      <c r="C26" s="137"/>
      <c r="D26" s="137"/>
      <c r="E26" s="137"/>
      <c r="F26" s="137">
        <v>80000</v>
      </c>
      <c r="G26" s="65"/>
      <c r="H26" s="68"/>
    </row>
    <row r="27" spans="1:8" ht="15" customHeight="1">
      <c r="A27" s="21" t="s">
        <v>92</v>
      </c>
      <c r="B27" s="21"/>
      <c r="C27" s="138">
        <f>C26+C25+C24+C23+C22+C19+C18+C17+C16+C15+C20+C12+C13+C11+C10</f>
        <v>1715000</v>
      </c>
      <c r="D27" s="138">
        <f>D26+D25+D24+D23+D22+D19+D18+D17+D16+D15+D20+D12+D13+D11+D10</f>
        <v>628678</v>
      </c>
      <c r="E27" s="138">
        <f>E26+E25+E24+E23+E22+E19+E18+E17+E16+E15+E20+E12+E13+E11+E10</f>
        <v>705000</v>
      </c>
      <c r="F27" s="138">
        <f>F26+F25+F24+F23+F22+F19+F18+F17+F16+F15+F20+F12+F13+F11+F10</f>
        <v>415000</v>
      </c>
      <c r="G27" s="63"/>
      <c r="H27" s="63"/>
    </row>
    <row r="28" spans="1:8" ht="51.75" customHeight="1">
      <c r="A28" s="25" t="s">
        <v>36</v>
      </c>
      <c r="B28" s="40"/>
      <c r="C28" s="63"/>
      <c r="D28" s="63"/>
      <c r="E28" s="63"/>
      <c r="F28" s="63"/>
      <c r="G28" s="63"/>
      <c r="H28" s="63"/>
    </row>
    <row r="29" spans="1:8" ht="50.25" customHeight="1">
      <c r="A29" s="25" t="s">
        <v>37</v>
      </c>
      <c r="B29" s="40"/>
      <c r="C29" s="63"/>
      <c r="D29" s="63"/>
      <c r="E29" s="63"/>
      <c r="F29" s="63"/>
      <c r="G29" s="63"/>
      <c r="H29" s="63"/>
    </row>
    <row r="30" spans="1:8" ht="47.25">
      <c r="A30" s="25" t="s">
        <v>38</v>
      </c>
      <c r="B30" s="25" t="s">
        <v>4</v>
      </c>
      <c r="C30" s="64">
        <v>135000</v>
      </c>
      <c r="D30" s="64">
        <v>71322</v>
      </c>
      <c r="E30" s="64">
        <v>45000</v>
      </c>
      <c r="F30" s="64">
        <v>35000</v>
      </c>
      <c r="G30" s="68"/>
      <c r="H30" s="68"/>
    </row>
    <row r="31" spans="1:8" ht="39" customHeight="1">
      <c r="A31" s="21" t="s">
        <v>39</v>
      </c>
      <c r="B31" s="21"/>
      <c r="C31" s="138">
        <f>C27+C30</f>
        <v>1850000</v>
      </c>
      <c r="D31" s="138">
        <f>D27+D30</f>
        <v>700000</v>
      </c>
      <c r="E31" s="138">
        <f>E27+E30</f>
        <v>750000</v>
      </c>
      <c r="F31" s="138">
        <f>F27+F30</f>
        <v>450000</v>
      </c>
      <c r="G31" s="63"/>
      <c r="H31" s="63"/>
    </row>
    <row r="32" spans="1:8" ht="16.5" thickBot="1">
      <c r="A32" s="134"/>
      <c r="B32" s="135"/>
      <c r="C32" s="135"/>
      <c r="D32" s="135"/>
      <c r="E32" s="135"/>
      <c r="F32" s="135"/>
      <c r="G32" s="135"/>
      <c r="H32" s="136"/>
    </row>
    <row r="33" spans="1:8" ht="16.5" thickBot="1">
      <c r="A33" s="129"/>
      <c r="B33" s="130"/>
      <c r="C33" s="130"/>
      <c r="D33" s="130"/>
      <c r="E33" s="130"/>
      <c r="F33" s="130"/>
      <c r="G33" s="130"/>
      <c r="H33" s="131"/>
    </row>
  </sheetData>
  <sheetProtection/>
  <mergeCells count="8">
    <mergeCell ref="B21:F21"/>
    <mergeCell ref="A31:B31"/>
    <mergeCell ref="A33:H33"/>
    <mergeCell ref="A8:H8"/>
    <mergeCell ref="A27:B27"/>
    <mergeCell ref="A32:H32"/>
    <mergeCell ref="B14:F14"/>
    <mergeCell ref="B9:H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2021-06-08T13:38:36Z</dcterms:created>
  <dcterms:modified xsi:type="dcterms:W3CDTF">2021-08-08T18:30:16Z</dcterms:modified>
  <cp:category/>
  <cp:version/>
  <cp:contentType/>
  <cp:contentStatus/>
</cp:coreProperties>
</file>