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REPORT" sheetId="1" r:id="rId1"/>
    <sheet name="SOMMAIRE" sheetId="2" r:id="rId2"/>
  </sheets>
  <definedNames/>
  <calcPr fullCalcOnLoad="1"/>
</workbook>
</file>

<file path=xl/sharedStrings.xml><?xml version="1.0" encoding="utf-8"?>
<sst xmlns="http://schemas.openxmlformats.org/spreadsheetml/2006/main" count="248" uniqueCount="226">
  <si>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</si>
  <si>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</si>
  <si>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Recipient Organization 1</t>
    </r>
    <r>
      <rPr>
        <sz val="12"/>
        <color indexed="8"/>
        <rFont val="Calibri"/>
        <family val="2"/>
      </rPr>
      <t xml:space="preserve"> Budget</t>
    </r>
  </si>
  <si>
    <r>
      <rPr>
        <b/>
        <sz val="12"/>
        <color indexed="8"/>
        <rFont val="Calibri"/>
        <family val="2"/>
      </rPr>
      <t>Recipient Organization 2</t>
    </r>
    <r>
      <rPr>
        <sz val="12"/>
        <color indexed="8"/>
        <rFont val="Calibri"/>
        <family val="2"/>
      </rPr>
      <t xml:space="preserve"> Budget</t>
    </r>
  </si>
  <si>
    <t>Total</t>
  </si>
  <si>
    <t>BCNUDH</t>
  </si>
  <si>
    <t>ONU-FEMMES</t>
  </si>
  <si>
    <t xml:space="preserve">OUTCOME 1: </t>
  </si>
  <si>
    <t>Les femmes et les jeunes participent effectivement à la vie citoyenne et sociale et prennent part aux initiatives de paix et les organisations de la société civile participent de manière responsable à la formulation, à la mise en œuvre, à la réforme et au suivi des processus de gouvernance et des politiques de développement local.</t>
  </si>
  <si>
    <t>Output 1.1:</t>
  </si>
  <si>
    <t>La participation des femmes de Tshikapa dans la vie citoyenne et sociale, ainsi que dans les initiatives de paix est renforcée.</t>
  </si>
  <si>
    <t>Activity 1.1.1:</t>
  </si>
  <si>
    <t>Appuyer les stratégies d’encadrement des femmes et des jeunes autour des activités communautaires, politiques et socio-économiques qui mettent en valeur leur potentiel et encouragent leur engagement.</t>
  </si>
  <si>
    <t>Activity 1.1.2:</t>
  </si>
  <si>
    <t>Organiser des campagnes de sensibilisation et information multimédias en s’appuyant sur les radios communautaires et locales (ex. feuilletons radiophoniques, entretiens avec des jeunes, et femmes porteur d’expériences positives) et les médias sociaux pour véhiculer les messages de paix et engagement pour la redevabilité.</t>
  </si>
  <si>
    <t>Activity 1.1.3:</t>
  </si>
  <si>
    <t>Organiser des plaidoyers envers les autorités politiques et administratives (gouvernement provincial, assemblée provinciale, régies financières et les sociétés publiques, etc.) à travers la mise en place d’un cadre de concertation pour améliorer la redevabilité et le reportage.</t>
  </si>
  <si>
    <t>Activity 1.1.4</t>
  </si>
  <si>
    <t>Activity 1.1.5</t>
  </si>
  <si>
    <t>Activity 1.1.6</t>
  </si>
  <si>
    <t>Activity 1.1.7</t>
  </si>
  <si>
    <t>Activity 1.1.8</t>
  </si>
  <si>
    <t>Output Total</t>
  </si>
  <si>
    <t>Output 1.2:</t>
  </si>
  <si>
    <t xml:space="preserve">Les capacités des femmes et des jeunes à accéder aux institutions d’appui à la démocratie (CNDH, et son antenne provinciale), sont améliorées, pour des recours non –judiciaires et l’expression de leurs attentes. </t>
  </si>
  <si>
    <t>Activity 1.2.1</t>
  </si>
  <si>
    <t>Organiser des tables rondes des femmes et jeunes et séances de causerie des filles et garçons avec l’antenne provinciale de la commission nationale des droits humains (CNDH) et la commission provinciale de règlement des conflits coutumiers.</t>
  </si>
  <si>
    <t>Activity 1.2.2</t>
  </si>
  <si>
    <t>Permettre la participation sécurisée des femmes et jeunes aux monitoring et enquêtes de droits de l’homme de la CNDH.</t>
  </si>
  <si>
    <t>Activity 1.2.3</t>
  </si>
  <si>
    <t>Renforcer les capacités en droits de la femme et jeunes, genre et leadership féminin de la CNDH, la division provinciale du ministère des droits de l'homme, et des autres mécanismes provinciaux de promotion et protection des droits de la femme et de la jeunesse au Kasaï (magistrats et avocats).</t>
  </si>
  <si>
    <t>Appuyer la plateforme inclusive des membres des communautés, chefs coutumiers, société civile et des membres du gouvernement provincial à Tshikapa et à Kamako, et médiatisation de leurs actions.</t>
  </si>
  <si>
    <t>Activity 1.2.5</t>
  </si>
  <si>
    <t>Activity 1.2.6</t>
  </si>
  <si>
    <t>Activity 1.2.7</t>
  </si>
  <si>
    <t>Activity 1.2.8</t>
  </si>
  <si>
    <t>Output 1.3:</t>
  </si>
  <si>
    <t>L’accès des femmes et des filles au système judiciaire est facilité par les cliniques juridiques (organisations non – gouvernementale des droits humains) pour améliorer la gouvernance et la redevabilité judiciaires, et renforcer la protection juridique des victimes de violations et abus des droits humains.</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</si>
  <si>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</si>
  <si>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</si>
  <si>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</si>
  <si>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</si>
  <si>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</si>
  <si>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</si>
  <si>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</si>
  <si>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</si>
  <si>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</si>
  <si>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</si>
  <si>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</si>
  <si>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</si>
  <si>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</si>
  <si>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</si>
  <si>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</si>
  <si>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</si>
  <si>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</si>
  <si>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</si>
  <si>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Les organisations de la société civile sont renforcées dans leur capacités à représenter les intérêts des jeunes et des femmes et dans leur capacité à agir comme une force sociale en se constituant en réseaux.</t>
  </si>
  <si>
    <t xml:space="preserve">La capacité des organisations de la société civile/réseaux sont renforcées en réseautage et plaidoyer pour contribuer à la formulation de politiques, la mise en œuvre et le suivi des processus de gouvernance. </t>
  </si>
  <si>
    <t>Activity 2.1.1</t>
  </si>
  <si>
    <t>Renforcer les capacités des OSC et des autorités locales pour l’élaboration et mise en œuvre et suivi des processus de planification et gouvernance participative.</t>
  </si>
  <si>
    <t>Activity 2.1.2</t>
  </si>
  <si>
    <t>Renforcer les capacités des OSC pour la mobilisation des ressources / financement commun, la collecte d'informations et les techniques de analyse/recherche, ainsi que les compétences en communication pour une meilleure efficacité.</t>
  </si>
  <si>
    <t>Activity 2.1.3</t>
  </si>
  <si>
    <t xml:space="preserve">Former les OSC sur la coordination des politiques, programmes et activités, pour éviter les duplication, identifier et adresser les gaps, et maximiser l'efficacité des actions. </t>
  </si>
  <si>
    <t>Activity 2.1.4</t>
  </si>
  <si>
    <t>Former les OSC sur la programmation / implémentation des activités selon l’approche basée sur les droits humaines.</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</si>
  <si>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</si>
  <si>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</si>
  <si>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</si>
  <si>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</si>
  <si>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</si>
  <si>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</si>
  <si>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</si>
  <si>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</si>
  <si>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</si>
  <si>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</si>
  <si>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</si>
  <si>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</si>
  <si>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</si>
  <si>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</si>
  <si>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</si>
  <si>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</si>
  <si>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</si>
  <si>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</si>
  <si>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</si>
  <si>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</si>
  <si>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</si>
  <si>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</si>
  <si>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</si>
  <si>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</si>
  <si>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</si>
  <si>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</si>
  <si>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</si>
  <si>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</si>
  <si>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</si>
  <si>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</si>
  <si>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</si>
  <si>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</si>
  <si>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Les jeunes vulnérables ont accès à l’information, à la formation, et à la communication sur leurs droits et leurs besoins.</t>
  </si>
  <si>
    <t>Output 3.1</t>
  </si>
  <si>
    <t>La participation des jeunes dans le dialogue communautaire est renforcée et ils sont habilités en tant qu'agents de paix, de démocratie, de réconciliation et du civisme.</t>
  </si>
  <si>
    <t>Activity 3.1.1</t>
  </si>
  <si>
    <t>Appuyer la création d’un cadre de concertation et des mécanismes de coordination des activités de cohésion et de réconciliation au profit de la jeunesse. </t>
  </si>
  <si>
    <t>Activity 3.1.2</t>
  </si>
  <si>
    <t>Sensibiliser les jeunes sur les mécanismes de résolution pacifique des conflits et de cohésion sociale à travers des activités socioculturelles.</t>
  </si>
  <si>
    <t>Activity 3.1.3</t>
  </si>
  <si>
    <t>Activity 3.1.4</t>
  </si>
  <si>
    <t>Activity 3.1.5</t>
  </si>
  <si>
    <t>Activity 3.1.6</t>
  </si>
  <si>
    <t>Activity 3.1.7</t>
  </si>
  <si>
    <t>Activity 3.1.8</t>
  </si>
  <si>
    <t>Output 3.2:</t>
  </si>
  <si>
    <t>Les capacités des regroupements des femmes et jeunes à la base sont renforcées et un noyau de jeunes femmes médiatrices et de jeunes garçons médiateurs est créé.</t>
  </si>
  <si>
    <t>Activity 3.2.1</t>
  </si>
  <si>
    <t>Mettre à jour les compétences des membres des plateformes de femmes médiatrices dans la résolution pacifique des conflits.</t>
  </si>
  <si>
    <t>Activity 3.2.2</t>
  </si>
  <si>
    <t>Renforcer les capacités des jeunes femmes et garçons leaders sur les techniques de médiation et de plaidoyer.</t>
  </si>
  <si>
    <t>Activity 3.2.3</t>
  </si>
  <si>
    <t>Renforcer les capacités des médias locaux et communautaires sur les droits humains, la gouvernance locale et inclusive, la consolidation de la paix et la participation inclusive de la population au développement local.</t>
  </si>
  <si>
    <t>Activity 3.2.4</t>
  </si>
  <si>
    <t>Établir le réseautage au niveau provincial à travers le Réseau des Femmes Leaders Africains</t>
  </si>
  <si>
    <t>Activity 3.2.5</t>
  </si>
  <si>
    <t>Créer des kiosques de ressources en médiation et transformation des conflits dans les espaces fréquentés par les jeunes et les femmes pour plus d’accès à l’information, y compris aux ressources informatiques et de communication sociale pour renforcer l’accès à et l’exploitation de l’espace digital (comme espace civique d’expression de démocratie participative).</t>
  </si>
  <si>
    <t>Activity 3.2.6</t>
  </si>
  <si>
    <t>Organiser des séances de plaidoyer des femmes et des jeunes envers les autorités coutumières, les autorités politico-administratives et les leaders religieux.</t>
  </si>
  <si>
    <t>Activity 3.2.7</t>
  </si>
  <si>
    <t>Soutenir la participation des femmes défenseures des droits humains aux mécanismes locaux (fora de quartier, conseil local de sécurité, diagnostics locaux de sécurité).</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</si>
  <si>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</si>
  <si>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</si>
  <si>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</si>
  <si>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</si>
  <si>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</si>
  <si>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</si>
  <si>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</si>
  <si>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</si>
  <si>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</si>
  <si>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</si>
  <si>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</si>
  <si>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</si>
  <si>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</si>
  <si>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</si>
  <si>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</si>
  <si>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</si>
  <si>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</si>
  <si>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</si>
  <si>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</si>
  <si>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</si>
  <si>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</si>
  <si>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</si>
  <si>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</si>
  <si>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</si>
  <si>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</si>
  <si>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</si>
  <si>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</si>
  <si>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</si>
  <si>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</si>
  <si>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</si>
  <si>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</si>
  <si>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</si>
  <si>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</si>
  <si>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</si>
  <si>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</si>
  <si>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</si>
  <si>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</si>
  <si>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</si>
  <si>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</si>
  <si>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</si>
  <si>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</si>
  <si>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</si>
  <si>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</si>
  <si>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</si>
  <si>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</si>
  <si>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</si>
  <si>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</si>
  <si>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</si>
  <si>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</si>
  <si>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</si>
  <si>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</si>
  <si>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</si>
  <si>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</si>
  <si>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</si>
  <si>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</si>
  <si>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</si>
  <si>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</si>
  <si>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Staff; DPC </t>
  </si>
  <si>
    <t>Additional Operational Costs</t>
  </si>
  <si>
    <t xml:space="preserve">Fonctionnement; équipement </t>
  </si>
  <si>
    <t>Monitoring budget</t>
  </si>
  <si>
    <t>Monitoring + Communication</t>
  </si>
  <si>
    <t>Budget for independent final evaluation</t>
  </si>
  <si>
    <t>Evaluation</t>
  </si>
  <si>
    <t>Total Additional Costs</t>
  </si>
  <si>
    <t>Totals</t>
  </si>
  <si>
    <t>Recipient Organization 1</t>
  </si>
  <si>
    <t>Recipient Organization 2</t>
  </si>
  <si>
    <t>Sub-Total Project Budget</t>
  </si>
  <si>
    <t>Indirect support costs (7%):</t>
  </si>
  <si>
    <t>BUDGET</t>
  </si>
  <si>
    <t>DEPENSES</t>
  </si>
  <si>
    <t>SOLDE</t>
  </si>
  <si>
    <t>TOTAL</t>
  </si>
  <si>
    <t>BUDGET TOTAL</t>
  </si>
  <si>
    <t>DEPENSES TOTAL</t>
  </si>
  <si>
    <t>SOLDE TOTAL</t>
  </si>
  <si>
    <r>
      <t xml:space="preserve">Current level of </t>
    </r>
    <r>
      <rPr>
        <b/>
        <sz val="12"/>
        <color indexed="8"/>
        <rFont val="Calibri"/>
        <family val="2"/>
      </rPr>
      <t>expenditure</t>
    </r>
  </si>
  <si>
    <r>
      <t xml:space="preserve">Any </t>
    </r>
    <r>
      <rPr>
        <b/>
        <sz val="12"/>
        <color indexed="8"/>
        <rFont val="Calibri"/>
        <family val="2"/>
      </rPr>
      <t>remarks</t>
    </r>
    <r>
      <rPr>
        <sz val="12"/>
        <color indexed="8"/>
        <rFont val="Calibri"/>
        <family val="2"/>
      </rPr>
      <t xml:space="preserve"> </t>
    </r>
  </si>
  <si>
    <t>Output 2.1</t>
  </si>
  <si>
    <t>AGENCE</t>
  </si>
  <si>
    <t xml:space="preserve">Budget                                            </t>
  </si>
  <si>
    <t>1ere tranche</t>
  </si>
  <si>
    <t>Dépenses</t>
  </si>
  <si>
    <t>Engagements</t>
  </si>
  <si>
    <t>Dépenses + engagements</t>
  </si>
  <si>
    <t>% Budget Tranche 1</t>
  </si>
  <si>
    <t>2ème Tranche</t>
  </si>
  <si>
    <t>BCNUDH (1)</t>
  </si>
  <si>
    <t>ONU Femmes (2)</t>
  </si>
  <si>
    <t>Total (1)+(2)</t>
  </si>
  <si>
    <t>RAPPORT AU 14 AVRIL 2022</t>
  </si>
  <si>
    <t>Appui à la mise en place et au fonctionnement des structures communautaires d’aide juridique aux victimes (cliniques juridiques - parajuristes et barreaux) et de mécanismes de protection des victimes et des témoins des VBG</t>
  </si>
  <si>
    <t>Participation sécurisée des femmes et des filles aux processus de protection judiciaire et appui au
réseau de protection des défenseurs des droits de
l’homme, des victimes et témoins et journalistes</t>
  </si>
  <si>
    <t>Renforcement de l’accès des femmes et des filles à la police de proximité, aux cellules spéciales de
répression des infractions de violences sexuelles et basées sur le genre et au tribunal pour enfant à
Tshikapa et ses environs</t>
  </si>
  <si>
    <t>Vulgariser et médiatiser les textes de lois sur les droits des femmes et ceux relatifs à la jeunesse</t>
  </si>
  <si>
    <t>Activity 1.2.4</t>
  </si>
  <si>
    <t>FINANCIAL REPORT  au 15 Juin 2022</t>
  </si>
  <si>
    <t>Depenses par resultat, produit et activites (1 janv 2021- 15 Juin 2022)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</si>
</sst>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quot;FC&quot;_-;\-* #,##0.00\ &quot;FC&quot;_-;_-* &quot;-&quot;??\ &quot;FC&quot;_-;_-@_-"/>
    <numFmt numFmtId="173" formatCode="_(&quot;$&quot;* #,##0_);_(&quot;$&quot;* \(#,##0\);_(&quot;$&quot;* &quot;-&quot;??_);_(@_)"/>
  </numFmts>
  <fonts count="59">
    <font>
      <sz val="11"/>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2"/>
      <color indexed="10"/>
      <name val="Calibri"/>
      <family val="2"/>
    </font>
    <font>
      <sz val="12"/>
      <color indexed="10"/>
      <name val="Calibri"/>
      <family val="2"/>
    </font>
    <font>
      <sz val="12"/>
      <name val="Calibri"/>
      <family val="2"/>
    </font>
    <font>
      <sz val="16"/>
      <color indexed="8"/>
      <name val="Calibri"/>
      <family val="2"/>
    </font>
    <font>
      <b/>
      <sz val="12"/>
      <color indexed="9"/>
      <name val="Calibri"/>
      <family val="2"/>
    </font>
    <font>
      <b/>
      <sz val="12"/>
      <color indexed="22"/>
      <name val="Calibri"/>
      <family val="2"/>
    </font>
    <font>
      <b/>
      <sz val="12"/>
      <name val="Calibri"/>
      <family val="2"/>
    </font>
    <font>
      <b/>
      <sz val="20"/>
      <color indexed="8"/>
      <name val="Calibri"/>
      <family val="2"/>
    </font>
    <font>
      <sz val="20"/>
      <color indexed="8"/>
      <name val="Calibri"/>
      <family val="2"/>
    </font>
    <font>
      <b/>
      <sz val="36"/>
      <color indexed="4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2"/>
      <color rgb="FFFF0000"/>
      <name val="Calibri"/>
      <family val="2"/>
    </font>
    <font>
      <sz val="12"/>
      <color rgb="FFFF0000"/>
      <name val="Calibri"/>
      <family val="2"/>
    </font>
    <font>
      <b/>
      <sz val="12"/>
      <color rgb="FF000000"/>
      <name val="Calibri"/>
      <family val="2"/>
    </font>
    <font>
      <b/>
      <sz val="11"/>
      <color rgb="FF000000"/>
      <name val="Calibri"/>
      <family val="2"/>
    </font>
    <font>
      <sz val="11"/>
      <color rgb="FF000000"/>
      <name val="Calibri"/>
      <family val="2"/>
    </font>
    <font>
      <sz val="16"/>
      <color theme="1"/>
      <name val="Calibri"/>
      <family val="2"/>
    </font>
    <font>
      <b/>
      <sz val="20"/>
      <color theme="1"/>
      <name val="Calibri"/>
      <family val="2"/>
    </font>
    <font>
      <sz val="20"/>
      <color theme="1"/>
      <name val="Calibri"/>
      <family val="2"/>
    </font>
    <font>
      <b/>
      <sz val="36"/>
      <color rgb="FF00B0F0"/>
      <name val="Calibri"/>
      <family val="2"/>
    </font>
    <font>
      <b/>
      <sz val="12"/>
      <color theme="0" tint="-0.04997999966144562"/>
      <name val="Calibri"/>
      <family val="2"/>
    </font>
    <font>
      <b/>
      <sz val="12"/>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D9D9D9"/>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top/>
      <bottom/>
    </border>
    <border>
      <left style="thin"/>
      <right style="medium"/>
      <top/>
      <bottom style="thin"/>
    </border>
    <border>
      <left style="medium"/>
      <right style="medium"/>
      <top style="medium"/>
      <bottom style="medium"/>
    </border>
    <border>
      <left style="medium"/>
      <right style="medium"/>
      <top/>
      <bottom/>
    </border>
    <border>
      <left style="medium"/>
      <right style="medium"/>
      <top style="thin"/>
      <bottom style="thin"/>
    </border>
    <border>
      <left style="medium"/>
      <right style="medium"/>
      <top style="thin"/>
      <bottom style="medium"/>
    </border>
    <border>
      <left style="medium"/>
      <right/>
      <top style="medium"/>
      <bottom style="medium"/>
    </border>
    <border>
      <left/>
      <right style="medium"/>
      <top style="medium"/>
      <bottom style="medium"/>
    </border>
    <border>
      <left style="medium"/>
      <right/>
      <top/>
      <bottom/>
    </border>
    <border>
      <left/>
      <right style="medium"/>
      <top/>
      <bottom style="medium"/>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top style="medium"/>
      <bottom style="medium"/>
    </border>
    <border>
      <left style="medium"/>
      <right style="thin"/>
      <top/>
      <bottom/>
    </border>
    <border>
      <left style="medium"/>
      <right style="thin"/>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7">
    <xf numFmtId="0" fontId="0" fillId="0" borderId="0" xfId="0" applyFont="1" applyAlignment="1">
      <alignment/>
    </xf>
    <xf numFmtId="173" fontId="0" fillId="0" borderId="0" xfId="0" applyNumberFormat="1" applyAlignment="1">
      <alignment vertical="center" wrapText="1"/>
    </xf>
    <xf numFmtId="0" fontId="0" fillId="0" borderId="0" xfId="0" applyAlignment="1">
      <alignment vertical="center" wrapText="1"/>
    </xf>
    <xf numFmtId="173" fontId="0" fillId="0" borderId="0" xfId="44" applyNumberFormat="1" applyFont="1" applyBorder="1" applyAlignment="1">
      <alignment vertical="center" wrapText="1"/>
    </xf>
    <xf numFmtId="173" fontId="44" fillId="0" borderId="0" xfId="0" applyNumberFormat="1" applyFont="1" applyAlignment="1">
      <alignment vertical="center" wrapText="1"/>
    </xf>
    <xf numFmtId="173" fontId="0" fillId="0" borderId="0" xfId="0" applyNumberFormat="1" applyAlignment="1">
      <alignment horizontal="center" vertical="center" wrapText="1"/>
    </xf>
    <xf numFmtId="173" fontId="0" fillId="0" borderId="0" xfId="44" applyNumberFormat="1" applyFont="1" applyFill="1" applyBorder="1" applyAlignment="1">
      <alignment vertical="center" wrapText="1"/>
    </xf>
    <xf numFmtId="173" fontId="0" fillId="33" borderId="0" xfId="0" applyNumberFormat="1" applyFill="1" applyAlignment="1">
      <alignment vertical="center" wrapText="1"/>
    </xf>
    <xf numFmtId="173" fontId="46" fillId="34" borderId="10" xfId="0" applyNumberFormat="1" applyFont="1" applyFill="1" applyBorder="1" applyAlignment="1">
      <alignment horizontal="center" vertical="center" wrapText="1"/>
    </xf>
    <xf numFmtId="0" fontId="46" fillId="34" borderId="10" xfId="0" applyFont="1" applyFill="1" applyBorder="1" applyAlignment="1">
      <alignment horizontal="center" vertical="center" wrapText="1"/>
    </xf>
    <xf numFmtId="173" fontId="47" fillId="34" borderId="10" xfId="0" applyNumberFormat="1" applyFont="1" applyFill="1" applyBorder="1" applyAlignment="1">
      <alignment horizontal="center" vertical="center" wrapText="1"/>
    </xf>
    <xf numFmtId="173" fontId="48" fillId="0" borderId="0" xfId="0" applyNumberFormat="1" applyFont="1" applyAlignment="1">
      <alignment horizontal="center" vertical="center" wrapText="1"/>
    </xf>
    <xf numFmtId="173" fontId="46" fillId="34" borderId="10" xfId="44" applyNumberFormat="1" applyFont="1" applyFill="1" applyBorder="1" applyAlignment="1" applyProtection="1">
      <alignment horizontal="center" vertical="center" wrapText="1"/>
      <protection/>
    </xf>
    <xf numFmtId="173" fontId="47" fillId="34" borderId="10" xfId="0" applyNumberFormat="1" applyFont="1" applyFill="1" applyBorder="1" applyAlignment="1">
      <alignment vertical="center" wrapText="1"/>
    </xf>
    <xf numFmtId="173" fontId="49" fillId="0" borderId="0" xfId="44" applyNumberFormat="1" applyFont="1" applyFill="1" applyBorder="1" applyAlignment="1" applyProtection="1">
      <alignment vertical="center" wrapText="1"/>
      <protection/>
    </xf>
    <xf numFmtId="173" fontId="47" fillId="0" borderId="0" xfId="44" applyNumberFormat="1" applyFont="1" applyFill="1" applyBorder="1" applyAlignment="1" applyProtection="1">
      <alignment vertical="center" wrapText="1"/>
      <protection/>
    </xf>
    <xf numFmtId="173" fontId="46" fillId="34" borderId="10" xfId="0" applyNumberFormat="1" applyFont="1" applyFill="1" applyBorder="1" applyAlignment="1">
      <alignment vertical="center" wrapText="1"/>
    </xf>
    <xf numFmtId="0" fontId="46" fillId="0" borderId="10" xfId="0" applyFont="1" applyBorder="1" applyAlignment="1" applyProtection="1">
      <alignment horizontal="left" vertical="center" wrapText="1"/>
      <protection locked="0"/>
    </xf>
    <xf numFmtId="173" fontId="46" fillId="0" borderId="10" xfId="44" applyNumberFormat="1" applyFont="1" applyBorder="1" applyAlignment="1" applyProtection="1">
      <alignment horizontal="center" vertical="center" wrapText="1"/>
      <protection locked="0"/>
    </xf>
    <xf numFmtId="173" fontId="46" fillId="0" borderId="10" xfId="44" applyNumberFormat="1" applyFont="1" applyBorder="1" applyAlignment="1" applyProtection="1">
      <alignment horizontal="left" vertical="center" wrapText="1"/>
      <protection locked="0"/>
    </xf>
    <xf numFmtId="173" fontId="46" fillId="0" borderId="0" xfId="44" applyNumberFormat="1" applyFont="1" applyFill="1" applyBorder="1" applyAlignment="1" applyProtection="1">
      <alignment horizontal="center" vertical="center" wrapText="1"/>
      <protection/>
    </xf>
    <xf numFmtId="0" fontId="46" fillId="33" borderId="10" xfId="0" applyFont="1" applyFill="1" applyBorder="1" applyAlignment="1" applyProtection="1">
      <alignment horizontal="left" vertical="center" wrapText="1"/>
      <protection locked="0"/>
    </xf>
    <xf numFmtId="173" fontId="46" fillId="33" borderId="10" xfId="44" applyNumberFormat="1" applyFont="1" applyFill="1" applyBorder="1" applyAlignment="1" applyProtection="1">
      <alignment horizontal="center" vertical="center" wrapText="1"/>
      <protection locked="0"/>
    </xf>
    <xf numFmtId="173" fontId="46" fillId="33" borderId="10" xfId="44" applyNumberFormat="1" applyFont="1" applyFill="1" applyBorder="1" applyAlignment="1" applyProtection="1">
      <alignment horizontal="left" vertical="center" wrapText="1"/>
      <protection locked="0"/>
    </xf>
    <xf numFmtId="0" fontId="47" fillId="34" borderId="10" xfId="0" applyFont="1" applyFill="1" applyBorder="1" applyAlignment="1">
      <alignment vertical="center" wrapText="1"/>
    </xf>
    <xf numFmtId="173" fontId="47" fillId="34" borderId="10" xfId="44" applyNumberFormat="1" applyFont="1" applyFill="1" applyBorder="1" applyAlignment="1" applyProtection="1">
      <alignment horizontal="center" vertical="center" wrapText="1"/>
      <protection/>
    </xf>
    <xf numFmtId="173" fontId="47" fillId="0" borderId="0" xfId="44" applyNumberFormat="1" applyFont="1" applyFill="1" applyBorder="1" applyAlignment="1" applyProtection="1">
      <alignment horizontal="center" vertical="center" wrapText="1"/>
      <protection/>
    </xf>
    <xf numFmtId="173" fontId="47" fillId="34" borderId="11" xfId="44" applyNumberFormat="1" applyFont="1" applyFill="1" applyBorder="1" applyAlignment="1" applyProtection="1">
      <alignment horizontal="center" vertical="center" wrapText="1"/>
      <protection/>
    </xf>
    <xf numFmtId="0" fontId="22" fillId="0" borderId="10" xfId="0" applyFont="1" applyBorder="1" applyAlignment="1" applyProtection="1">
      <alignment horizontal="left" vertical="center" wrapText="1"/>
      <protection locked="0"/>
    </xf>
    <xf numFmtId="173" fontId="46" fillId="33" borderId="0" xfId="0" applyNumberFormat="1" applyFont="1" applyFill="1" applyAlignment="1" applyProtection="1">
      <alignment vertical="center" wrapText="1"/>
      <protection locked="0"/>
    </xf>
    <xf numFmtId="0" fontId="46" fillId="33" borderId="0" xfId="0" applyFont="1" applyFill="1" applyAlignment="1" applyProtection="1">
      <alignment horizontal="left" vertical="center" wrapText="1"/>
      <protection locked="0"/>
    </xf>
    <xf numFmtId="173" fontId="46" fillId="33" borderId="0" xfId="44" applyNumberFormat="1" applyFont="1" applyFill="1" applyBorder="1" applyAlignment="1" applyProtection="1">
      <alignment horizontal="center" vertical="center" wrapText="1"/>
      <protection locked="0"/>
    </xf>
    <xf numFmtId="173" fontId="50" fillId="35" borderId="10" xfId="0" applyNumberFormat="1" applyFont="1" applyFill="1" applyBorder="1" applyAlignment="1">
      <alignment horizontal="center" vertical="center" wrapText="1"/>
    </xf>
    <xf numFmtId="173" fontId="47" fillId="33" borderId="0" xfId="0" applyNumberFormat="1" applyFont="1" applyFill="1" applyAlignment="1">
      <alignment vertical="center" wrapText="1"/>
    </xf>
    <xf numFmtId="0" fontId="46" fillId="33" borderId="0" xfId="0" applyFont="1" applyFill="1" applyAlignment="1" applyProtection="1">
      <alignment vertical="center" wrapText="1"/>
      <protection locked="0"/>
    </xf>
    <xf numFmtId="173" fontId="46" fillId="33" borderId="0" xfId="44" applyNumberFormat="1" applyFont="1" applyFill="1" applyBorder="1" applyAlignment="1" applyProtection="1">
      <alignment vertical="center" wrapText="1"/>
      <protection locked="0"/>
    </xf>
    <xf numFmtId="173" fontId="47" fillId="0" borderId="0" xfId="0" applyNumberFormat="1" applyFont="1" applyAlignment="1" applyProtection="1">
      <alignment vertical="center" wrapText="1"/>
      <protection locked="0"/>
    </xf>
    <xf numFmtId="173" fontId="46" fillId="33" borderId="12" xfId="0" applyNumberFormat="1" applyFont="1" applyFill="1" applyBorder="1" applyAlignment="1" applyProtection="1">
      <alignment vertical="center" wrapText="1"/>
      <protection locked="0"/>
    </xf>
    <xf numFmtId="0" fontId="46" fillId="33" borderId="10" xfId="0" applyFont="1" applyFill="1" applyBorder="1" applyAlignment="1" applyProtection="1">
      <alignment vertical="center" wrapText="1"/>
      <protection locked="0"/>
    </xf>
    <xf numFmtId="173" fontId="46" fillId="33" borderId="10" xfId="44" applyNumberFormat="1" applyFont="1" applyFill="1" applyBorder="1" applyAlignment="1" applyProtection="1">
      <alignment vertical="center" wrapText="1"/>
      <protection locked="0"/>
    </xf>
    <xf numFmtId="173" fontId="46" fillId="0" borderId="10" xfId="44" applyNumberFormat="1" applyFont="1" applyBorder="1" applyAlignment="1" applyProtection="1">
      <alignment vertical="center" wrapText="1"/>
      <protection locked="0"/>
    </xf>
    <xf numFmtId="173" fontId="46" fillId="34" borderId="10" xfId="44" applyNumberFormat="1" applyFont="1" applyFill="1" applyBorder="1" applyAlignment="1" applyProtection="1">
      <alignment vertical="center" wrapText="1"/>
      <protection/>
    </xf>
    <xf numFmtId="173" fontId="46" fillId="0" borderId="10" xfId="0" applyNumberFormat="1" applyFont="1" applyBorder="1" applyAlignment="1" applyProtection="1">
      <alignment horizontal="left" vertical="center" wrapText="1"/>
      <protection locked="0"/>
    </xf>
    <xf numFmtId="0" fontId="46" fillId="33" borderId="13" xfId="0" applyFont="1" applyFill="1" applyBorder="1" applyAlignment="1" applyProtection="1">
      <alignment vertical="center" wrapText="1"/>
      <protection locked="0"/>
    </xf>
    <xf numFmtId="173" fontId="47" fillId="34" borderId="14" xfId="0" applyNumberFormat="1" applyFont="1" applyFill="1" applyBorder="1" applyAlignment="1">
      <alignment vertical="center" wrapText="1"/>
    </xf>
    <xf numFmtId="0" fontId="47" fillId="36" borderId="10" xfId="0" applyFont="1" applyFill="1" applyBorder="1" applyAlignment="1" applyProtection="1">
      <alignment vertical="center" wrapText="1"/>
      <protection locked="0"/>
    </xf>
    <xf numFmtId="173" fontId="47" fillId="36" borderId="10" xfId="44" applyNumberFormat="1" applyFont="1" applyFill="1" applyBorder="1" applyAlignment="1" applyProtection="1">
      <alignment vertical="center" wrapText="1"/>
      <protection/>
    </xf>
    <xf numFmtId="173" fontId="46" fillId="33" borderId="10" xfId="0" applyNumberFormat="1" applyFont="1" applyFill="1" applyBorder="1" applyAlignment="1" applyProtection="1">
      <alignment vertical="center" wrapText="1"/>
      <protection locked="0"/>
    </xf>
    <xf numFmtId="173" fontId="47" fillId="33" borderId="0" xfId="0" applyNumberFormat="1" applyFont="1" applyFill="1" applyAlignment="1" applyProtection="1">
      <alignment vertical="center" wrapText="1"/>
      <protection locked="0"/>
    </xf>
    <xf numFmtId="173" fontId="46" fillId="33" borderId="0" xfId="0" applyNumberFormat="1" applyFont="1" applyFill="1" applyAlignment="1">
      <alignment vertical="center" wrapText="1"/>
    </xf>
    <xf numFmtId="0" fontId="46" fillId="34" borderId="15" xfId="0" applyFont="1" applyFill="1" applyBorder="1" applyAlignment="1">
      <alignment vertical="center" wrapText="1"/>
    </xf>
    <xf numFmtId="173" fontId="46" fillId="34" borderId="16" xfId="0" applyNumberFormat="1" applyFont="1" applyFill="1" applyBorder="1" applyAlignment="1">
      <alignment vertical="center" wrapText="1"/>
    </xf>
    <xf numFmtId="173" fontId="46" fillId="0" borderId="0" xfId="44" applyNumberFormat="1" applyFont="1" applyFill="1" applyBorder="1" applyAlignment="1" applyProtection="1">
      <alignment vertical="center" wrapText="1"/>
      <protection locked="0"/>
    </xf>
    <xf numFmtId="173" fontId="46" fillId="0" borderId="0" xfId="0" applyNumberFormat="1" applyFont="1" applyAlignment="1" applyProtection="1">
      <alignment vertical="center" wrapText="1"/>
      <protection locked="0"/>
    </xf>
    <xf numFmtId="173" fontId="46" fillId="0" borderId="0" xfId="0" applyNumberFormat="1" applyFont="1" applyAlignment="1">
      <alignment vertical="center" wrapText="1"/>
    </xf>
    <xf numFmtId="0" fontId="47" fillId="34" borderId="17" xfId="0" applyFont="1" applyFill="1" applyBorder="1" applyAlignment="1">
      <alignment vertical="center" wrapText="1"/>
    </xf>
    <xf numFmtId="173" fontId="47" fillId="34" borderId="18" xfId="44" applyNumberFormat="1" applyFont="1" applyFill="1" applyBorder="1" applyAlignment="1" applyProtection="1">
      <alignment vertical="center" wrapText="1"/>
      <protection/>
    </xf>
    <xf numFmtId="173" fontId="47" fillId="34" borderId="19" xfId="44" applyNumberFormat="1" applyFont="1" applyFill="1" applyBorder="1" applyAlignment="1" applyProtection="1">
      <alignment vertical="center" wrapText="1"/>
      <protection/>
    </xf>
    <xf numFmtId="173" fontId="47" fillId="33" borderId="0" xfId="44" applyNumberFormat="1" applyFont="1" applyFill="1" applyBorder="1" applyAlignment="1">
      <alignment vertical="center" wrapText="1"/>
    </xf>
    <xf numFmtId="0" fontId="47" fillId="34" borderId="10" xfId="0" applyFont="1" applyFill="1" applyBorder="1" applyAlignment="1">
      <alignment horizontal="center" vertical="center" wrapText="1"/>
    </xf>
    <xf numFmtId="173" fontId="46" fillId="13" borderId="10" xfId="44" applyNumberFormat="1" applyFont="1" applyFill="1" applyBorder="1" applyAlignment="1" applyProtection="1">
      <alignment horizontal="center" vertical="center" wrapText="1"/>
      <protection locked="0"/>
    </xf>
    <xf numFmtId="173" fontId="47" fillId="13" borderId="10" xfId="44" applyNumberFormat="1" applyFont="1" applyFill="1" applyBorder="1" applyAlignment="1" applyProtection="1">
      <alignment horizontal="center" vertical="center" wrapText="1"/>
      <protection/>
    </xf>
    <xf numFmtId="173" fontId="46" fillId="13" borderId="10" xfId="0" applyNumberFormat="1" applyFont="1" applyFill="1" applyBorder="1" applyAlignment="1">
      <alignment vertical="center" wrapText="1"/>
    </xf>
    <xf numFmtId="173" fontId="47" fillId="13" borderId="18" xfId="44" applyNumberFormat="1" applyFont="1" applyFill="1" applyBorder="1" applyAlignment="1" applyProtection="1">
      <alignment vertical="center" wrapText="1"/>
      <protection/>
    </xf>
    <xf numFmtId="173" fontId="47" fillId="13" borderId="20" xfId="44" applyNumberFormat="1" applyFont="1" applyFill="1" applyBorder="1" applyAlignment="1" applyProtection="1">
      <alignment horizontal="center" vertical="center" wrapText="1"/>
      <protection/>
    </xf>
    <xf numFmtId="173" fontId="46" fillId="13" borderId="21" xfId="0" applyNumberFormat="1" applyFont="1" applyFill="1" applyBorder="1" applyAlignment="1">
      <alignment vertical="center" wrapText="1"/>
    </xf>
    <xf numFmtId="173" fontId="47" fillId="13" borderId="22" xfId="44" applyNumberFormat="1" applyFont="1" applyFill="1" applyBorder="1" applyAlignment="1" applyProtection="1">
      <alignment vertical="center" wrapText="1"/>
      <protection/>
    </xf>
    <xf numFmtId="173" fontId="47" fillId="13" borderId="14" xfId="44" applyNumberFormat="1" applyFont="1" applyFill="1" applyBorder="1" applyAlignment="1" applyProtection="1">
      <alignment horizontal="center" vertical="center" wrapText="1"/>
      <protection/>
    </xf>
    <xf numFmtId="173" fontId="47" fillId="13" borderId="23" xfId="44" applyNumberFormat="1" applyFont="1" applyFill="1" applyBorder="1" applyAlignment="1" applyProtection="1">
      <alignment horizontal="center" vertical="center" wrapText="1"/>
      <protection/>
    </xf>
    <xf numFmtId="173" fontId="46" fillId="34" borderId="24" xfId="0" applyNumberFormat="1" applyFont="1" applyFill="1" applyBorder="1" applyAlignment="1">
      <alignment vertical="center" wrapText="1"/>
    </xf>
    <xf numFmtId="173" fontId="46" fillId="13" borderId="10" xfId="0" applyNumberFormat="1" applyFont="1" applyFill="1" applyBorder="1" applyAlignment="1">
      <alignment horizontal="center" vertical="center" wrapText="1"/>
    </xf>
    <xf numFmtId="0" fontId="0" fillId="13" borderId="12" xfId="0" applyFill="1" applyBorder="1" applyAlignment="1">
      <alignment horizontal="center" vertical="center" wrapText="1"/>
    </xf>
    <xf numFmtId="0" fontId="44" fillId="13" borderId="12" xfId="0" applyFont="1" applyFill="1" applyBorder="1" applyAlignment="1">
      <alignment horizontal="center" vertical="center" wrapText="1"/>
    </xf>
    <xf numFmtId="0" fontId="0" fillId="13" borderId="13" xfId="0" applyFill="1" applyBorder="1" applyAlignment="1">
      <alignment horizontal="center" vertical="center" wrapText="1"/>
    </xf>
    <xf numFmtId="0" fontId="44" fillId="13" borderId="13" xfId="0" applyFont="1" applyFill="1" applyBorder="1" applyAlignment="1">
      <alignment horizontal="center" vertical="center" wrapText="1"/>
    </xf>
    <xf numFmtId="173" fontId="47" fillId="3" borderId="21" xfId="0" applyNumberFormat="1" applyFont="1" applyFill="1" applyBorder="1" applyAlignment="1" applyProtection="1">
      <alignment horizontal="center" vertical="center" wrapText="1"/>
      <protection locked="0"/>
    </xf>
    <xf numFmtId="0" fontId="44" fillId="3" borderId="12" xfId="0" applyFont="1" applyFill="1" applyBorder="1" applyAlignment="1">
      <alignment horizontal="center" vertical="center" wrapText="1"/>
    </xf>
    <xf numFmtId="0" fontId="44" fillId="3" borderId="13" xfId="0" applyFont="1" applyFill="1" applyBorder="1" applyAlignment="1">
      <alignment horizontal="center" vertical="center" wrapText="1"/>
    </xf>
    <xf numFmtId="173" fontId="46" fillId="13" borderId="10" xfId="44" applyNumberFormat="1" applyFont="1" applyFill="1" applyBorder="1" applyAlignment="1" applyProtection="1">
      <alignment vertical="center" wrapText="1"/>
      <protection locked="0"/>
    </xf>
    <xf numFmtId="173" fontId="46" fillId="37" borderId="10" xfId="44" applyNumberFormat="1" applyFont="1" applyFill="1" applyBorder="1" applyAlignment="1" applyProtection="1">
      <alignment horizontal="center" vertical="center" wrapText="1"/>
      <protection locked="0"/>
    </xf>
    <xf numFmtId="173" fontId="46" fillId="33" borderId="10" xfId="44" applyNumberFormat="1" applyFont="1" applyFill="1" applyBorder="1" applyAlignment="1" applyProtection="1">
      <alignment horizontal="center" vertical="center" wrapText="1"/>
      <protection/>
    </xf>
    <xf numFmtId="0" fontId="47" fillId="38" borderId="10" xfId="0" applyFont="1" applyFill="1" applyBorder="1" applyAlignment="1">
      <alignment vertical="center" wrapText="1"/>
    </xf>
    <xf numFmtId="173" fontId="47" fillId="38" borderId="10" xfId="44" applyNumberFormat="1" applyFont="1" applyFill="1" applyBorder="1" applyAlignment="1" applyProtection="1">
      <alignment horizontal="center" vertical="center" wrapText="1"/>
      <protection/>
    </xf>
    <xf numFmtId="173" fontId="46" fillId="34" borderId="10" xfId="44" applyNumberFormat="1" applyFont="1" applyFill="1" applyBorder="1" applyAlignment="1" applyProtection="1">
      <alignment horizontal="center" vertical="center" wrapText="1"/>
      <protection locked="0"/>
    </xf>
    <xf numFmtId="173" fontId="46" fillId="33" borderId="10" xfId="44" applyNumberFormat="1" applyFont="1" applyFill="1" applyBorder="1" applyAlignment="1" applyProtection="1">
      <alignment vertical="center" wrapText="1"/>
      <protection/>
    </xf>
    <xf numFmtId="173" fontId="46" fillId="34" borderId="10" xfId="44" applyNumberFormat="1" applyFont="1" applyFill="1" applyBorder="1" applyAlignment="1" applyProtection="1">
      <alignment vertical="center" wrapText="1"/>
      <protection locked="0"/>
    </xf>
    <xf numFmtId="173" fontId="46" fillId="0" borderId="10" xfId="44" applyNumberFormat="1" applyFont="1" applyFill="1" applyBorder="1" applyAlignment="1" applyProtection="1">
      <alignment horizontal="center" vertical="center" wrapText="1"/>
      <protection/>
    </xf>
    <xf numFmtId="0" fontId="44" fillId="0" borderId="25" xfId="0" applyFont="1" applyBorder="1" applyAlignment="1">
      <alignment/>
    </xf>
    <xf numFmtId="0" fontId="51" fillId="39" borderId="25" xfId="0" applyFont="1" applyFill="1" applyBorder="1" applyAlignment="1">
      <alignment vertical="center"/>
    </xf>
    <xf numFmtId="0" fontId="51" fillId="39" borderId="25" xfId="0" applyFont="1" applyFill="1" applyBorder="1" applyAlignment="1">
      <alignment vertical="center" wrapText="1"/>
    </xf>
    <xf numFmtId="0" fontId="0" fillId="0" borderId="26" xfId="0" applyBorder="1" applyAlignment="1">
      <alignment vertical="center"/>
    </xf>
    <xf numFmtId="4" fontId="52" fillId="0" borderId="26" xfId="0" applyNumberFormat="1" applyFont="1" applyBorder="1" applyAlignment="1">
      <alignment horizontal="right" vertical="center"/>
    </xf>
    <xf numFmtId="4" fontId="52" fillId="40" borderId="26" xfId="0" applyNumberFormat="1" applyFont="1" applyFill="1" applyBorder="1" applyAlignment="1">
      <alignment horizontal="right" vertical="center"/>
    </xf>
    <xf numFmtId="0" fontId="0" fillId="0" borderId="27" xfId="0" applyBorder="1" applyAlignment="1">
      <alignment vertical="center"/>
    </xf>
    <xf numFmtId="4" fontId="0" fillId="0" borderId="27" xfId="0" applyNumberFormat="1" applyBorder="1" applyAlignment="1">
      <alignment vertical="center"/>
    </xf>
    <xf numFmtId="4" fontId="0" fillId="40" borderId="27" xfId="0" applyNumberFormat="1" applyFill="1" applyBorder="1" applyAlignment="1">
      <alignment vertical="center"/>
    </xf>
    <xf numFmtId="0" fontId="0" fillId="0" borderId="28" xfId="0" applyBorder="1" applyAlignment="1">
      <alignment vertical="center"/>
    </xf>
    <xf numFmtId="4" fontId="0" fillId="0" borderId="28" xfId="0" applyNumberFormat="1" applyBorder="1" applyAlignment="1">
      <alignment vertical="center"/>
    </xf>
    <xf numFmtId="4" fontId="0" fillId="40" borderId="28" xfId="0" applyNumberFormat="1" applyFill="1" applyBorder="1" applyAlignment="1">
      <alignment vertical="center"/>
    </xf>
    <xf numFmtId="4" fontId="52" fillId="41" borderId="26" xfId="0" applyNumberFormat="1" applyFont="1" applyFill="1" applyBorder="1" applyAlignment="1">
      <alignment horizontal="right" vertical="center"/>
    </xf>
    <xf numFmtId="4" fontId="0" fillId="41" borderId="27" xfId="0" applyNumberFormat="1" applyFill="1" applyBorder="1" applyAlignment="1">
      <alignment vertical="center"/>
    </xf>
    <xf numFmtId="173" fontId="53" fillId="0" borderId="29" xfId="0" applyNumberFormat="1" applyFont="1" applyBorder="1" applyAlignment="1">
      <alignment vertical="center" wrapText="1"/>
    </xf>
    <xf numFmtId="173" fontId="53" fillId="0" borderId="30" xfId="0" applyNumberFormat="1" applyFont="1" applyBorder="1" applyAlignment="1">
      <alignment vertical="center" wrapText="1"/>
    </xf>
    <xf numFmtId="9" fontId="48" fillId="35" borderId="25" xfId="0" applyNumberFormat="1" applyFont="1" applyFill="1" applyBorder="1" applyAlignment="1">
      <alignment horizontal="center" vertical="center" wrapText="1"/>
    </xf>
    <xf numFmtId="0" fontId="22" fillId="33" borderId="10" xfId="0" applyFont="1" applyFill="1" applyBorder="1" applyAlignment="1" applyProtection="1">
      <alignment horizontal="left" vertical="center" wrapText="1"/>
      <protection locked="0"/>
    </xf>
    <xf numFmtId="4" fontId="52" fillId="0" borderId="31" xfId="0" applyNumberFormat="1" applyFont="1" applyBorder="1" applyAlignment="1">
      <alignment horizontal="right" vertical="center"/>
    </xf>
    <xf numFmtId="9" fontId="52" fillId="41" borderId="32" xfId="0" applyNumberFormat="1" applyFont="1" applyFill="1" applyBorder="1" applyAlignment="1">
      <alignment horizontal="right" vertical="center"/>
    </xf>
    <xf numFmtId="0" fontId="51" fillId="39" borderId="33" xfId="0" applyFont="1" applyFill="1" applyBorder="1" applyAlignment="1">
      <alignment vertical="center" wrapText="1"/>
    </xf>
    <xf numFmtId="4" fontId="52" fillId="0" borderId="10" xfId="0" applyNumberFormat="1" applyFont="1" applyBorder="1" applyAlignment="1">
      <alignment horizontal="right" vertical="center"/>
    </xf>
    <xf numFmtId="9" fontId="46" fillId="0" borderId="10" xfId="57" applyFont="1" applyBorder="1" applyAlignment="1" applyProtection="1">
      <alignment horizontal="center" vertical="center" wrapText="1"/>
      <protection locked="0"/>
    </xf>
    <xf numFmtId="9" fontId="49" fillId="34" borderId="10" xfId="57" applyFont="1" applyFill="1" applyBorder="1" applyAlignment="1" applyProtection="1">
      <alignment horizontal="center" vertical="center" wrapText="1"/>
      <protection locked="0"/>
    </xf>
    <xf numFmtId="9" fontId="52" fillId="41" borderId="34" xfId="0" applyNumberFormat="1" applyFont="1" applyFill="1" applyBorder="1" applyAlignment="1">
      <alignment horizontal="right" vertical="center"/>
    </xf>
    <xf numFmtId="9" fontId="0" fillId="42" borderId="28" xfId="0" applyNumberFormat="1" applyFill="1" applyBorder="1" applyAlignment="1">
      <alignment vertical="center"/>
    </xf>
    <xf numFmtId="4" fontId="0" fillId="42" borderId="28" xfId="0" applyNumberFormat="1" applyFill="1" applyBorder="1" applyAlignment="1">
      <alignment vertical="center"/>
    </xf>
    <xf numFmtId="173" fontId="54" fillId="0" borderId="0" xfId="0" applyNumberFormat="1" applyFont="1" applyAlignment="1">
      <alignment horizontal="center" vertical="center" wrapText="1"/>
    </xf>
    <xf numFmtId="0" fontId="55" fillId="0" borderId="0" xfId="0" applyFont="1" applyAlignment="1">
      <alignment horizontal="center" vertical="center" wrapText="1"/>
    </xf>
    <xf numFmtId="173" fontId="56" fillId="0" borderId="0" xfId="0" applyNumberFormat="1" applyFont="1" applyAlignment="1">
      <alignment horizontal="left" vertical="center" wrapText="1"/>
    </xf>
    <xf numFmtId="0" fontId="0" fillId="0" borderId="0" xfId="0" applyAlignment="1">
      <alignment vertical="center" wrapText="1"/>
    </xf>
    <xf numFmtId="173" fontId="47" fillId="33" borderId="21" xfId="0" applyNumberFormat="1"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173" fontId="46" fillId="34" borderId="21" xfId="0" applyNumberFormat="1" applyFont="1" applyFill="1" applyBorder="1" applyAlignment="1">
      <alignment horizontal="center" vertical="center" wrapText="1"/>
    </xf>
    <xf numFmtId="173" fontId="47" fillId="34" borderId="21" xfId="0" applyNumberFormat="1" applyFont="1" applyFill="1" applyBorder="1" applyAlignment="1">
      <alignment horizontal="center" vertical="center" wrapText="1"/>
    </xf>
    <xf numFmtId="173" fontId="46" fillId="33" borderId="10" xfId="0" applyNumberFormat="1" applyFont="1" applyFill="1" applyBorder="1" applyAlignment="1" applyProtection="1">
      <alignment horizontal="left" vertical="center" wrapText="1"/>
      <protection locked="0"/>
    </xf>
    <xf numFmtId="173" fontId="46" fillId="33" borderId="10" xfId="44" applyNumberFormat="1" applyFont="1" applyFill="1" applyBorder="1" applyAlignment="1" applyProtection="1">
      <alignment horizontal="left" vertical="center" wrapText="1"/>
      <protection locked="0"/>
    </xf>
    <xf numFmtId="173" fontId="47" fillId="41" borderId="10" xfId="0" applyNumberFormat="1" applyFont="1" applyFill="1" applyBorder="1" applyAlignment="1" applyProtection="1">
      <alignment horizontal="left" vertical="center" wrapText="1"/>
      <protection locked="0"/>
    </xf>
    <xf numFmtId="173" fontId="47" fillId="41" borderId="10" xfId="44" applyNumberFormat="1" applyFont="1" applyFill="1" applyBorder="1" applyAlignment="1" applyProtection="1">
      <alignment horizontal="left" vertical="center" wrapText="1"/>
      <protection locked="0"/>
    </xf>
    <xf numFmtId="173" fontId="57" fillId="43" borderId="10" xfId="0" applyNumberFormat="1" applyFont="1" applyFill="1" applyBorder="1" applyAlignment="1" applyProtection="1">
      <alignment horizontal="left" vertical="center" wrapText="1"/>
      <protection locked="0"/>
    </xf>
    <xf numFmtId="173" fontId="57" fillId="43" borderId="10" xfId="44" applyNumberFormat="1" applyFont="1" applyFill="1" applyBorder="1" applyAlignment="1" applyProtection="1">
      <alignment horizontal="left" vertical="center" wrapText="1"/>
      <protection locked="0"/>
    </xf>
    <xf numFmtId="173" fontId="58" fillId="43" borderId="10" xfId="0" applyNumberFormat="1" applyFont="1" applyFill="1" applyBorder="1" applyAlignment="1" applyProtection="1">
      <alignment horizontal="left" vertical="center" wrapText="1"/>
      <protection locked="0"/>
    </xf>
    <xf numFmtId="173" fontId="58" fillId="43" borderId="10" xfId="44" applyNumberFormat="1" applyFont="1" applyFill="1" applyBorder="1" applyAlignment="1" applyProtection="1">
      <alignment horizontal="left" vertical="center" wrapText="1"/>
      <protection locked="0"/>
    </xf>
    <xf numFmtId="0" fontId="26" fillId="41" borderId="10" xfId="0" applyFont="1" applyFill="1" applyBorder="1" applyAlignment="1" applyProtection="1">
      <alignment horizontal="left" vertical="center" wrapText="1"/>
      <protection locked="0"/>
    </xf>
    <xf numFmtId="0" fontId="26" fillId="41" borderId="10" xfId="44" applyNumberFormat="1" applyFont="1" applyFill="1" applyBorder="1" applyAlignment="1" applyProtection="1">
      <alignment horizontal="left" vertical="center" wrapText="1"/>
      <protection locked="0"/>
    </xf>
    <xf numFmtId="0" fontId="58" fillId="43" borderId="10" xfId="0" applyFont="1" applyFill="1" applyBorder="1" applyAlignment="1" applyProtection="1">
      <alignment horizontal="left" vertical="center" wrapText="1"/>
      <protection locked="0"/>
    </xf>
    <xf numFmtId="0" fontId="58" fillId="43" borderId="10" xfId="44" applyNumberFormat="1" applyFont="1" applyFill="1" applyBorder="1" applyAlignment="1" applyProtection="1">
      <alignment horizontal="left" vertical="center" wrapText="1"/>
      <protection locked="0"/>
    </xf>
    <xf numFmtId="173" fontId="47" fillId="34" borderId="35" xfId="44" applyNumberFormat="1"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3" fontId="47" fillId="34" borderId="38" xfId="44" applyNumberFormat="1"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32" xfId="0" applyBorder="1" applyAlignment="1">
      <alignment horizontal="center" vertical="center" wrapText="1"/>
    </xf>
    <xf numFmtId="173" fontId="47" fillId="36" borderId="29" xfId="0" applyNumberFormat="1" applyFont="1" applyFill="1" applyBorder="1" applyAlignment="1">
      <alignment horizontal="center" vertical="center" wrapText="1"/>
    </xf>
    <xf numFmtId="173" fontId="47" fillId="36" borderId="40"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30" xfId="0" applyBorder="1" applyAlignment="1">
      <alignment horizontal="center" vertical="center" wrapText="1"/>
    </xf>
    <xf numFmtId="0" fontId="46" fillId="34" borderId="41" xfId="0" applyFont="1" applyFill="1" applyBorder="1" applyAlignment="1">
      <alignment horizontal="center" vertical="center" wrapText="1"/>
    </xf>
    <xf numFmtId="0" fontId="46" fillId="34" borderId="42" xfId="0" applyFont="1" applyFill="1" applyBorder="1" applyAlignment="1">
      <alignment horizontal="center" vertical="center" wrapText="1"/>
    </xf>
    <xf numFmtId="0" fontId="58" fillId="33" borderId="10" xfId="0" applyFont="1" applyFill="1" applyBorder="1" applyAlignment="1" applyProtection="1">
      <alignment horizontal="left" vertical="center" wrapText="1"/>
      <protection locked="0"/>
    </xf>
    <xf numFmtId="0" fontId="58" fillId="33" borderId="10" xfId="44" applyNumberFormat="1" applyFont="1" applyFill="1" applyBorder="1" applyAlignment="1" applyProtection="1">
      <alignment horizontal="left" vertical="center" wrapText="1"/>
      <protection locked="0"/>
    </xf>
    <xf numFmtId="173" fontId="47" fillId="0" borderId="0" xfId="0" applyNumberFormat="1" applyFont="1" applyAlignment="1">
      <alignment horizontal="center" vertical="center" wrapText="1"/>
    </xf>
    <xf numFmtId="173" fontId="47" fillId="33" borderId="10" xfId="0" applyNumberFormat="1" applyFont="1" applyFill="1" applyBorder="1" applyAlignment="1" applyProtection="1">
      <alignment horizontal="left" vertical="center" wrapText="1"/>
      <protection locked="0"/>
    </xf>
    <xf numFmtId="173" fontId="47" fillId="33" borderId="10" xfId="44" applyNumberFormat="1" applyFont="1" applyFill="1" applyBorder="1" applyAlignment="1" applyProtection="1">
      <alignment horizontal="left" vertical="center" wrapText="1"/>
      <protection locked="0"/>
    </xf>
    <xf numFmtId="173" fontId="47" fillId="34" borderId="21" xfId="44" applyNumberFormat="1" applyFont="1" applyFill="1" applyBorder="1" applyAlignment="1" applyProtection="1">
      <alignment horizontal="center" vertical="center" wrapText="1"/>
      <protection/>
    </xf>
    <xf numFmtId="173" fontId="47" fillId="34" borderId="20" xfId="44" applyNumberFormat="1"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4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198"/>
  <sheetViews>
    <sheetView tabSelected="1" zoomScale="64" zoomScaleNormal="64" zoomScalePageLayoutView="0" workbookViewId="0" topLeftCell="A112">
      <selection activeCell="I202" sqref="I202"/>
    </sheetView>
  </sheetViews>
  <sheetFormatPr defaultColWidth="11.421875" defaultRowHeight="15"/>
  <cols>
    <col min="1" max="1" width="11.421875" style="1" customWidth="1"/>
    <col min="2" max="2" width="22.8515625" style="1" customWidth="1"/>
    <col min="3" max="3" width="48.8515625" style="2" customWidth="1"/>
    <col min="4" max="4" width="23.140625" style="1" customWidth="1"/>
    <col min="5" max="5" width="16.7109375" style="1" customWidth="1"/>
    <col min="6" max="6" width="17.28125" style="1" customWidth="1"/>
    <col min="7" max="7" width="11.28125" style="1" customWidth="1"/>
    <col min="8" max="8" width="22.7109375" style="1" customWidth="1"/>
    <col min="9" max="9" width="21.7109375" style="1" customWidth="1"/>
    <col min="10" max="10" width="20.421875" style="1" customWidth="1"/>
    <col min="11" max="11" width="12.00390625" style="1" customWidth="1"/>
    <col min="12" max="14" width="18.28125" style="1" customWidth="1"/>
    <col min="15" max="15" width="21.00390625" style="3" bestFit="1" customWidth="1"/>
    <col min="16" max="16" width="30.140625" style="1" bestFit="1" customWidth="1"/>
    <col min="17" max="17" width="18.8515625" style="1" customWidth="1"/>
    <col min="18" max="18" width="11.421875" style="1" customWidth="1"/>
    <col min="19" max="19" width="17.7109375" style="1" customWidth="1"/>
    <col min="20" max="20" width="26.421875" style="1" customWidth="1"/>
    <col min="21" max="21" width="22.421875" style="1" customWidth="1"/>
    <col min="22" max="22" width="29.7109375" style="1" customWidth="1"/>
    <col min="23" max="23" width="23.421875" style="1" customWidth="1"/>
    <col min="24" max="24" width="18.421875" style="1" customWidth="1"/>
    <col min="25" max="25" width="17.421875" style="1" customWidth="1"/>
    <col min="26" max="26" width="25.140625" style="1" customWidth="1"/>
    <col min="27" max="16384" width="11.421875" style="1" customWidth="1"/>
  </cols>
  <sheetData>
    <row r="2" spans="2:16" ht="46.5">
      <c r="B2" s="116" t="s">
        <v>224</v>
      </c>
      <c r="C2" s="116"/>
      <c r="D2" s="116"/>
      <c r="E2" s="116"/>
      <c r="F2" s="116"/>
      <c r="G2" s="116"/>
      <c r="H2" s="116"/>
      <c r="I2" s="116"/>
      <c r="J2" s="116"/>
      <c r="K2" s="116"/>
      <c r="L2" s="117"/>
      <c r="M2" s="117"/>
      <c r="N2" s="117"/>
      <c r="O2" s="117"/>
      <c r="P2" s="117"/>
    </row>
    <row r="3" spans="2:16" ht="26.25">
      <c r="B3" s="114" t="s">
        <v>225</v>
      </c>
      <c r="C3" s="115"/>
      <c r="D3" s="115"/>
      <c r="E3" s="115"/>
      <c r="F3" s="115"/>
      <c r="G3" s="115"/>
      <c r="H3" s="115"/>
      <c r="I3" s="115"/>
      <c r="J3" s="115"/>
      <c r="K3" s="115"/>
      <c r="L3" s="115"/>
      <c r="M3" s="115"/>
      <c r="N3" s="115"/>
      <c r="O3" s="115"/>
      <c r="P3" s="115"/>
    </row>
    <row r="4" spans="4:17" ht="15">
      <c r="D4" s="5"/>
      <c r="E4" s="5"/>
      <c r="F4" s="5"/>
      <c r="G4" s="5"/>
      <c r="H4" s="5"/>
      <c r="I4" s="5"/>
      <c r="J4" s="5"/>
      <c r="K4" s="5"/>
      <c r="L4" s="5"/>
      <c r="M4" s="5"/>
      <c r="N4" s="5"/>
      <c r="O4" s="6"/>
      <c r="P4" s="7"/>
      <c r="Q4" s="7"/>
    </row>
    <row r="5" spans="2:17" ht="31.5">
      <c r="B5" s="8" t="s">
        <v>0</v>
      </c>
      <c r="C5" s="9" t="s">
        <v>1</v>
      </c>
      <c r="D5" s="121" t="s">
        <v>2</v>
      </c>
      <c r="E5" s="119"/>
      <c r="F5" s="120"/>
      <c r="G5" s="70"/>
      <c r="H5" s="121" t="s">
        <v>3</v>
      </c>
      <c r="I5" s="119"/>
      <c r="J5" s="120"/>
      <c r="K5" s="70"/>
      <c r="L5" s="122" t="s">
        <v>4</v>
      </c>
      <c r="M5" s="119"/>
      <c r="N5" s="120"/>
      <c r="O5" s="8" t="s">
        <v>204</v>
      </c>
      <c r="P5" s="8" t="s">
        <v>205</v>
      </c>
      <c r="Q5" s="11"/>
    </row>
    <row r="6" spans="2:17" ht="15.75">
      <c r="B6" s="8"/>
      <c r="C6" s="9"/>
      <c r="D6" s="118" t="s">
        <v>5</v>
      </c>
      <c r="E6" s="119"/>
      <c r="F6" s="120"/>
      <c r="G6" s="71"/>
      <c r="H6" s="118" t="s">
        <v>6</v>
      </c>
      <c r="I6" s="119"/>
      <c r="J6" s="120"/>
      <c r="K6" s="73"/>
      <c r="L6" s="122" t="s">
        <v>200</v>
      </c>
      <c r="M6" s="119"/>
      <c r="N6" s="120"/>
      <c r="O6" s="12"/>
      <c r="P6" s="8"/>
      <c r="Q6" s="11"/>
    </row>
    <row r="7" spans="2:17" s="4" customFormat="1" ht="27.75" customHeight="1">
      <c r="B7" s="10"/>
      <c r="C7" s="59"/>
      <c r="D7" s="75" t="s">
        <v>197</v>
      </c>
      <c r="E7" s="76" t="s">
        <v>198</v>
      </c>
      <c r="F7" s="77" t="s">
        <v>199</v>
      </c>
      <c r="G7" s="72"/>
      <c r="H7" s="75" t="s">
        <v>197</v>
      </c>
      <c r="I7" s="76" t="s">
        <v>198</v>
      </c>
      <c r="J7" s="77" t="s">
        <v>199</v>
      </c>
      <c r="K7" s="74"/>
      <c r="L7" s="75" t="s">
        <v>201</v>
      </c>
      <c r="M7" s="76" t="s">
        <v>202</v>
      </c>
      <c r="N7" s="77" t="s">
        <v>203</v>
      </c>
      <c r="O7" s="25"/>
      <c r="P7" s="10"/>
      <c r="Q7" s="11"/>
    </row>
    <row r="8" spans="2:17" ht="41.25" customHeight="1">
      <c r="B8" s="13" t="s">
        <v>7</v>
      </c>
      <c r="C8" s="131" t="s">
        <v>8</v>
      </c>
      <c r="D8" s="131"/>
      <c r="E8" s="131"/>
      <c r="F8" s="131"/>
      <c r="G8" s="131"/>
      <c r="H8" s="131"/>
      <c r="I8" s="131"/>
      <c r="J8" s="131"/>
      <c r="K8" s="131"/>
      <c r="L8" s="131"/>
      <c r="M8" s="131"/>
      <c r="N8" s="131"/>
      <c r="O8" s="132"/>
      <c r="P8" s="131"/>
      <c r="Q8" s="14"/>
    </row>
    <row r="9" spans="2:17" ht="27" customHeight="1">
      <c r="B9" s="13" t="s">
        <v>9</v>
      </c>
      <c r="C9" s="129" t="s">
        <v>10</v>
      </c>
      <c r="D9" s="129"/>
      <c r="E9" s="129"/>
      <c r="F9" s="129"/>
      <c r="G9" s="129"/>
      <c r="H9" s="129"/>
      <c r="I9" s="129"/>
      <c r="J9" s="129"/>
      <c r="K9" s="129"/>
      <c r="L9" s="129"/>
      <c r="M9" s="129"/>
      <c r="N9" s="129"/>
      <c r="O9" s="130"/>
      <c r="P9" s="129"/>
      <c r="Q9" s="15"/>
    </row>
    <row r="10" spans="2:17" ht="78.75">
      <c r="B10" s="16" t="s">
        <v>11</v>
      </c>
      <c r="C10" s="17" t="s">
        <v>12</v>
      </c>
      <c r="D10" s="18">
        <v>0</v>
      </c>
      <c r="E10" s="18"/>
      <c r="F10" s="79">
        <f>D10-E10</f>
        <v>0</v>
      </c>
      <c r="G10" s="60"/>
      <c r="H10" s="18">
        <v>70000</v>
      </c>
      <c r="I10" s="18">
        <v>60000</v>
      </c>
      <c r="J10" s="79">
        <f>H10-I10</f>
        <v>10000</v>
      </c>
      <c r="K10" s="60"/>
      <c r="L10" s="80">
        <f aca="true" t="shared" si="0" ref="L10:N12">D10+H10</f>
        <v>70000</v>
      </c>
      <c r="M10" s="80">
        <f t="shared" si="0"/>
        <v>60000</v>
      </c>
      <c r="N10" s="12">
        <f t="shared" si="0"/>
        <v>10000</v>
      </c>
      <c r="O10" s="109">
        <f>M10/L10</f>
        <v>0.8571428571428571</v>
      </c>
      <c r="P10" s="19"/>
      <c r="Q10" s="20"/>
    </row>
    <row r="11" spans="2:17" ht="124.5" customHeight="1">
      <c r="B11" s="16" t="s">
        <v>13</v>
      </c>
      <c r="C11" s="17" t="s">
        <v>14</v>
      </c>
      <c r="D11" s="18">
        <v>25000</v>
      </c>
      <c r="E11" s="22">
        <f>3422+5600+9600+1535</f>
        <v>20157</v>
      </c>
      <c r="F11" s="79">
        <f>D11-E11</f>
        <v>4843</v>
      </c>
      <c r="G11" s="60"/>
      <c r="H11" s="18">
        <v>25000</v>
      </c>
      <c r="I11" s="18">
        <v>25000</v>
      </c>
      <c r="J11" s="79">
        <f>H11-I11</f>
        <v>0</v>
      </c>
      <c r="K11" s="60"/>
      <c r="L11" s="80">
        <f t="shared" si="0"/>
        <v>50000</v>
      </c>
      <c r="M11" s="80">
        <f t="shared" si="0"/>
        <v>45157</v>
      </c>
      <c r="N11" s="12">
        <f t="shared" si="0"/>
        <v>4843</v>
      </c>
      <c r="O11" s="109">
        <f>M11/L11</f>
        <v>0.90314</v>
      </c>
      <c r="P11" s="19"/>
      <c r="Q11" s="20"/>
    </row>
    <row r="12" spans="2:17" ht="116.25" customHeight="1">
      <c r="B12" s="16" t="s">
        <v>15</v>
      </c>
      <c r="C12" s="21" t="s">
        <v>16</v>
      </c>
      <c r="D12" s="22">
        <v>10000</v>
      </c>
      <c r="E12" s="22">
        <v>9872</v>
      </c>
      <c r="F12" s="79">
        <f>D12-E12</f>
        <v>128</v>
      </c>
      <c r="G12" s="60"/>
      <c r="H12" s="22">
        <v>10000</v>
      </c>
      <c r="I12" s="22">
        <v>10000</v>
      </c>
      <c r="J12" s="79">
        <f>H12-I12</f>
        <v>0</v>
      </c>
      <c r="K12" s="60"/>
      <c r="L12" s="80">
        <f t="shared" si="0"/>
        <v>20000</v>
      </c>
      <c r="M12" s="80">
        <f t="shared" si="0"/>
        <v>19872</v>
      </c>
      <c r="N12" s="12">
        <f t="shared" si="0"/>
        <v>128</v>
      </c>
      <c r="O12" s="109">
        <f>M12/L12</f>
        <v>0.9936</v>
      </c>
      <c r="P12" s="19"/>
      <c r="Q12" s="20"/>
    </row>
    <row r="13" spans="2:17" ht="15.75" hidden="1">
      <c r="B13" s="16" t="s">
        <v>17</v>
      </c>
      <c r="C13" s="17"/>
      <c r="D13" s="18"/>
      <c r="E13" s="18"/>
      <c r="F13" s="18"/>
      <c r="G13" s="18"/>
      <c r="H13" s="18"/>
      <c r="I13" s="18"/>
      <c r="J13" s="18"/>
      <c r="K13" s="18"/>
      <c r="L13" s="80">
        <f>SUM(D13:J13)</f>
        <v>0</v>
      </c>
      <c r="M13" s="80"/>
      <c r="N13" s="12"/>
      <c r="O13" s="18"/>
      <c r="P13" s="19"/>
      <c r="Q13" s="20"/>
    </row>
    <row r="14" spans="2:17" ht="15.75" hidden="1">
      <c r="B14" s="16" t="s">
        <v>18</v>
      </c>
      <c r="C14" s="17"/>
      <c r="D14" s="18"/>
      <c r="E14" s="18"/>
      <c r="F14" s="18"/>
      <c r="G14" s="18"/>
      <c r="H14" s="18"/>
      <c r="I14" s="18"/>
      <c r="J14" s="18"/>
      <c r="K14" s="18"/>
      <c r="L14" s="80">
        <f>SUM(D14:J14)</f>
        <v>0</v>
      </c>
      <c r="M14" s="80"/>
      <c r="N14" s="12"/>
      <c r="O14" s="18"/>
      <c r="P14" s="19"/>
      <c r="Q14" s="20"/>
    </row>
    <row r="15" spans="2:17" ht="15.75" hidden="1">
      <c r="B15" s="16" t="s">
        <v>19</v>
      </c>
      <c r="C15" s="17"/>
      <c r="D15" s="18"/>
      <c r="E15" s="18"/>
      <c r="F15" s="18"/>
      <c r="G15" s="18"/>
      <c r="H15" s="18"/>
      <c r="I15" s="18"/>
      <c r="J15" s="18"/>
      <c r="K15" s="18"/>
      <c r="L15" s="80">
        <f>SUM(D15:J15)</f>
        <v>0</v>
      </c>
      <c r="M15" s="80"/>
      <c r="N15" s="12"/>
      <c r="O15" s="18"/>
      <c r="P15" s="19"/>
      <c r="Q15" s="20"/>
    </row>
    <row r="16" spans="2:17" ht="15.75" hidden="1">
      <c r="B16" s="16" t="s">
        <v>20</v>
      </c>
      <c r="C16" s="21"/>
      <c r="D16" s="22"/>
      <c r="E16" s="22"/>
      <c r="F16" s="22"/>
      <c r="G16" s="22"/>
      <c r="H16" s="22"/>
      <c r="I16" s="22"/>
      <c r="J16" s="22"/>
      <c r="K16" s="22"/>
      <c r="L16" s="80">
        <f>SUM(D16:J16)</f>
        <v>0</v>
      </c>
      <c r="M16" s="80"/>
      <c r="N16" s="12"/>
      <c r="O16" s="22"/>
      <c r="P16" s="23"/>
      <c r="Q16" s="20"/>
    </row>
    <row r="17" spans="1:16" ht="15.75" hidden="1">
      <c r="A17" s="7"/>
      <c r="B17" s="16" t="s">
        <v>21</v>
      </c>
      <c r="C17" s="21"/>
      <c r="D17" s="22"/>
      <c r="E17" s="22"/>
      <c r="F17" s="22"/>
      <c r="G17" s="22"/>
      <c r="H17" s="22"/>
      <c r="I17" s="22"/>
      <c r="J17" s="22"/>
      <c r="K17" s="22"/>
      <c r="L17" s="80">
        <f>SUM(D17:J17)</f>
        <v>0</v>
      </c>
      <c r="M17" s="80"/>
      <c r="N17" s="12"/>
      <c r="O17" s="22"/>
      <c r="P17" s="23"/>
    </row>
    <row r="18" spans="1:17" ht="15.75">
      <c r="A18" s="7"/>
      <c r="C18" s="81" t="s">
        <v>22</v>
      </c>
      <c r="D18" s="82">
        <f>SUM(D10:D17)</f>
        <v>35000</v>
      </c>
      <c r="E18" s="82">
        <f>SUM(E10:E17)</f>
        <v>30029</v>
      </c>
      <c r="F18" s="82">
        <f>SUM(F10:F17)</f>
        <v>4971</v>
      </c>
      <c r="G18" s="82"/>
      <c r="H18" s="82">
        <f>SUM(H10:H17)</f>
        <v>105000</v>
      </c>
      <c r="I18" s="82">
        <f>SUM(I10:I17)</f>
        <v>95000</v>
      </c>
      <c r="J18" s="82">
        <f>SUM(J10:J17)</f>
        <v>10000</v>
      </c>
      <c r="K18" s="82"/>
      <c r="L18" s="82">
        <f>SUM(L10:L17)</f>
        <v>140000</v>
      </c>
      <c r="M18" s="82">
        <f>SUM(M10:M17)</f>
        <v>125029</v>
      </c>
      <c r="N18" s="82">
        <f>SUM(N10:N17)</f>
        <v>14971</v>
      </c>
      <c r="O18" s="110">
        <f>M18/L18</f>
        <v>0.8930642857142858</v>
      </c>
      <c r="P18" s="23"/>
      <c r="Q18" s="26"/>
    </row>
    <row r="19" spans="1:17" ht="44.25" customHeight="1">
      <c r="A19" s="7"/>
      <c r="B19" s="13" t="s">
        <v>23</v>
      </c>
      <c r="C19" s="133" t="s">
        <v>24</v>
      </c>
      <c r="D19" s="133"/>
      <c r="E19" s="133"/>
      <c r="F19" s="133"/>
      <c r="G19" s="133"/>
      <c r="H19" s="133"/>
      <c r="I19" s="133"/>
      <c r="J19" s="133"/>
      <c r="K19" s="133"/>
      <c r="L19" s="133"/>
      <c r="M19" s="133"/>
      <c r="N19" s="133"/>
      <c r="O19" s="134"/>
      <c r="P19" s="133"/>
      <c r="Q19" s="15"/>
    </row>
    <row r="20" spans="1:17" ht="94.5">
      <c r="A20" s="7"/>
      <c r="B20" s="16" t="s">
        <v>25</v>
      </c>
      <c r="C20" s="17" t="s">
        <v>26</v>
      </c>
      <c r="D20" s="18">
        <v>28000</v>
      </c>
      <c r="E20" s="22">
        <f>1895+1895+6660</f>
        <v>10450</v>
      </c>
      <c r="F20" s="83">
        <f>D20-E20</f>
        <v>17550</v>
      </c>
      <c r="G20" s="60"/>
      <c r="H20" s="18">
        <v>0</v>
      </c>
      <c r="I20" s="18"/>
      <c r="J20" s="83">
        <f>H20-I20</f>
        <v>0</v>
      </c>
      <c r="K20" s="60"/>
      <c r="L20" s="80">
        <f>D20+H20</f>
        <v>28000</v>
      </c>
      <c r="M20" s="80">
        <f aca="true" t="shared" si="1" ref="M20:N23">E20+I20</f>
        <v>10450</v>
      </c>
      <c r="N20" s="12">
        <f t="shared" si="1"/>
        <v>17550</v>
      </c>
      <c r="O20" s="109">
        <f>M20/L20</f>
        <v>0.3732142857142857</v>
      </c>
      <c r="P20" s="19"/>
      <c r="Q20" s="20"/>
    </row>
    <row r="21" spans="1:17" ht="90" customHeight="1">
      <c r="A21" s="7"/>
      <c r="B21" s="16" t="s">
        <v>27</v>
      </c>
      <c r="C21" s="17" t="s">
        <v>28</v>
      </c>
      <c r="D21" s="18">
        <v>15000</v>
      </c>
      <c r="E21" s="22"/>
      <c r="F21" s="83">
        <f>D21-E21</f>
        <v>15000</v>
      </c>
      <c r="G21" s="60"/>
      <c r="H21" s="18">
        <v>0</v>
      </c>
      <c r="I21" s="18"/>
      <c r="J21" s="83">
        <f>H21-I21</f>
        <v>0</v>
      </c>
      <c r="K21" s="60"/>
      <c r="L21" s="80">
        <f>D21+H21</f>
        <v>15000</v>
      </c>
      <c r="M21" s="80">
        <f t="shared" si="1"/>
        <v>0</v>
      </c>
      <c r="N21" s="12">
        <f t="shared" si="1"/>
        <v>15000</v>
      </c>
      <c r="O21" s="109">
        <f>M21/L21</f>
        <v>0</v>
      </c>
      <c r="P21" s="19"/>
      <c r="Q21" s="20"/>
    </row>
    <row r="22" spans="1:17" ht="183.75" customHeight="1">
      <c r="A22" s="7"/>
      <c r="B22" s="16" t="s">
        <v>29</v>
      </c>
      <c r="C22" s="17" t="s">
        <v>30</v>
      </c>
      <c r="D22" s="18">
        <v>35000</v>
      </c>
      <c r="E22" s="22">
        <f>7522+5026+5026</f>
        <v>17574</v>
      </c>
      <c r="F22" s="83">
        <f>D22-E22</f>
        <v>17426</v>
      </c>
      <c r="G22" s="60"/>
      <c r="H22" s="18">
        <v>0</v>
      </c>
      <c r="I22" s="18"/>
      <c r="J22" s="83">
        <f>H22-I22</f>
        <v>0</v>
      </c>
      <c r="K22" s="60"/>
      <c r="L22" s="80">
        <f>D22+H22</f>
        <v>35000</v>
      </c>
      <c r="M22" s="86">
        <f t="shared" si="1"/>
        <v>17574</v>
      </c>
      <c r="N22" s="12">
        <f t="shared" si="1"/>
        <v>17426</v>
      </c>
      <c r="O22" s="109">
        <f>M22/L22</f>
        <v>0.5021142857142857</v>
      </c>
      <c r="P22" s="19"/>
      <c r="Q22" s="20"/>
    </row>
    <row r="23" spans="1:17" ht="140.25" customHeight="1">
      <c r="A23" s="7"/>
      <c r="B23" s="16" t="s">
        <v>223</v>
      </c>
      <c r="C23" s="17" t="s">
        <v>31</v>
      </c>
      <c r="D23" s="18">
        <v>10000</v>
      </c>
      <c r="E23" s="18">
        <v>5639</v>
      </c>
      <c r="F23" s="83">
        <f>D23-E23</f>
        <v>4361</v>
      </c>
      <c r="G23" s="60"/>
      <c r="H23" s="18">
        <v>10000</v>
      </c>
      <c r="I23" s="18">
        <v>10000</v>
      </c>
      <c r="J23" s="83">
        <f>H23-I23</f>
        <v>0</v>
      </c>
      <c r="K23" s="60"/>
      <c r="L23" s="80">
        <f>D23+H23</f>
        <v>20000</v>
      </c>
      <c r="M23" s="80">
        <f t="shared" si="1"/>
        <v>15639</v>
      </c>
      <c r="N23" s="12">
        <f t="shared" si="1"/>
        <v>4361</v>
      </c>
      <c r="O23" s="109">
        <f>M23/L23</f>
        <v>0.78195</v>
      </c>
      <c r="P23" s="19"/>
      <c r="Q23" s="20"/>
    </row>
    <row r="24" spans="1:17" ht="15.75" hidden="1">
      <c r="A24" s="7"/>
      <c r="B24" s="16" t="s">
        <v>32</v>
      </c>
      <c r="C24" s="17"/>
      <c r="D24" s="22"/>
      <c r="E24" s="22"/>
      <c r="F24" s="22"/>
      <c r="G24" s="22"/>
      <c r="H24" s="22"/>
      <c r="I24" s="22"/>
      <c r="J24" s="22"/>
      <c r="K24" s="22"/>
      <c r="L24" s="12">
        <f>SUM(D24:J24)</f>
        <v>0</v>
      </c>
      <c r="M24" s="12"/>
      <c r="N24" s="12"/>
      <c r="O24" s="18"/>
      <c r="P24" s="19"/>
      <c r="Q24" s="20"/>
    </row>
    <row r="25" spans="1:17" ht="15.75" hidden="1">
      <c r="A25" s="7"/>
      <c r="B25" s="16" t="s">
        <v>33</v>
      </c>
      <c r="C25" s="17"/>
      <c r="D25" s="18"/>
      <c r="E25" s="18"/>
      <c r="F25" s="18"/>
      <c r="G25" s="18"/>
      <c r="H25" s="18"/>
      <c r="I25" s="18"/>
      <c r="J25" s="18"/>
      <c r="K25" s="18"/>
      <c r="L25" s="12">
        <f>SUM(D25:J25)</f>
        <v>0</v>
      </c>
      <c r="M25" s="12"/>
      <c r="N25" s="12"/>
      <c r="O25" s="18"/>
      <c r="P25" s="19"/>
      <c r="Q25" s="20"/>
    </row>
    <row r="26" spans="1:17" ht="15.75" hidden="1">
      <c r="A26" s="7"/>
      <c r="B26" s="16" t="s">
        <v>34</v>
      </c>
      <c r="C26" s="21"/>
      <c r="D26" s="18"/>
      <c r="E26" s="18"/>
      <c r="F26" s="18"/>
      <c r="G26" s="18"/>
      <c r="H26" s="18"/>
      <c r="I26" s="18"/>
      <c r="J26" s="18"/>
      <c r="K26" s="18"/>
      <c r="L26" s="12">
        <f>SUM(D26:J26)</f>
        <v>0</v>
      </c>
      <c r="M26" s="12"/>
      <c r="N26" s="12"/>
      <c r="O26" s="22"/>
      <c r="P26" s="23"/>
      <c r="Q26" s="20"/>
    </row>
    <row r="27" spans="1:17" ht="15.75" hidden="1">
      <c r="A27" s="7"/>
      <c r="B27" s="16" t="s">
        <v>35</v>
      </c>
      <c r="C27" s="21"/>
      <c r="D27" s="22"/>
      <c r="E27" s="22"/>
      <c r="F27" s="22"/>
      <c r="G27" s="22"/>
      <c r="H27" s="22"/>
      <c r="I27" s="22"/>
      <c r="J27" s="22"/>
      <c r="K27" s="22"/>
      <c r="L27" s="12">
        <f>SUM(D27:J27)</f>
        <v>0</v>
      </c>
      <c r="M27" s="12"/>
      <c r="N27" s="12"/>
      <c r="O27" s="22"/>
      <c r="P27" s="23"/>
      <c r="Q27" s="20"/>
    </row>
    <row r="28" spans="1:17" ht="15.75">
      <c r="A28" s="7"/>
      <c r="C28" s="24" t="s">
        <v>22</v>
      </c>
      <c r="D28" s="27">
        <f>SUM(D20:D27)</f>
        <v>88000</v>
      </c>
      <c r="E28" s="27">
        <f>SUM(E20:E27)</f>
        <v>33663</v>
      </c>
      <c r="F28" s="27">
        <f>SUM(F20:F27)</f>
        <v>54337</v>
      </c>
      <c r="G28" s="27"/>
      <c r="H28" s="27">
        <f>SUM(H20:H27)</f>
        <v>10000</v>
      </c>
      <c r="I28" s="27">
        <f>SUM(I20:I27)</f>
        <v>10000</v>
      </c>
      <c r="J28" s="27">
        <f>SUM(J20:J27)</f>
        <v>0</v>
      </c>
      <c r="K28" s="27"/>
      <c r="L28" s="27">
        <f>SUM(L20:L27)</f>
        <v>98000</v>
      </c>
      <c r="M28" s="27">
        <f>SUM(M20:M27)</f>
        <v>43663</v>
      </c>
      <c r="N28" s="27">
        <f>SUM(N20:N27)</f>
        <v>54337</v>
      </c>
      <c r="O28" s="110">
        <f>M28/L28</f>
        <v>0.4455408163265306</v>
      </c>
      <c r="P28" s="23"/>
      <c r="Q28" s="26"/>
    </row>
    <row r="29" spans="1:17" ht="52.5" customHeight="1">
      <c r="A29" s="7"/>
      <c r="B29" s="13" t="s">
        <v>36</v>
      </c>
      <c r="C29" s="133" t="s">
        <v>37</v>
      </c>
      <c r="D29" s="133"/>
      <c r="E29" s="133"/>
      <c r="F29" s="133"/>
      <c r="G29" s="133"/>
      <c r="H29" s="133"/>
      <c r="I29" s="133"/>
      <c r="J29" s="133"/>
      <c r="K29" s="133"/>
      <c r="L29" s="133"/>
      <c r="M29" s="133"/>
      <c r="N29" s="133"/>
      <c r="O29" s="134"/>
      <c r="P29" s="133"/>
      <c r="Q29" s="15"/>
    </row>
    <row r="30" spans="1:17" ht="156" customHeight="1">
      <c r="A30" s="7"/>
      <c r="B30" s="16" t="s">
        <v>38</v>
      </c>
      <c r="C30" s="28" t="s">
        <v>219</v>
      </c>
      <c r="D30" s="22">
        <v>75000</v>
      </c>
      <c r="E30" s="22">
        <v>75000</v>
      </c>
      <c r="F30" s="83">
        <f>D30-E30</f>
        <v>0</v>
      </c>
      <c r="G30" s="60"/>
      <c r="H30" s="18">
        <v>0</v>
      </c>
      <c r="I30" s="18"/>
      <c r="J30" s="83">
        <f>H30-I30</f>
        <v>0</v>
      </c>
      <c r="K30" s="60"/>
      <c r="L30" s="80">
        <f>D30+H30</f>
        <v>75000</v>
      </c>
      <c r="M30" s="80">
        <f aca="true" t="shared" si="2" ref="M30:N38">E30+I30</f>
        <v>75000</v>
      </c>
      <c r="N30" s="12">
        <f t="shared" si="2"/>
        <v>0</v>
      </c>
      <c r="O30" s="109">
        <f>M30/L30</f>
        <v>1</v>
      </c>
      <c r="P30" s="19"/>
      <c r="Q30" s="20"/>
    </row>
    <row r="31" spans="1:17" ht="96.75" customHeight="1">
      <c r="A31" s="7"/>
      <c r="B31" s="16" t="s">
        <v>39</v>
      </c>
      <c r="C31" s="28" t="s">
        <v>220</v>
      </c>
      <c r="D31" s="22">
        <v>20000</v>
      </c>
      <c r="E31" s="18">
        <v>15967</v>
      </c>
      <c r="F31" s="83">
        <f>D31-E31</f>
        <v>4033</v>
      </c>
      <c r="G31" s="60"/>
      <c r="H31" s="18">
        <v>0</v>
      </c>
      <c r="I31" s="18"/>
      <c r="J31" s="83">
        <f>H31-I31</f>
        <v>0</v>
      </c>
      <c r="K31" s="60"/>
      <c r="L31" s="80">
        <f>D31+H31</f>
        <v>20000</v>
      </c>
      <c r="M31" s="80">
        <f t="shared" si="2"/>
        <v>15967</v>
      </c>
      <c r="N31" s="12">
        <f t="shared" si="2"/>
        <v>4033</v>
      </c>
      <c r="O31" s="109">
        <f>M31/L31</f>
        <v>0.79835</v>
      </c>
      <c r="P31" s="19"/>
      <c r="Q31" s="20"/>
    </row>
    <row r="32" spans="1:17" ht="157.5" customHeight="1">
      <c r="A32" s="7"/>
      <c r="B32" s="16" t="s">
        <v>40</v>
      </c>
      <c r="C32" s="28" t="s">
        <v>30</v>
      </c>
      <c r="D32" s="22">
        <v>10000</v>
      </c>
      <c r="E32" s="18"/>
      <c r="F32" s="83">
        <f>D32-E32</f>
        <v>10000</v>
      </c>
      <c r="G32" s="60"/>
      <c r="H32" s="18">
        <v>0</v>
      </c>
      <c r="I32" s="18"/>
      <c r="J32" s="83">
        <f>H32-I32</f>
        <v>0</v>
      </c>
      <c r="K32" s="60"/>
      <c r="L32" s="80">
        <f>D32+H32</f>
        <v>10000</v>
      </c>
      <c r="M32" s="80">
        <f t="shared" si="2"/>
        <v>0</v>
      </c>
      <c r="N32" s="12">
        <f t="shared" si="2"/>
        <v>10000</v>
      </c>
      <c r="O32" s="109">
        <f>M32/L32</f>
        <v>0</v>
      </c>
      <c r="P32" s="19"/>
      <c r="Q32" s="20"/>
    </row>
    <row r="33" spans="1:17" ht="157.5" customHeight="1">
      <c r="A33" s="7"/>
      <c r="B33" s="16" t="s">
        <v>41</v>
      </c>
      <c r="C33" s="28" t="s">
        <v>221</v>
      </c>
      <c r="D33" s="22">
        <v>10000</v>
      </c>
      <c r="E33" s="18"/>
      <c r="F33" s="83"/>
      <c r="G33" s="60"/>
      <c r="H33" s="18">
        <v>0</v>
      </c>
      <c r="I33" s="18"/>
      <c r="J33" s="83">
        <f>H33-I33</f>
        <v>0</v>
      </c>
      <c r="K33" s="60"/>
      <c r="L33" s="80">
        <v>10000</v>
      </c>
      <c r="M33" s="80">
        <f>E33+I33</f>
        <v>0</v>
      </c>
      <c r="N33" s="12">
        <f t="shared" si="2"/>
        <v>0</v>
      </c>
      <c r="O33" s="109">
        <f>M33/L33</f>
        <v>0</v>
      </c>
      <c r="P33" s="19"/>
      <c r="Q33" s="20"/>
    </row>
    <row r="34" spans="1:17" ht="135.75" customHeight="1">
      <c r="A34" s="7"/>
      <c r="B34" s="16" t="s">
        <v>45</v>
      </c>
      <c r="C34" s="104" t="s">
        <v>222</v>
      </c>
      <c r="D34" s="22">
        <v>10000</v>
      </c>
      <c r="E34" s="18">
        <v>9009</v>
      </c>
      <c r="F34" s="83">
        <f>D34-E34</f>
        <v>991</v>
      </c>
      <c r="G34" s="60"/>
      <c r="H34" s="18">
        <v>10000</v>
      </c>
      <c r="I34" s="18">
        <v>10000</v>
      </c>
      <c r="J34" s="83">
        <f>H34-I34</f>
        <v>0</v>
      </c>
      <c r="K34" s="60"/>
      <c r="L34" s="80">
        <f>D34+H34</f>
        <v>20000</v>
      </c>
      <c r="M34" s="80">
        <f t="shared" si="2"/>
        <v>19009</v>
      </c>
      <c r="N34" s="12">
        <f t="shared" si="2"/>
        <v>991</v>
      </c>
      <c r="O34" s="109">
        <f>M34/L34</f>
        <v>0.95045</v>
      </c>
      <c r="P34" s="19"/>
      <c r="Q34" s="20"/>
    </row>
    <row r="35" spans="2:17" s="7" customFormat="1" ht="15.75" hidden="1">
      <c r="B35" s="16" t="s">
        <v>42</v>
      </c>
      <c r="C35" s="17"/>
      <c r="D35" s="18"/>
      <c r="E35" s="18"/>
      <c r="F35" s="18"/>
      <c r="G35" s="18"/>
      <c r="H35" s="18"/>
      <c r="I35" s="18"/>
      <c r="J35" s="18"/>
      <c r="K35" s="18"/>
      <c r="L35" s="12">
        <f>SUM(D35:J35)</f>
        <v>0</v>
      </c>
      <c r="M35" s="12">
        <f t="shared" si="2"/>
        <v>0</v>
      </c>
      <c r="N35" s="12"/>
      <c r="O35" s="18"/>
      <c r="P35" s="19"/>
      <c r="Q35" s="20"/>
    </row>
    <row r="36" spans="2:17" s="7" customFormat="1" ht="15.75" hidden="1">
      <c r="B36" s="16" t="s">
        <v>43</v>
      </c>
      <c r="C36" s="17"/>
      <c r="D36" s="18"/>
      <c r="E36" s="18"/>
      <c r="F36" s="18"/>
      <c r="G36" s="18"/>
      <c r="H36" s="18"/>
      <c r="I36" s="18"/>
      <c r="J36" s="18"/>
      <c r="K36" s="18"/>
      <c r="L36" s="12">
        <f>SUM(D36:J36)</f>
        <v>0</v>
      </c>
      <c r="M36" s="12">
        <f t="shared" si="2"/>
        <v>0</v>
      </c>
      <c r="N36" s="12"/>
      <c r="O36" s="18"/>
      <c r="P36" s="19"/>
      <c r="Q36" s="20"/>
    </row>
    <row r="37" spans="1:17" s="7" customFormat="1" ht="15.75" hidden="1">
      <c r="A37" s="1"/>
      <c r="B37" s="16" t="s">
        <v>44</v>
      </c>
      <c r="C37" s="21"/>
      <c r="D37" s="22"/>
      <c r="E37" s="22"/>
      <c r="F37" s="22"/>
      <c r="G37" s="22"/>
      <c r="H37" s="22"/>
      <c r="I37" s="22"/>
      <c r="J37" s="22"/>
      <c r="K37" s="22"/>
      <c r="L37" s="12">
        <f>SUM(D37:J37)</f>
        <v>0</v>
      </c>
      <c r="M37" s="12">
        <f t="shared" si="2"/>
        <v>0</v>
      </c>
      <c r="N37" s="12"/>
      <c r="O37" s="22"/>
      <c r="P37" s="23"/>
      <c r="Q37" s="20"/>
    </row>
    <row r="38" spans="2:17" ht="15.75" hidden="1">
      <c r="B38" s="16" t="s">
        <v>45</v>
      </c>
      <c r="C38" s="21"/>
      <c r="D38" s="22"/>
      <c r="E38" s="22"/>
      <c r="F38" s="22"/>
      <c r="G38" s="22"/>
      <c r="H38" s="22"/>
      <c r="I38" s="22"/>
      <c r="J38" s="22"/>
      <c r="K38" s="22"/>
      <c r="L38" s="12">
        <f>SUM(D38:J38)</f>
        <v>0</v>
      </c>
      <c r="M38" s="12">
        <f t="shared" si="2"/>
        <v>0</v>
      </c>
      <c r="N38" s="12"/>
      <c r="O38" s="22"/>
      <c r="P38" s="23"/>
      <c r="Q38" s="20"/>
    </row>
    <row r="39" spans="3:17" ht="15.75">
      <c r="C39" s="24" t="s">
        <v>22</v>
      </c>
      <c r="D39" s="25">
        <f>SUM(D30:D38)</f>
        <v>125000</v>
      </c>
      <c r="E39" s="25">
        <f>SUM(E30:E38)</f>
        <v>99976</v>
      </c>
      <c r="F39" s="25">
        <f>SUM(F30:F38)</f>
        <v>15024</v>
      </c>
      <c r="G39" s="25"/>
      <c r="H39" s="25">
        <f>SUM(H30:H38)</f>
        <v>10000</v>
      </c>
      <c r="I39" s="25">
        <f>SUM(I30:I38)</f>
        <v>10000</v>
      </c>
      <c r="J39" s="25">
        <f>SUM(J30:J38)</f>
        <v>0</v>
      </c>
      <c r="K39" s="25"/>
      <c r="L39" s="25">
        <f>SUM(L30:L38)</f>
        <v>135000</v>
      </c>
      <c r="M39" s="25">
        <f>SUM(M30:M38)</f>
        <v>109976</v>
      </c>
      <c r="N39" s="25">
        <f>SUM(N30:N38)</f>
        <v>15024</v>
      </c>
      <c r="O39" s="110">
        <f>M39/L39</f>
        <v>0.814637037037037</v>
      </c>
      <c r="P39" s="23"/>
      <c r="Q39" s="26"/>
    </row>
    <row r="40" spans="2:17" ht="15.75" hidden="1">
      <c r="B40" s="13" t="s">
        <v>46</v>
      </c>
      <c r="C40" s="147"/>
      <c r="D40" s="147"/>
      <c r="E40" s="147"/>
      <c r="F40" s="147"/>
      <c r="G40" s="147"/>
      <c r="H40" s="147"/>
      <c r="I40" s="147"/>
      <c r="J40" s="147"/>
      <c r="K40" s="147"/>
      <c r="L40" s="147"/>
      <c r="M40" s="147"/>
      <c r="N40" s="147"/>
      <c r="O40" s="148"/>
      <c r="P40" s="147"/>
      <c r="Q40" s="15"/>
    </row>
    <row r="41" spans="2:17" ht="15.75" hidden="1">
      <c r="B41" s="16" t="s">
        <v>47</v>
      </c>
      <c r="C41" s="28"/>
      <c r="D41" s="18"/>
      <c r="E41" s="18"/>
      <c r="F41" s="18"/>
      <c r="G41" s="18"/>
      <c r="H41" s="18"/>
      <c r="I41" s="18"/>
      <c r="J41" s="18"/>
      <c r="K41" s="18"/>
      <c r="L41" s="12">
        <f aca="true" t="shared" si="3" ref="L41:L48">SUM(D41:J41)</f>
        <v>0</v>
      </c>
      <c r="M41" s="12"/>
      <c r="N41" s="12"/>
      <c r="O41" s="18"/>
      <c r="P41" s="19"/>
      <c r="Q41" s="20"/>
    </row>
    <row r="42" spans="2:17" ht="15.75" hidden="1">
      <c r="B42" s="16" t="s">
        <v>48</v>
      </c>
      <c r="C42" s="28"/>
      <c r="D42" s="18"/>
      <c r="E42" s="18"/>
      <c r="F42" s="18"/>
      <c r="G42" s="18"/>
      <c r="H42" s="18"/>
      <c r="I42" s="18"/>
      <c r="J42" s="18"/>
      <c r="K42" s="18"/>
      <c r="L42" s="12">
        <f t="shared" si="3"/>
        <v>0</v>
      </c>
      <c r="M42" s="12"/>
      <c r="N42" s="12"/>
      <c r="O42" s="18"/>
      <c r="P42" s="19"/>
      <c r="Q42" s="20"/>
    </row>
    <row r="43" spans="2:17" ht="15.75" hidden="1">
      <c r="B43" s="16" t="s">
        <v>49</v>
      </c>
      <c r="C43" s="28"/>
      <c r="D43" s="18"/>
      <c r="E43" s="18"/>
      <c r="F43" s="18"/>
      <c r="G43" s="18"/>
      <c r="H43" s="18"/>
      <c r="I43" s="18"/>
      <c r="J43" s="18"/>
      <c r="K43" s="18"/>
      <c r="L43" s="12">
        <f t="shared" si="3"/>
        <v>0</v>
      </c>
      <c r="M43" s="12"/>
      <c r="N43" s="12"/>
      <c r="O43" s="18"/>
      <c r="P43" s="19"/>
      <c r="Q43" s="20"/>
    </row>
    <row r="44" spans="2:17" ht="15.75" hidden="1">
      <c r="B44" s="16" t="s">
        <v>50</v>
      </c>
      <c r="C44" s="28"/>
      <c r="D44" s="18"/>
      <c r="E44" s="18"/>
      <c r="F44" s="18"/>
      <c r="G44" s="18"/>
      <c r="H44" s="18"/>
      <c r="I44" s="18"/>
      <c r="J44" s="18"/>
      <c r="K44" s="18"/>
      <c r="L44" s="12">
        <f t="shared" si="3"/>
        <v>0</v>
      </c>
      <c r="M44" s="12"/>
      <c r="N44" s="12"/>
      <c r="O44" s="18"/>
      <c r="P44" s="19"/>
      <c r="Q44" s="20"/>
    </row>
    <row r="45" spans="2:17" ht="15.75" hidden="1">
      <c r="B45" s="16" t="s">
        <v>51</v>
      </c>
      <c r="C45" s="17"/>
      <c r="D45" s="18"/>
      <c r="E45" s="18"/>
      <c r="F45" s="18"/>
      <c r="G45" s="18"/>
      <c r="H45" s="18"/>
      <c r="I45" s="18"/>
      <c r="J45" s="18"/>
      <c r="K45" s="18"/>
      <c r="L45" s="12">
        <f t="shared" si="3"/>
        <v>0</v>
      </c>
      <c r="M45" s="12"/>
      <c r="N45" s="12"/>
      <c r="O45" s="18"/>
      <c r="P45" s="19"/>
      <c r="Q45" s="20"/>
    </row>
    <row r="46" spans="1:17" ht="15.75" hidden="1">
      <c r="A46" s="7"/>
      <c r="B46" s="16" t="s">
        <v>52</v>
      </c>
      <c r="C46" s="17"/>
      <c r="D46" s="18"/>
      <c r="E46" s="18"/>
      <c r="F46" s="18"/>
      <c r="G46" s="18"/>
      <c r="H46" s="18"/>
      <c r="I46" s="18"/>
      <c r="J46" s="18"/>
      <c r="K46" s="18"/>
      <c r="L46" s="12">
        <f t="shared" si="3"/>
        <v>0</v>
      </c>
      <c r="M46" s="12"/>
      <c r="N46" s="12"/>
      <c r="O46" s="18"/>
      <c r="P46" s="19"/>
      <c r="Q46" s="20"/>
    </row>
    <row r="47" spans="1:17" s="7" customFormat="1" ht="15.75" hidden="1">
      <c r="A47" s="1"/>
      <c r="B47" s="16" t="s">
        <v>53</v>
      </c>
      <c r="C47" s="21"/>
      <c r="D47" s="22"/>
      <c r="E47" s="22"/>
      <c r="F47" s="22"/>
      <c r="G47" s="22"/>
      <c r="H47" s="22"/>
      <c r="I47" s="22"/>
      <c r="J47" s="22"/>
      <c r="K47" s="22"/>
      <c r="L47" s="12">
        <f t="shared" si="3"/>
        <v>0</v>
      </c>
      <c r="M47" s="12"/>
      <c r="N47" s="12"/>
      <c r="O47" s="22"/>
      <c r="P47" s="23"/>
      <c r="Q47" s="20"/>
    </row>
    <row r="48" spans="2:17" ht="15.75" hidden="1">
      <c r="B48" s="16" t="s">
        <v>54</v>
      </c>
      <c r="C48" s="21"/>
      <c r="D48" s="22"/>
      <c r="E48" s="22"/>
      <c r="F48" s="22"/>
      <c r="G48" s="22"/>
      <c r="H48" s="22"/>
      <c r="I48" s="22"/>
      <c r="J48" s="22"/>
      <c r="K48" s="22"/>
      <c r="L48" s="12">
        <f t="shared" si="3"/>
        <v>0</v>
      </c>
      <c r="M48" s="12"/>
      <c r="N48" s="12"/>
      <c r="O48" s="22"/>
      <c r="P48" s="23"/>
      <c r="Q48" s="20"/>
    </row>
    <row r="49" spans="3:17" ht="15.75" hidden="1">
      <c r="C49" s="24" t="s">
        <v>22</v>
      </c>
      <c r="D49" s="25">
        <f>SUM(D41:D48)</f>
        <v>0</v>
      </c>
      <c r="E49" s="25"/>
      <c r="F49" s="25"/>
      <c r="G49" s="25"/>
      <c r="H49" s="25">
        <f>SUM(H41:H48)</f>
        <v>0</v>
      </c>
      <c r="I49" s="25"/>
      <c r="J49" s="25"/>
      <c r="K49" s="25"/>
      <c r="L49" s="25">
        <f>SUM(L41:L48)</f>
        <v>0</v>
      </c>
      <c r="M49" s="25"/>
      <c r="N49" s="25"/>
      <c r="O49" s="25">
        <f>SUM(O41:O48)</f>
        <v>0</v>
      </c>
      <c r="P49" s="23"/>
      <c r="Q49" s="26"/>
    </row>
    <row r="50" spans="2:17" ht="15.75">
      <c r="B50" s="29"/>
      <c r="C50" s="30"/>
      <c r="D50" s="31"/>
      <c r="E50" s="31"/>
      <c r="F50" s="31"/>
      <c r="G50" s="31"/>
      <c r="H50" s="31"/>
      <c r="I50" s="31"/>
      <c r="J50" s="31"/>
      <c r="K50" s="31"/>
      <c r="L50" s="31"/>
      <c r="M50" s="31"/>
      <c r="N50" s="31"/>
      <c r="O50" s="31"/>
      <c r="P50" s="31"/>
      <c r="Q50" s="20"/>
    </row>
    <row r="51" spans="2:17" ht="39" customHeight="1">
      <c r="B51" s="13" t="s">
        <v>55</v>
      </c>
      <c r="C51" s="125" t="s">
        <v>56</v>
      </c>
      <c r="D51" s="125"/>
      <c r="E51" s="125"/>
      <c r="F51" s="125"/>
      <c r="G51" s="125"/>
      <c r="H51" s="125"/>
      <c r="I51" s="125"/>
      <c r="J51" s="125"/>
      <c r="K51" s="125"/>
      <c r="L51" s="125"/>
      <c r="M51" s="125"/>
      <c r="N51" s="125"/>
      <c r="O51" s="126"/>
      <c r="P51" s="125"/>
      <c r="Q51" s="14"/>
    </row>
    <row r="52" spans="2:17" ht="43.5" customHeight="1">
      <c r="B52" s="13" t="s">
        <v>206</v>
      </c>
      <c r="C52" s="129" t="s">
        <v>57</v>
      </c>
      <c r="D52" s="129"/>
      <c r="E52" s="129"/>
      <c r="F52" s="129"/>
      <c r="G52" s="129"/>
      <c r="H52" s="129"/>
      <c r="I52" s="129"/>
      <c r="J52" s="129"/>
      <c r="K52" s="129"/>
      <c r="L52" s="129"/>
      <c r="M52" s="129"/>
      <c r="N52" s="129"/>
      <c r="O52" s="130"/>
      <c r="P52" s="129"/>
      <c r="Q52" s="15"/>
    </row>
    <row r="53" spans="2:17" ht="115.5" customHeight="1">
      <c r="B53" s="16" t="s">
        <v>58</v>
      </c>
      <c r="C53" s="17" t="s">
        <v>59</v>
      </c>
      <c r="D53" s="22">
        <v>5000</v>
      </c>
      <c r="E53" s="22">
        <v>7521</v>
      </c>
      <c r="F53" s="83">
        <f>D53-E53</f>
        <v>-2521</v>
      </c>
      <c r="G53" s="60"/>
      <c r="H53" s="18">
        <v>5000</v>
      </c>
      <c r="I53" s="18">
        <v>5000</v>
      </c>
      <c r="J53" s="83">
        <f>H53-I53</f>
        <v>0</v>
      </c>
      <c r="K53" s="60"/>
      <c r="L53" s="80">
        <f>D53+H53</f>
        <v>10000</v>
      </c>
      <c r="M53" s="80">
        <f aca="true" t="shared" si="4" ref="M53:N56">E53+I53</f>
        <v>12521</v>
      </c>
      <c r="N53" s="12">
        <f t="shared" si="4"/>
        <v>-2521</v>
      </c>
      <c r="O53" s="109">
        <f>M53/L53</f>
        <v>1.2521</v>
      </c>
      <c r="P53" s="19"/>
      <c r="Q53" s="20"/>
    </row>
    <row r="54" spans="2:17" ht="162" customHeight="1">
      <c r="B54" s="16" t="s">
        <v>60</v>
      </c>
      <c r="C54" s="17" t="s">
        <v>61</v>
      </c>
      <c r="D54" s="22">
        <v>0</v>
      </c>
      <c r="E54" s="22"/>
      <c r="F54" s="83">
        <f aca="true" t="shared" si="5" ref="F54:F60">D54-E54</f>
        <v>0</v>
      </c>
      <c r="G54" s="60"/>
      <c r="H54" s="18">
        <v>5000</v>
      </c>
      <c r="I54" s="18">
        <v>5000</v>
      </c>
      <c r="J54" s="83">
        <f>H54-I54</f>
        <v>0</v>
      </c>
      <c r="K54" s="60"/>
      <c r="L54" s="80">
        <f>D54+H54</f>
        <v>5000</v>
      </c>
      <c r="M54" s="80">
        <f t="shared" si="4"/>
        <v>5000</v>
      </c>
      <c r="N54" s="12">
        <f t="shared" si="4"/>
        <v>0</v>
      </c>
      <c r="O54" s="109">
        <f>M54/L54</f>
        <v>1</v>
      </c>
      <c r="P54" s="19"/>
      <c r="Q54" s="20"/>
    </row>
    <row r="55" spans="2:17" ht="63">
      <c r="B55" s="16" t="s">
        <v>62</v>
      </c>
      <c r="C55" s="17" t="s">
        <v>63</v>
      </c>
      <c r="D55" s="22">
        <v>5000</v>
      </c>
      <c r="E55" s="22"/>
      <c r="F55" s="83">
        <f t="shared" si="5"/>
        <v>5000</v>
      </c>
      <c r="G55" s="60"/>
      <c r="H55" s="18">
        <v>5000</v>
      </c>
      <c r="I55" s="18">
        <v>5000</v>
      </c>
      <c r="J55" s="83">
        <f>H55-I55</f>
        <v>0</v>
      </c>
      <c r="K55" s="60"/>
      <c r="L55" s="80">
        <f>D55+H55</f>
        <v>10000</v>
      </c>
      <c r="M55" s="80">
        <f t="shared" si="4"/>
        <v>5000</v>
      </c>
      <c r="N55" s="12">
        <f t="shared" si="4"/>
        <v>5000</v>
      </c>
      <c r="O55" s="109">
        <f>M55/L55</f>
        <v>0.5</v>
      </c>
      <c r="P55" s="19"/>
      <c r="Q55" s="20"/>
    </row>
    <row r="56" spans="2:17" ht="83.25" customHeight="1">
      <c r="B56" s="16" t="s">
        <v>64</v>
      </c>
      <c r="C56" s="17" t="s">
        <v>65</v>
      </c>
      <c r="D56" s="22"/>
      <c r="E56" s="22"/>
      <c r="F56" s="83">
        <f t="shared" si="5"/>
        <v>0</v>
      </c>
      <c r="G56" s="60"/>
      <c r="H56" s="18">
        <v>5000</v>
      </c>
      <c r="I56" s="18">
        <v>5000</v>
      </c>
      <c r="J56" s="83">
        <f>H56-I56</f>
        <v>0</v>
      </c>
      <c r="K56" s="60"/>
      <c r="L56" s="80">
        <f>D56+H56</f>
        <v>5000</v>
      </c>
      <c r="M56" s="80">
        <f t="shared" si="4"/>
        <v>5000</v>
      </c>
      <c r="N56" s="12">
        <f t="shared" si="4"/>
        <v>0</v>
      </c>
      <c r="O56" s="109">
        <f>M56/L56</f>
        <v>1</v>
      </c>
      <c r="P56" s="19"/>
      <c r="Q56" s="20"/>
    </row>
    <row r="57" spans="2:17" ht="15.75" hidden="1">
      <c r="B57" s="16" t="s">
        <v>66</v>
      </c>
      <c r="C57" s="17"/>
      <c r="D57" s="18"/>
      <c r="E57" s="18"/>
      <c r="F57" s="22">
        <f t="shared" si="5"/>
        <v>0</v>
      </c>
      <c r="G57" s="18"/>
      <c r="H57" s="18"/>
      <c r="I57" s="18"/>
      <c r="J57" s="83"/>
      <c r="K57" s="18"/>
      <c r="L57" s="12">
        <f>SUM(D57:J57)</f>
        <v>0</v>
      </c>
      <c r="M57" s="12"/>
      <c r="N57" s="12"/>
      <c r="O57" s="18"/>
      <c r="P57" s="19"/>
      <c r="Q57" s="20"/>
    </row>
    <row r="58" spans="2:17" ht="15.75" hidden="1">
      <c r="B58" s="16" t="s">
        <v>67</v>
      </c>
      <c r="C58" s="17"/>
      <c r="D58" s="18"/>
      <c r="E58" s="18"/>
      <c r="F58" s="22">
        <f t="shared" si="5"/>
        <v>0</v>
      </c>
      <c r="G58" s="18"/>
      <c r="H58" s="18"/>
      <c r="I58" s="18"/>
      <c r="J58" s="83"/>
      <c r="K58" s="18"/>
      <c r="L58" s="12">
        <f>SUM(D58:J58)</f>
        <v>0</v>
      </c>
      <c r="M58" s="12"/>
      <c r="N58" s="12"/>
      <c r="O58" s="18"/>
      <c r="P58" s="19"/>
      <c r="Q58" s="20"/>
    </row>
    <row r="59" spans="1:17" ht="15.75" hidden="1">
      <c r="A59" s="7"/>
      <c r="B59" s="16" t="s">
        <v>68</v>
      </c>
      <c r="C59" s="21"/>
      <c r="D59" s="22"/>
      <c r="E59" s="22"/>
      <c r="F59" s="22">
        <f t="shared" si="5"/>
        <v>0</v>
      </c>
      <c r="G59" s="22"/>
      <c r="H59" s="22"/>
      <c r="I59" s="22"/>
      <c r="J59" s="83"/>
      <c r="K59" s="22"/>
      <c r="L59" s="12">
        <f>SUM(D59:J59)</f>
        <v>0</v>
      </c>
      <c r="M59" s="12"/>
      <c r="N59" s="12"/>
      <c r="O59" s="22"/>
      <c r="P59" s="23"/>
      <c r="Q59" s="20"/>
    </row>
    <row r="60" spans="2:17" s="7" customFormat="1" ht="15.75" hidden="1">
      <c r="B60" s="16" t="s">
        <v>69</v>
      </c>
      <c r="C60" s="21"/>
      <c r="D60" s="22"/>
      <c r="E60" s="22"/>
      <c r="F60" s="22">
        <f t="shared" si="5"/>
        <v>0</v>
      </c>
      <c r="G60" s="22"/>
      <c r="H60" s="22"/>
      <c r="I60" s="22"/>
      <c r="J60" s="83"/>
      <c r="K60" s="22"/>
      <c r="L60" s="12">
        <f>SUM(D60:J60)</f>
        <v>0</v>
      </c>
      <c r="M60" s="12"/>
      <c r="N60" s="12"/>
      <c r="O60" s="22"/>
      <c r="P60" s="23"/>
      <c r="Q60" s="20"/>
    </row>
    <row r="61" spans="1:17" s="7" customFormat="1" ht="15.75">
      <c r="A61" s="1"/>
      <c r="B61" s="1"/>
      <c r="C61" s="24" t="s">
        <v>22</v>
      </c>
      <c r="D61" s="25">
        <f>SUM(D53:D60)</f>
        <v>10000</v>
      </c>
      <c r="E61" s="25">
        <f>SUM(E53:E60)</f>
        <v>7521</v>
      </c>
      <c r="F61" s="25">
        <f>SUM(F53:F60)</f>
        <v>2479</v>
      </c>
      <c r="G61" s="25"/>
      <c r="H61" s="25">
        <f>SUM(H53:H60)</f>
        <v>20000</v>
      </c>
      <c r="I61" s="25">
        <f>SUM(I53:I60)</f>
        <v>20000</v>
      </c>
      <c r="J61" s="25">
        <f>SUM(J53:J60)</f>
        <v>0</v>
      </c>
      <c r="K61" s="25"/>
      <c r="L61" s="25">
        <f>SUM(L53:L60)</f>
        <v>30000</v>
      </c>
      <c r="M61" s="25">
        <f>SUM(M53:M60)</f>
        <v>27521</v>
      </c>
      <c r="N61" s="25">
        <f>SUM(N53:N60)</f>
        <v>2479</v>
      </c>
      <c r="O61" s="110">
        <f>M61/L61</f>
        <v>0.9173666666666667</v>
      </c>
      <c r="P61" s="23"/>
      <c r="Q61" s="26"/>
    </row>
    <row r="62" spans="2:17" ht="15.75" hidden="1">
      <c r="B62" s="13" t="s">
        <v>70</v>
      </c>
      <c r="C62" s="133"/>
      <c r="D62" s="133"/>
      <c r="E62" s="133"/>
      <c r="F62" s="133"/>
      <c r="G62" s="133"/>
      <c r="H62" s="133"/>
      <c r="I62" s="133"/>
      <c r="J62" s="133"/>
      <c r="K62" s="133"/>
      <c r="L62" s="133"/>
      <c r="M62" s="133"/>
      <c r="N62" s="133"/>
      <c r="O62" s="134"/>
      <c r="P62" s="133"/>
      <c r="Q62" s="15"/>
    </row>
    <row r="63" spans="2:17" ht="15.75" hidden="1">
      <c r="B63" s="16" t="s">
        <v>71</v>
      </c>
      <c r="C63" s="21"/>
      <c r="D63" s="22"/>
      <c r="E63" s="22"/>
      <c r="F63" s="22"/>
      <c r="G63" s="22"/>
      <c r="H63" s="18"/>
      <c r="I63" s="18"/>
      <c r="J63" s="18"/>
      <c r="K63" s="18"/>
      <c r="L63" s="12">
        <f aca="true" t="shared" si="6" ref="L63:L70">SUM(D63:J63)</f>
        <v>0</v>
      </c>
      <c r="M63" s="12"/>
      <c r="N63" s="12"/>
      <c r="O63" s="18"/>
      <c r="P63" s="19"/>
      <c r="Q63" s="20"/>
    </row>
    <row r="64" spans="2:17" ht="15.75" hidden="1">
      <c r="B64" s="16" t="s">
        <v>72</v>
      </c>
      <c r="C64" s="17"/>
      <c r="D64" s="22"/>
      <c r="E64" s="22"/>
      <c r="F64" s="22"/>
      <c r="G64" s="22"/>
      <c r="H64" s="18"/>
      <c r="I64" s="18"/>
      <c r="J64" s="18"/>
      <c r="K64" s="18"/>
      <c r="L64" s="12">
        <f t="shared" si="6"/>
        <v>0</v>
      </c>
      <c r="M64" s="12"/>
      <c r="N64" s="12"/>
      <c r="O64" s="18"/>
      <c r="P64" s="19"/>
      <c r="Q64" s="20"/>
    </row>
    <row r="65" spans="2:17" ht="15.75" hidden="1">
      <c r="B65" s="16" t="s">
        <v>73</v>
      </c>
      <c r="C65" s="17"/>
      <c r="D65" s="22"/>
      <c r="E65" s="22"/>
      <c r="F65" s="22"/>
      <c r="G65" s="22"/>
      <c r="H65" s="18"/>
      <c r="I65" s="18"/>
      <c r="J65" s="18"/>
      <c r="K65" s="18"/>
      <c r="L65" s="12">
        <f t="shared" si="6"/>
        <v>0</v>
      </c>
      <c r="M65" s="12"/>
      <c r="N65" s="12"/>
      <c r="O65" s="18"/>
      <c r="P65" s="19"/>
      <c r="Q65" s="20"/>
    </row>
    <row r="66" spans="2:17" ht="15.75" hidden="1">
      <c r="B66" s="16" t="s">
        <v>74</v>
      </c>
      <c r="C66" s="17"/>
      <c r="D66" s="22"/>
      <c r="E66" s="22"/>
      <c r="F66" s="22"/>
      <c r="G66" s="22"/>
      <c r="H66" s="18"/>
      <c r="I66" s="18"/>
      <c r="J66" s="18"/>
      <c r="K66" s="18"/>
      <c r="L66" s="12">
        <f t="shared" si="6"/>
        <v>0</v>
      </c>
      <c r="M66" s="12"/>
      <c r="N66" s="12"/>
      <c r="O66" s="18"/>
      <c r="P66" s="19"/>
      <c r="Q66" s="20"/>
    </row>
    <row r="67" spans="2:17" ht="15.75" hidden="1">
      <c r="B67" s="16" t="s">
        <v>75</v>
      </c>
      <c r="C67" s="17"/>
      <c r="D67" s="18"/>
      <c r="E67" s="18"/>
      <c r="F67" s="18"/>
      <c r="G67" s="18"/>
      <c r="H67" s="18"/>
      <c r="I67" s="18"/>
      <c r="J67" s="18"/>
      <c r="K67" s="18"/>
      <c r="L67" s="12">
        <f t="shared" si="6"/>
        <v>0</v>
      </c>
      <c r="M67" s="12"/>
      <c r="N67" s="12"/>
      <c r="O67" s="18"/>
      <c r="P67" s="19"/>
      <c r="Q67" s="20"/>
    </row>
    <row r="68" spans="2:17" ht="15.75" hidden="1">
      <c r="B68" s="16" t="s">
        <v>76</v>
      </c>
      <c r="C68" s="17"/>
      <c r="D68" s="18"/>
      <c r="E68" s="18"/>
      <c r="F68" s="18"/>
      <c r="G68" s="18"/>
      <c r="H68" s="18"/>
      <c r="I68" s="18"/>
      <c r="J68" s="18"/>
      <c r="K68" s="18"/>
      <c r="L68" s="12">
        <f t="shared" si="6"/>
        <v>0</v>
      </c>
      <c r="M68" s="12"/>
      <c r="N68" s="12"/>
      <c r="O68" s="18"/>
      <c r="P68" s="19"/>
      <c r="Q68" s="20"/>
    </row>
    <row r="69" spans="2:17" ht="15.75" hidden="1">
      <c r="B69" s="16" t="s">
        <v>77</v>
      </c>
      <c r="C69" s="21"/>
      <c r="D69" s="22"/>
      <c r="E69" s="22"/>
      <c r="F69" s="22"/>
      <c r="G69" s="22"/>
      <c r="H69" s="22"/>
      <c r="I69" s="22"/>
      <c r="J69" s="22"/>
      <c r="K69" s="22"/>
      <c r="L69" s="12">
        <f t="shared" si="6"/>
        <v>0</v>
      </c>
      <c r="M69" s="12"/>
      <c r="N69" s="12"/>
      <c r="O69" s="22"/>
      <c r="P69" s="23"/>
      <c r="Q69" s="20"/>
    </row>
    <row r="70" spans="2:17" ht="15.75" hidden="1">
      <c r="B70" s="16" t="s">
        <v>78</v>
      </c>
      <c r="C70" s="21"/>
      <c r="D70" s="22"/>
      <c r="E70" s="22"/>
      <c r="F70" s="22"/>
      <c r="G70" s="22"/>
      <c r="H70" s="22"/>
      <c r="I70" s="22"/>
      <c r="J70" s="22"/>
      <c r="K70" s="22"/>
      <c r="L70" s="12">
        <f t="shared" si="6"/>
        <v>0</v>
      </c>
      <c r="M70" s="12"/>
      <c r="N70" s="12"/>
      <c r="O70" s="22"/>
      <c r="P70" s="23"/>
      <c r="Q70" s="20"/>
    </row>
    <row r="71" spans="3:17" ht="15.75" hidden="1">
      <c r="C71" s="24" t="s">
        <v>22</v>
      </c>
      <c r="D71" s="27">
        <f>SUM(D63:D70)</f>
        <v>0</v>
      </c>
      <c r="E71" s="27"/>
      <c r="F71" s="27"/>
      <c r="G71" s="27"/>
      <c r="H71" s="27">
        <f>SUM(H63:H70)</f>
        <v>0</v>
      </c>
      <c r="I71" s="27"/>
      <c r="J71" s="27"/>
      <c r="K71" s="27"/>
      <c r="L71" s="27">
        <f>SUM(L63:L70)</f>
        <v>0</v>
      </c>
      <c r="M71" s="27"/>
      <c r="N71" s="27"/>
      <c r="O71" s="32">
        <f>SUM(O63:O70)</f>
        <v>0</v>
      </c>
      <c r="P71" s="23"/>
      <c r="Q71" s="26"/>
    </row>
    <row r="72" spans="2:17" ht="15.75" hidden="1">
      <c r="B72" s="13" t="s">
        <v>79</v>
      </c>
      <c r="C72" s="129"/>
      <c r="D72" s="129"/>
      <c r="E72" s="129"/>
      <c r="F72" s="129"/>
      <c r="G72" s="129"/>
      <c r="H72" s="129"/>
      <c r="I72" s="129"/>
      <c r="J72" s="129"/>
      <c r="K72" s="129"/>
      <c r="L72" s="129"/>
      <c r="M72" s="129"/>
      <c r="N72" s="129"/>
      <c r="O72" s="130"/>
      <c r="P72" s="129"/>
      <c r="Q72" s="15"/>
    </row>
    <row r="73" spans="2:17" ht="15.75" hidden="1">
      <c r="B73" s="16" t="s">
        <v>80</v>
      </c>
      <c r="C73" s="17"/>
      <c r="D73" s="18"/>
      <c r="E73" s="18"/>
      <c r="F73" s="18"/>
      <c r="G73" s="18"/>
      <c r="H73" s="18">
        <v>0</v>
      </c>
      <c r="I73" s="18"/>
      <c r="J73" s="18"/>
      <c r="K73" s="18"/>
      <c r="L73" s="12">
        <f aca="true" t="shared" si="7" ref="L73:L80">SUM(D73:J73)</f>
        <v>0</v>
      </c>
      <c r="M73" s="12"/>
      <c r="N73" s="12"/>
      <c r="O73" s="18"/>
      <c r="P73" s="19"/>
      <c r="Q73" s="20"/>
    </row>
    <row r="74" spans="2:17" ht="15.75" hidden="1">
      <c r="B74" s="16" t="s">
        <v>81</v>
      </c>
      <c r="C74" s="17"/>
      <c r="D74" s="18"/>
      <c r="E74" s="18"/>
      <c r="F74" s="18"/>
      <c r="G74" s="18"/>
      <c r="H74" s="18">
        <v>0</v>
      </c>
      <c r="I74" s="18"/>
      <c r="J74" s="18"/>
      <c r="K74" s="18"/>
      <c r="L74" s="12">
        <f t="shared" si="7"/>
        <v>0</v>
      </c>
      <c r="M74" s="12"/>
      <c r="N74" s="12"/>
      <c r="O74" s="18"/>
      <c r="P74" s="19"/>
      <c r="Q74" s="20"/>
    </row>
    <row r="75" spans="2:17" ht="15.75" hidden="1">
      <c r="B75" s="16" t="s">
        <v>82</v>
      </c>
      <c r="C75" s="17"/>
      <c r="D75" s="18"/>
      <c r="E75" s="18"/>
      <c r="F75" s="18"/>
      <c r="G75" s="18"/>
      <c r="H75" s="18"/>
      <c r="I75" s="18"/>
      <c r="J75" s="18"/>
      <c r="K75" s="18"/>
      <c r="L75" s="12">
        <f t="shared" si="7"/>
        <v>0</v>
      </c>
      <c r="M75" s="12"/>
      <c r="N75" s="12"/>
      <c r="O75" s="18"/>
      <c r="P75" s="19"/>
      <c r="Q75" s="20"/>
    </row>
    <row r="76" spans="1:17" ht="15.75" hidden="1">
      <c r="A76" s="7"/>
      <c r="B76" s="16" t="s">
        <v>83</v>
      </c>
      <c r="C76" s="17"/>
      <c r="D76" s="18"/>
      <c r="E76" s="18"/>
      <c r="F76" s="18"/>
      <c r="G76" s="18"/>
      <c r="H76" s="18"/>
      <c r="I76" s="18"/>
      <c r="J76" s="18"/>
      <c r="K76" s="18"/>
      <c r="L76" s="12">
        <f t="shared" si="7"/>
        <v>0</v>
      </c>
      <c r="M76" s="12"/>
      <c r="N76" s="12"/>
      <c r="O76" s="18"/>
      <c r="P76" s="19"/>
      <c r="Q76" s="20"/>
    </row>
    <row r="77" spans="1:17" s="7" customFormat="1" ht="15.75" hidden="1">
      <c r="A77" s="1"/>
      <c r="B77" s="16" t="s">
        <v>84</v>
      </c>
      <c r="C77" s="17"/>
      <c r="D77" s="18"/>
      <c r="E77" s="18"/>
      <c r="F77" s="18"/>
      <c r="G77" s="18"/>
      <c r="H77" s="18"/>
      <c r="I77" s="18"/>
      <c r="J77" s="18"/>
      <c r="K77" s="18"/>
      <c r="L77" s="12">
        <f t="shared" si="7"/>
        <v>0</v>
      </c>
      <c r="M77" s="12"/>
      <c r="N77" s="12"/>
      <c r="O77" s="18"/>
      <c r="P77" s="19"/>
      <c r="Q77" s="20"/>
    </row>
    <row r="78" spans="2:17" ht="15.75" hidden="1">
      <c r="B78" s="16" t="s">
        <v>85</v>
      </c>
      <c r="C78" s="17"/>
      <c r="D78" s="18"/>
      <c r="E78" s="18"/>
      <c r="F78" s="18"/>
      <c r="G78" s="18"/>
      <c r="H78" s="18"/>
      <c r="I78" s="18"/>
      <c r="J78" s="18"/>
      <c r="K78" s="18"/>
      <c r="L78" s="12">
        <f t="shared" si="7"/>
        <v>0</v>
      </c>
      <c r="M78" s="12"/>
      <c r="N78" s="12"/>
      <c r="O78" s="18"/>
      <c r="P78" s="19"/>
      <c r="Q78" s="20"/>
    </row>
    <row r="79" spans="2:17" ht="15.75" hidden="1">
      <c r="B79" s="16" t="s">
        <v>86</v>
      </c>
      <c r="C79" s="21"/>
      <c r="D79" s="22"/>
      <c r="E79" s="22"/>
      <c r="F79" s="22"/>
      <c r="G79" s="22"/>
      <c r="H79" s="22"/>
      <c r="I79" s="22"/>
      <c r="J79" s="22"/>
      <c r="K79" s="22"/>
      <c r="L79" s="12">
        <f t="shared" si="7"/>
        <v>0</v>
      </c>
      <c r="M79" s="12"/>
      <c r="N79" s="12"/>
      <c r="O79" s="22"/>
      <c r="P79" s="23"/>
      <c r="Q79" s="20"/>
    </row>
    <row r="80" spans="2:17" ht="15.75" hidden="1">
      <c r="B80" s="16" t="s">
        <v>87</v>
      </c>
      <c r="C80" s="21"/>
      <c r="D80" s="22"/>
      <c r="E80" s="22"/>
      <c r="F80" s="22"/>
      <c r="G80" s="22"/>
      <c r="H80" s="22"/>
      <c r="I80" s="22"/>
      <c r="J80" s="22"/>
      <c r="K80" s="22"/>
      <c r="L80" s="12">
        <f t="shared" si="7"/>
        <v>0</v>
      </c>
      <c r="M80" s="12"/>
      <c r="N80" s="12"/>
      <c r="O80" s="22"/>
      <c r="P80" s="23"/>
      <c r="Q80" s="20"/>
    </row>
    <row r="81" spans="3:17" ht="15.75" hidden="1">
      <c r="C81" s="24" t="s">
        <v>22</v>
      </c>
      <c r="D81" s="27">
        <f>SUM(D73:D80)</f>
        <v>0</v>
      </c>
      <c r="E81" s="27"/>
      <c r="F81" s="27"/>
      <c r="G81" s="27"/>
      <c r="H81" s="27">
        <f>SUM(H73:H80)</f>
        <v>0</v>
      </c>
      <c r="I81" s="27"/>
      <c r="J81" s="27"/>
      <c r="K81" s="27"/>
      <c r="L81" s="27">
        <f>SUM(L73:L80)</f>
        <v>0</v>
      </c>
      <c r="M81" s="27"/>
      <c r="N81" s="27"/>
      <c r="O81" s="32">
        <f>SUM(O73:O80)</f>
        <v>0</v>
      </c>
      <c r="P81" s="23"/>
      <c r="Q81" s="26"/>
    </row>
    <row r="82" spans="2:17" ht="15.75" hidden="1">
      <c r="B82" s="13" t="s">
        <v>88</v>
      </c>
      <c r="C82" s="123"/>
      <c r="D82" s="123"/>
      <c r="E82" s="123"/>
      <c r="F82" s="123"/>
      <c r="G82" s="123"/>
      <c r="H82" s="123"/>
      <c r="I82" s="123"/>
      <c r="J82" s="123"/>
      <c r="K82" s="123"/>
      <c r="L82" s="123"/>
      <c r="M82" s="123"/>
      <c r="N82" s="123"/>
      <c r="O82" s="124"/>
      <c r="P82" s="123"/>
      <c r="Q82" s="15"/>
    </row>
    <row r="83" spans="2:17" ht="15.75" hidden="1">
      <c r="B83" s="16" t="s">
        <v>89</v>
      </c>
      <c r="C83" s="17"/>
      <c r="D83" s="18"/>
      <c r="E83" s="18"/>
      <c r="F83" s="18"/>
      <c r="G83" s="18"/>
      <c r="H83" s="18"/>
      <c r="I83" s="18"/>
      <c r="J83" s="18"/>
      <c r="K83" s="18"/>
      <c r="L83" s="12">
        <f aca="true" t="shared" si="8" ref="L83:L90">SUM(D83:J83)</f>
        <v>0</v>
      </c>
      <c r="M83" s="12"/>
      <c r="N83" s="12"/>
      <c r="O83" s="18"/>
      <c r="P83" s="19"/>
      <c r="Q83" s="20"/>
    </row>
    <row r="84" spans="2:17" ht="15.75" hidden="1">
      <c r="B84" s="16" t="s">
        <v>90</v>
      </c>
      <c r="C84" s="17"/>
      <c r="D84" s="18"/>
      <c r="E84" s="18"/>
      <c r="F84" s="18"/>
      <c r="G84" s="18"/>
      <c r="H84" s="18"/>
      <c r="I84" s="18"/>
      <c r="J84" s="18"/>
      <c r="K84" s="18"/>
      <c r="L84" s="12">
        <f t="shared" si="8"/>
        <v>0</v>
      </c>
      <c r="M84" s="12"/>
      <c r="N84" s="12"/>
      <c r="O84" s="18"/>
      <c r="P84" s="19"/>
      <c r="Q84" s="20"/>
    </row>
    <row r="85" spans="2:17" ht="15.75" hidden="1">
      <c r="B85" s="16" t="s">
        <v>91</v>
      </c>
      <c r="C85" s="17"/>
      <c r="D85" s="18"/>
      <c r="E85" s="18"/>
      <c r="F85" s="18"/>
      <c r="G85" s="18"/>
      <c r="H85" s="18"/>
      <c r="I85" s="18"/>
      <c r="J85" s="18"/>
      <c r="K85" s="18"/>
      <c r="L85" s="12">
        <f t="shared" si="8"/>
        <v>0</v>
      </c>
      <c r="M85" s="12"/>
      <c r="N85" s="12"/>
      <c r="O85" s="18"/>
      <c r="P85" s="19"/>
      <c r="Q85" s="20"/>
    </row>
    <row r="86" spans="2:17" ht="15.75" hidden="1">
      <c r="B86" s="16" t="s">
        <v>92</v>
      </c>
      <c r="C86" s="17"/>
      <c r="D86" s="18"/>
      <c r="E86" s="18"/>
      <c r="F86" s="18"/>
      <c r="G86" s="18"/>
      <c r="H86" s="18"/>
      <c r="I86" s="18"/>
      <c r="J86" s="18"/>
      <c r="K86" s="18"/>
      <c r="L86" s="12">
        <f t="shared" si="8"/>
        <v>0</v>
      </c>
      <c r="M86" s="12"/>
      <c r="N86" s="12"/>
      <c r="O86" s="18"/>
      <c r="P86" s="19"/>
      <c r="Q86" s="20"/>
    </row>
    <row r="87" spans="2:17" ht="15.75" hidden="1">
      <c r="B87" s="16" t="s">
        <v>93</v>
      </c>
      <c r="C87" s="17"/>
      <c r="D87" s="18"/>
      <c r="E87" s="18"/>
      <c r="F87" s="18"/>
      <c r="G87" s="18"/>
      <c r="H87" s="18"/>
      <c r="I87" s="18"/>
      <c r="J87" s="18"/>
      <c r="K87" s="18"/>
      <c r="L87" s="12">
        <f t="shared" si="8"/>
        <v>0</v>
      </c>
      <c r="M87" s="12"/>
      <c r="N87" s="12"/>
      <c r="O87" s="18"/>
      <c r="P87" s="19"/>
      <c r="Q87" s="20"/>
    </row>
    <row r="88" spans="2:17" ht="15.75" hidden="1">
      <c r="B88" s="16" t="s">
        <v>94</v>
      </c>
      <c r="C88" s="17"/>
      <c r="D88" s="18"/>
      <c r="E88" s="18"/>
      <c r="F88" s="18"/>
      <c r="G88" s="18"/>
      <c r="H88" s="18"/>
      <c r="I88" s="18"/>
      <c r="J88" s="18"/>
      <c r="K88" s="18"/>
      <c r="L88" s="12">
        <f t="shared" si="8"/>
        <v>0</v>
      </c>
      <c r="M88" s="12"/>
      <c r="N88" s="12"/>
      <c r="O88" s="18"/>
      <c r="P88" s="19"/>
      <c r="Q88" s="20"/>
    </row>
    <row r="89" spans="2:17" ht="15.75" hidden="1">
      <c r="B89" s="16" t="s">
        <v>95</v>
      </c>
      <c r="C89" s="21"/>
      <c r="D89" s="22"/>
      <c r="E89" s="22"/>
      <c r="F89" s="22"/>
      <c r="G89" s="22"/>
      <c r="H89" s="22"/>
      <c r="I89" s="22"/>
      <c r="J89" s="22"/>
      <c r="K89" s="22"/>
      <c r="L89" s="12">
        <f t="shared" si="8"/>
        <v>0</v>
      </c>
      <c r="M89" s="12"/>
      <c r="N89" s="12"/>
      <c r="O89" s="22"/>
      <c r="P89" s="23"/>
      <c r="Q89" s="20"/>
    </row>
    <row r="90" spans="2:17" ht="15.75" hidden="1">
      <c r="B90" s="16" t="s">
        <v>96</v>
      </c>
      <c r="C90" s="21"/>
      <c r="D90" s="22"/>
      <c r="E90" s="22"/>
      <c r="F90" s="22"/>
      <c r="G90" s="22"/>
      <c r="H90" s="22"/>
      <c r="I90" s="22"/>
      <c r="J90" s="22"/>
      <c r="K90" s="22"/>
      <c r="L90" s="12">
        <f t="shared" si="8"/>
        <v>0</v>
      </c>
      <c r="M90" s="12"/>
      <c r="N90" s="12"/>
      <c r="O90" s="22"/>
      <c r="P90" s="23"/>
      <c r="Q90" s="20"/>
    </row>
    <row r="91" spans="3:17" ht="15.75" hidden="1">
      <c r="C91" s="24" t="s">
        <v>22</v>
      </c>
      <c r="D91" s="25">
        <f>SUM(D83:D90)</f>
        <v>0</v>
      </c>
      <c r="E91" s="25"/>
      <c r="F91" s="25"/>
      <c r="G91" s="25"/>
      <c r="H91" s="25">
        <f>SUM(H83:H90)</f>
        <v>0</v>
      </c>
      <c r="I91" s="25"/>
      <c r="J91" s="25"/>
      <c r="K91" s="25"/>
      <c r="L91" s="25">
        <f>SUM(L83:L90)</f>
        <v>0</v>
      </c>
      <c r="M91" s="25"/>
      <c r="N91" s="25"/>
      <c r="O91" s="32">
        <f>SUM(O83:O90)</f>
        <v>0</v>
      </c>
      <c r="P91" s="23"/>
      <c r="Q91" s="26"/>
    </row>
    <row r="92" spans="2:17" ht="15.75">
      <c r="B92" s="33"/>
      <c r="C92" s="34"/>
      <c r="D92" s="35"/>
      <c r="E92" s="35"/>
      <c r="F92" s="35"/>
      <c r="G92" s="35"/>
      <c r="H92" s="35"/>
      <c r="I92" s="35"/>
      <c r="J92" s="35"/>
      <c r="K92" s="35"/>
      <c r="L92" s="35"/>
      <c r="M92" s="35"/>
      <c r="N92" s="35"/>
      <c r="O92" s="35"/>
      <c r="P92" s="29"/>
      <c r="Q92" s="36"/>
    </row>
    <row r="93" spans="2:17" ht="15.75">
      <c r="B93" s="13" t="s">
        <v>97</v>
      </c>
      <c r="C93" s="125" t="s">
        <v>98</v>
      </c>
      <c r="D93" s="125"/>
      <c r="E93" s="125"/>
      <c r="F93" s="125"/>
      <c r="G93" s="125"/>
      <c r="H93" s="125"/>
      <c r="I93" s="125"/>
      <c r="J93" s="125"/>
      <c r="K93" s="125"/>
      <c r="L93" s="125"/>
      <c r="M93" s="125"/>
      <c r="N93" s="125"/>
      <c r="O93" s="126"/>
      <c r="P93" s="125"/>
      <c r="Q93" s="14"/>
    </row>
    <row r="94" spans="2:17" ht="15.75">
      <c r="B94" s="13" t="s">
        <v>99</v>
      </c>
      <c r="C94" s="127" t="s">
        <v>100</v>
      </c>
      <c r="D94" s="127"/>
      <c r="E94" s="127"/>
      <c r="F94" s="127"/>
      <c r="G94" s="127"/>
      <c r="H94" s="127"/>
      <c r="I94" s="127"/>
      <c r="J94" s="127"/>
      <c r="K94" s="127"/>
      <c r="L94" s="127"/>
      <c r="M94" s="127"/>
      <c r="N94" s="127"/>
      <c r="O94" s="128"/>
      <c r="P94" s="127"/>
      <c r="Q94" s="15"/>
    </row>
    <row r="95" spans="2:17" ht="103.5" customHeight="1">
      <c r="B95" s="16" t="s">
        <v>101</v>
      </c>
      <c r="C95" s="17" t="s">
        <v>102</v>
      </c>
      <c r="D95" s="18">
        <v>10000</v>
      </c>
      <c r="E95" s="22">
        <v>0</v>
      </c>
      <c r="F95" s="83">
        <f>D95-E95</f>
        <v>10000</v>
      </c>
      <c r="G95" s="60"/>
      <c r="H95" s="18">
        <v>5000</v>
      </c>
      <c r="I95" s="18">
        <v>5000</v>
      </c>
      <c r="J95" s="83">
        <f>H95-I95</f>
        <v>0</v>
      </c>
      <c r="K95" s="60"/>
      <c r="L95" s="80">
        <f aca="true" t="shared" si="9" ref="L95:N96">D95+H95</f>
        <v>15000</v>
      </c>
      <c r="M95" s="80">
        <f t="shared" si="9"/>
        <v>5000</v>
      </c>
      <c r="N95" s="12">
        <f t="shared" si="9"/>
        <v>10000</v>
      </c>
      <c r="O95" s="109">
        <f>M95/L95</f>
        <v>0.3333333333333333</v>
      </c>
      <c r="P95" s="19"/>
      <c r="Q95" s="20"/>
    </row>
    <row r="96" spans="2:17" ht="90.75" customHeight="1">
      <c r="B96" s="16" t="s">
        <v>103</v>
      </c>
      <c r="C96" s="17" t="s">
        <v>104</v>
      </c>
      <c r="D96" s="18">
        <v>10000</v>
      </c>
      <c r="E96" s="18">
        <v>5666</v>
      </c>
      <c r="F96" s="83">
        <f>D96-E96</f>
        <v>4334</v>
      </c>
      <c r="G96" s="60"/>
      <c r="H96" s="18">
        <v>5000</v>
      </c>
      <c r="I96" s="18">
        <v>5000</v>
      </c>
      <c r="J96" s="83">
        <f>H96-I96</f>
        <v>0</v>
      </c>
      <c r="K96" s="60"/>
      <c r="L96" s="80">
        <f t="shared" si="9"/>
        <v>15000</v>
      </c>
      <c r="M96" s="80">
        <f t="shared" si="9"/>
        <v>10666</v>
      </c>
      <c r="N96" s="12">
        <f t="shared" si="9"/>
        <v>4334</v>
      </c>
      <c r="O96" s="109">
        <f>M96/L96</f>
        <v>0.7110666666666666</v>
      </c>
      <c r="P96" s="19"/>
      <c r="Q96" s="20"/>
    </row>
    <row r="97" spans="2:17" ht="15.75" hidden="1">
      <c r="B97" s="16" t="s">
        <v>105</v>
      </c>
      <c r="C97" s="17"/>
      <c r="D97" s="18"/>
      <c r="E97" s="18"/>
      <c r="F97" s="18"/>
      <c r="G97" s="18"/>
      <c r="H97" s="18"/>
      <c r="I97" s="18"/>
      <c r="J97" s="18"/>
      <c r="K97" s="18"/>
      <c r="L97" s="12">
        <f aca="true" t="shared" si="10" ref="L97:L102">SUM(D97:J97)</f>
        <v>0</v>
      </c>
      <c r="M97" s="12"/>
      <c r="N97" s="12"/>
      <c r="O97" s="18"/>
      <c r="P97" s="19"/>
      <c r="Q97" s="20"/>
    </row>
    <row r="98" spans="2:17" ht="15.75" hidden="1">
      <c r="B98" s="16" t="s">
        <v>106</v>
      </c>
      <c r="C98" s="17"/>
      <c r="D98" s="18"/>
      <c r="E98" s="18"/>
      <c r="F98" s="18"/>
      <c r="G98" s="18"/>
      <c r="H98" s="18"/>
      <c r="I98" s="18"/>
      <c r="J98" s="18"/>
      <c r="K98" s="18"/>
      <c r="L98" s="12">
        <f t="shared" si="10"/>
        <v>0</v>
      </c>
      <c r="M98" s="12"/>
      <c r="N98" s="12"/>
      <c r="O98" s="18"/>
      <c r="P98" s="19"/>
      <c r="Q98" s="20"/>
    </row>
    <row r="99" spans="2:17" ht="15.75" hidden="1">
      <c r="B99" s="16" t="s">
        <v>107</v>
      </c>
      <c r="C99" s="17"/>
      <c r="D99" s="18"/>
      <c r="E99" s="18"/>
      <c r="F99" s="18"/>
      <c r="G99" s="18"/>
      <c r="H99" s="18"/>
      <c r="I99" s="18"/>
      <c r="J99" s="18"/>
      <c r="K99" s="18"/>
      <c r="L99" s="12">
        <f t="shared" si="10"/>
        <v>0</v>
      </c>
      <c r="M99" s="12"/>
      <c r="N99" s="12"/>
      <c r="O99" s="18"/>
      <c r="P99" s="19"/>
      <c r="Q99" s="20"/>
    </row>
    <row r="100" spans="2:17" ht="15.75" hidden="1">
      <c r="B100" s="16" t="s">
        <v>108</v>
      </c>
      <c r="C100" s="17"/>
      <c r="D100" s="18"/>
      <c r="E100" s="18"/>
      <c r="F100" s="18"/>
      <c r="G100" s="18"/>
      <c r="H100" s="18"/>
      <c r="I100" s="18"/>
      <c r="J100" s="18"/>
      <c r="K100" s="18"/>
      <c r="L100" s="12">
        <f t="shared" si="10"/>
        <v>0</v>
      </c>
      <c r="M100" s="12"/>
      <c r="N100" s="12"/>
      <c r="O100" s="18"/>
      <c r="P100" s="19"/>
      <c r="Q100" s="20"/>
    </row>
    <row r="101" spans="2:17" ht="15.75" hidden="1">
      <c r="B101" s="16" t="s">
        <v>109</v>
      </c>
      <c r="C101" s="21"/>
      <c r="D101" s="22"/>
      <c r="E101" s="22"/>
      <c r="F101" s="22"/>
      <c r="G101" s="22"/>
      <c r="H101" s="22"/>
      <c r="I101" s="22"/>
      <c r="J101" s="22"/>
      <c r="K101" s="22"/>
      <c r="L101" s="12">
        <f t="shared" si="10"/>
        <v>0</v>
      </c>
      <c r="M101" s="12"/>
      <c r="N101" s="12"/>
      <c r="O101" s="22"/>
      <c r="P101" s="23"/>
      <c r="Q101" s="20"/>
    </row>
    <row r="102" spans="2:17" ht="15.75" hidden="1">
      <c r="B102" s="16" t="s">
        <v>110</v>
      </c>
      <c r="C102" s="21"/>
      <c r="D102" s="22"/>
      <c r="E102" s="22"/>
      <c r="F102" s="22"/>
      <c r="G102" s="22"/>
      <c r="H102" s="22"/>
      <c r="I102" s="22"/>
      <c r="J102" s="22"/>
      <c r="K102" s="22"/>
      <c r="L102" s="12">
        <f t="shared" si="10"/>
        <v>0</v>
      </c>
      <c r="M102" s="12"/>
      <c r="N102" s="12"/>
      <c r="O102" s="22"/>
      <c r="P102" s="23"/>
      <c r="Q102" s="20"/>
    </row>
    <row r="103" spans="3:17" ht="15.75">
      <c r="C103" s="24" t="s">
        <v>22</v>
      </c>
      <c r="D103" s="25">
        <f>SUM(D95:D102)</f>
        <v>20000</v>
      </c>
      <c r="E103" s="25">
        <f>SUM(E95:E102)</f>
        <v>5666</v>
      </c>
      <c r="F103" s="25">
        <f>SUM(F95:F102)</f>
        <v>14334</v>
      </c>
      <c r="G103" s="25"/>
      <c r="H103" s="25">
        <f>SUM(H95:H102)</f>
        <v>10000</v>
      </c>
      <c r="I103" s="25">
        <f>SUM(I95:I102)</f>
        <v>10000</v>
      </c>
      <c r="J103" s="25">
        <f>SUM(J95:J102)</f>
        <v>0</v>
      </c>
      <c r="K103" s="27"/>
      <c r="L103" s="27">
        <f>SUM(L95:L102)</f>
        <v>30000</v>
      </c>
      <c r="M103" s="27">
        <f>SUM(M95:M102)</f>
        <v>15666</v>
      </c>
      <c r="N103" s="27">
        <f>SUM(N95:N102)</f>
        <v>14334</v>
      </c>
      <c r="O103" s="110">
        <f>M103/L103</f>
        <v>0.5222</v>
      </c>
      <c r="P103" s="23"/>
      <c r="Q103" s="26"/>
    </row>
    <row r="104" spans="2:17" ht="15.75">
      <c r="B104" s="13" t="s">
        <v>111</v>
      </c>
      <c r="C104" s="129" t="s">
        <v>112</v>
      </c>
      <c r="D104" s="129"/>
      <c r="E104" s="129"/>
      <c r="F104" s="129"/>
      <c r="G104" s="129"/>
      <c r="H104" s="129"/>
      <c r="I104" s="129"/>
      <c r="J104" s="129"/>
      <c r="K104" s="129"/>
      <c r="L104" s="129"/>
      <c r="M104" s="129"/>
      <c r="N104" s="129"/>
      <c r="O104" s="130"/>
      <c r="P104" s="129"/>
      <c r="Q104" s="15"/>
    </row>
    <row r="105" spans="2:17" ht="84" customHeight="1">
      <c r="B105" s="16" t="s">
        <v>113</v>
      </c>
      <c r="C105" s="17" t="s">
        <v>114</v>
      </c>
      <c r="D105" s="18">
        <v>0</v>
      </c>
      <c r="E105" s="18"/>
      <c r="F105" s="83">
        <f>D105-E105</f>
        <v>0</v>
      </c>
      <c r="G105" s="60"/>
      <c r="H105" s="18">
        <v>30000</v>
      </c>
      <c r="I105" s="18">
        <v>20000</v>
      </c>
      <c r="J105" s="83">
        <f>H105-I105</f>
        <v>10000</v>
      </c>
      <c r="K105" s="60"/>
      <c r="L105" s="80">
        <f>D105+H105</f>
        <v>30000</v>
      </c>
      <c r="M105" s="80">
        <f aca="true" t="shared" si="11" ref="M105:N111">E105+I105</f>
        <v>20000</v>
      </c>
      <c r="N105" s="12">
        <f t="shared" si="11"/>
        <v>10000</v>
      </c>
      <c r="O105" s="109">
        <f aca="true" t="shared" si="12" ref="O105:O111">M105/L105</f>
        <v>0.6666666666666666</v>
      </c>
      <c r="P105" s="19"/>
      <c r="Q105" s="20"/>
    </row>
    <row r="106" spans="2:17" ht="70.5" customHeight="1">
      <c r="B106" s="16" t="s">
        <v>115</v>
      </c>
      <c r="C106" s="17" t="s">
        <v>116</v>
      </c>
      <c r="D106" s="18">
        <v>0</v>
      </c>
      <c r="E106" s="18"/>
      <c r="F106" s="83">
        <f aca="true" t="shared" si="13" ref="F106:F111">D106-E106</f>
        <v>0</v>
      </c>
      <c r="G106" s="60"/>
      <c r="H106" s="18">
        <v>40000</v>
      </c>
      <c r="I106" s="18">
        <v>30000</v>
      </c>
      <c r="J106" s="83">
        <f aca="true" t="shared" si="14" ref="J106:J111">H106-I106</f>
        <v>10000</v>
      </c>
      <c r="K106" s="60"/>
      <c r="L106" s="80">
        <f aca="true" t="shared" si="15" ref="L106:L111">D106+H106</f>
        <v>40000</v>
      </c>
      <c r="M106" s="80">
        <f t="shared" si="11"/>
        <v>30000</v>
      </c>
      <c r="N106" s="12">
        <f t="shared" si="11"/>
        <v>10000</v>
      </c>
      <c r="O106" s="109">
        <f t="shared" si="12"/>
        <v>0.75</v>
      </c>
      <c r="P106" s="19"/>
      <c r="Q106" s="20"/>
    </row>
    <row r="107" spans="2:17" ht="149.25" customHeight="1">
      <c r="B107" s="16" t="s">
        <v>117</v>
      </c>
      <c r="C107" s="17" t="s">
        <v>118</v>
      </c>
      <c r="D107" s="18">
        <v>20000</v>
      </c>
      <c r="E107" s="18">
        <v>13262</v>
      </c>
      <c r="F107" s="83">
        <f t="shared" si="13"/>
        <v>6738</v>
      </c>
      <c r="G107" s="60"/>
      <c r="H107" s="18">
        <v>30000</v>
      </c>
      <c r="I107" s="18">
        <v>20000</v>
      </c>
      <c r="J107" s="83">
        <f t="shared" si="14"/>
        <v>10000</v>
      </c>
      <c r="K107" s="60"/>
      <c r="L107" s="80">
        <f t="shared" si="15"/>
        <v>50000</v>
      </c>
      <c r="M107" s="80">
        <f t="shared" si="11"/>
        <v>33262</v>
      </c>
      <c r="N107" s="12">
        <f t="shared" si="11"/>
        <v>16738</v>
      </c>
      <c r="O107" s="109">
        <f t="shared" si="12"/>
        <v>0.66524</v>
      </c>
      <c r="P107" s="19"/>
      <c r="Q107" s="20"/>
    </row>
    <row r="108" spans="2:17" ht="70.5" customHeight="1">
      <c r="B108" s="16" t="s">
        <v>119</v>
      </c>
      <c r="C108" s="17" t="s">
        <v>120</v>
      </c>
      <c r="D108" s="18">
        <v>0</v>
      </c>
      <c r="E108" s="18"/>
      <c r="F108" s="83">
        <f t="shared" si="13"/>
        <v>0</v>
      </c>
      <c r="G108" s="60"/>
      <c r="H108" s="18">
        <v>35000</v>
      </c>
      <c r="I108" s="18">
        <v>26370</v>
      </c>
      <c r="J108" s="83">
        <f t="shared" si="14"/>
        <v>8630</v>
      </c>
      <c r="K108" s="60"/>
      <c r="L108" s="80">
        <f t="shared" si="15"/>
        <v>35000</v>
      </c>
      <c r="M108" s="80">
        <f t="shared" si="11"/>
        <v>26370</v>
      </c>
      <c r="N108" s="12">
        <f t="shared" si="11"/>
        <v>8630</v>
      </c>
      <c r="O108" s="109">
        <f t="shared" si="12"/>
        <v>0.7534285714285714</v>
      </c>
      <c r="P108" s="19"/>
      <c r="Q108" s="20"/>
    </row>
    <row r="109" spans="2:17" ht="156.75" customHeight="1">
      <c r="B109" s="16" t="s">
        <v>121</v>
      </c>
      <c r="C109" s="17" t="s">
        <v>122</v>
      </c>
      <c r="D109" s="18">
        <v>25000</v>
      </c>
      <c r="E109" s="22">
        <v>22422.55</v>
      </c>
      <c r="F109" s="83">
        <f t="shared" si="13"/>
        <v>2577.4500000000007</v>
      </c>
      <c r="G109" s="60"/>
      <c r="H109" s="18">
        <v>25000</v>
      </c>
      <c r="I109" s="18">
        <v>10000</v>
      </c>
      <c r="J109" s="83">
        <f t="shared" si="14"/>
        <v>15000</v>
      </c>
      <c r="K109" s="60"/>
      <c r="L109" s="80">
        <f t="shared" si="15"/>
        <v>50000</v>
      </c>
      <c r="M109" s="80">
        <f t="shared" si="11"/>
        <v>32422.55</v>
      </c>
      <c r="N109" s="12">
        <f t="shared" si="11"/>
        <v>17577.45</v>
      </c>
      <c r="O109" s="109">
        <f t="shared" si="12"/>
        <v>0.648451</v>
      </c>
      <c r="P109" s="19"/>
      <c r="Q109" s="20"/>
    </row>
    <row r="110" spans="2:17" ht="99.75" customHeight="1">
      <c r="B110" s="16" t="s">
        <v>123</v>
      </c>
      <c r="C110" s="17" t="s">
        <v>124</v>
      </c>
      <c r="D110" s="18">
        <v>0</v>
      </c>
      <c r="E110" s="22"/>
      <c r="F110" s="83">
        <f t="shared" si="13"/>
        <v>0</v>
      </c>
      <c r="G110" s="60"/>
      <c r="H110" s="18">
        <v>5000</v>
      </c>
      <c r="I110" s="18">
        <v>2000</v>
      </c>
      <c r="J110" s="83">
        <f t="shared" si="14"/>
        <v>3000</v>
      </c>
      <c r="K110" s="60"/>
      <c r="L110" s="80">
        <f t="shared" si="15"/>
        <v>5000</v>
      </c>
      <c r="M110" s="80">
        <f t="shared" si="11"/>
        <v>2000</v>
      </c>
      <c r="N110" s="12">
        <f t="shared" si="11"/>
        <v>3000</v>
      </c>
      <c r="O110" s="109">
        <f t="shared" si="12"/>
        <v>0.4</v>
      </c>
      <c r="P110" s="19"/>
      <c r="Q110" s="20"/>
    </row>
    <row r="111" spans="2:17" ht="113.25" customHeight="1">
      <c r="B111" s="16" t="s">
        <v>125</v>
      </c>
      <c r="C111" s="21" t="s">
        <v>126</v>
      </c>
      <c r="D111" s="22">
        <v>20000</v>
      </c>
      <c r="E111" s="22">
        <v>0</v>
      </c>
      <c r="F111" s="83">
        <f t="shared" si="13"/>
        <v>20000</v>
      </c>
      <c r="G111" s="60"/>
      <c r="H111" s="22">
        <v>10000</v>
      </c>
      <c r="I111" s="22">
        <v>0</v>
      </c>
      <c r="J111" s="83">
        <f t="shared" si="14"/>
        <v>10000</v>
      </c>
      <c r="K111" s="60"/>
      <c r="L111" s="80">
        <f t="shared" si="15"/>
        <v>30000</v>
      </c>
      <c r="M111" s="80">
        <f t="shared" si="11"/>
        <v>0</v>
      </c>
      <c r="N111" s="12">
        <f t="shared" si="11"/>
        <v>30000</v>
      </c>
      <c r="O111" s="109">
        <f t="shared" si="12"/>
        <v>0</v>
      </c>
      <c r="P111" s="23"/>
      <c r="Q111" s="20"/>
    </row>
    <row r="112" spans="2:17" ht="15.75">
      <c r="B112" s="16" t="s">
        <v>127</v>
      </c>
      <c r="C112" s="21"/>
      <c r="D112" s="22"/>
      <c r="E112" s="22"/>
      <c r="F112" s="22"/>
      <c r="G112" s="22"/>
      <c r="H112" s="22"/>
      <c r="I112" s="22"/>
      <c r="J112" s="22"/>
      <c r="K112" s="22"/>
      <c r="L112" s="12">
        <f>SUM(D112:J112)</f>
        <v>0</v>
      </c>
      <c r="M112" s="12"/>
      <c r="N112" s="12"/>
      <c r="O112" s="22"/>
      <c r="P112" s="23"/>
      <c r="Q112" s="20"/>
    </row>
    <row r="113" spans="3:17" ht="15.75">
      <c r="C113" s="24" t="s">
        <v>22</v>
      </c>
      <c r="D113" s="25">
        <f>SUM(D105:D112)</f>
        <v>65000</v>
      </c>
      <c r="E113" s="25">
        <f>SUM(E105:E112)</f>
        <v>35684.55</v>
      </c>
      <c r="F113" s="25">
        <f>SUM(F105:F112)</f>
        <v>29315.45</v>
      </c>
      <c r="G113" s="25"/>
      <c r="H113" s="25">
        <f>SUM(H105:H112)</f>
        <v>175000</v>
      </c>
      <c r="I113" s="25">
        <f>SUM(I105:I112)</f>
        <v>108370</v>
      </c>
      <c r="J113" s="25">
        <f>SUM(J105:J112)</f>
        <v>66630</v>
      </c>
      <c r="K113" s="25"/>
      <c r="L113" s="25">
        <f>SUM(L105:L112)</f>
        <v>240000</v>
      </c>
      <c r="M113" s="25">
        <f>SUM(M105:M112)</f>
        <v>144054.55</v>
      </c>
      <c r="N113" s="25">
        <f>SUM(N105:N112)</f>
        <v>95945.45</v>
      </c>
      <c r="O113" s="110">
        <f>M113/L113</f>
        <v>0.6002272916666667</v>
      </c>
      <c r="P113" s="23"/>
      <c r="Q113" s="26"/>
    </row>
    <row r="114" spans="2:17" ht="15.75" hidden="1">
      <c r="B114" s="13" t="s">
        <v>128</v>
      </c>
      <c r="C114" s="123"/>
      <c r="D114" s="123"/>
      <c r="E114" s="123"/>
      <c r="F114" s="123"/>
      <c r="G114" s="123"/>
      <c r="H114" s="123"/>
      <c r="I114" s="123"/>
      <c r="J114" s="123"/>
      <c r="K114" s="123"/>
      <c r="L114" s="123"/>
      <c r="M114" s="123"/>
      <c r="N114" s="123"/>
      <c r="O114" s="124"/>
      <c r="P114" s="123"/>
      <c r="Q114" s="15"/>
    </row>
    <row r="115" spans="2:17" ht="15.75" hidden="1">
      <c r="B115" s="16" t="s">
        <v>129</v>
      </c>
      <c r="C115" s="17"/>
      <c r="D115" s="18"/>
      <c r="E115" s="18"/>
      <c r="F115" s="18"/>
      <c r="G115" s="18"/>
      <c r="H115" s="18"/>
      <c r="I115" s="18"/>
      <c r="J115" s="18"/>
      <c r="K115" s="18"/>
      <c r="L115" s="12">
        <f aca="true" t="shared" si="16" ref="L115:L122">SUM(D115:J115)</f>
        <v>0</v>
      </c>
      <c r="M115" s="12"/>
      <c r="N115" s="12"/>
      <c r="O115" s="18"/>
      <c r="P115" s="19"/>
      <c r="Q115" s="20"/>
    </row>
    <row r="116" spans="2:17" ht="15.75" hidden="1">
      <c r="B116" s="16" t="s">
        <v>130</v>
      </c>
      <c r="C116" s="17"/>
      <c r="D116" s="18"/>
      <c r="E116" s="18"/>
      <c r="F116" s="18"/>
      <c r="G116" s="18"/>
      <c r="H116" s="18"/>
      <c r="I116" s="18"/>
      <c r="J116" s="18"/>
      <c r="K116" s="18"/>
      <c r="L116" s="12">
        <f t="shared" si="16"/>
        <v>0</v>
      </c>
      <c r="M116" s="12"/>
      <c r="N116" s="12"/>
      <c r="O116" s="18"/>
      <c r="P116" s="19"/>
      <c r="Q116" s="20"/>
    </row>
    <row r="117" spans="2:17" ht="15.75" hidden="1">
      <c r="B117" s="16" t="s">
        <v>131</v>
      </c>
      <c r="C117" s="17"/>
      <c r="D117" s="18"/>
      <c r="E117" s="18"/>
      <c r="F117" s="18"/>
      <c r="G117" s="18"/>
      <c r="H117" s="18"/>
      <c r="I117" s="18"/>
      <c r="J117" s="18"/>
      <c r="K117" s="18"/>
      <c r="L117" s="12">
        <f t="shared" si="16"/>
        <v>0</v>
      </c>
      <c r="M117" s="12"/>
      <c r="N117" s="12"/>
      <c r="O117" s="18"/>
      <c r="P117" s="19"/>
      <c r="Q117" s="20"/>
    </row>
    <row r="118" spans="2:17" ht="15.75" hidden="1">
      <c r="B118" s="16" t="s">
        <v>132</v>
      </c>
      <c r="C118" s="17"/>
      <c r="D118" s="18"/>
      <c r="E118" s="18"/>
      <c r="F118" s="18"/>
      <c r="G118" s="18"/>
      <c r="H118" s="18"/>
      <c r="I118" s="18"/>
      <c r="J118" s="18"/>
      <c r="K118" s="18"/>
      <c r="L118" s="12">
        <f t="shared" si="16"/>
        <v>0</v>
      </c>
      <c r="M118" s="12"/>
      <c r="N118" s="12"/>
      <c r="O118" s="18"/>
      <c r="P118" s="19"/>
      <c r="Q118" s="20"/>
    </row>
    <row r="119" spans="2:17" ht="15.75" hidden="1">
      <c r="B119" s="16" t="s">
        <v>133</v>
      </c>
      <c r="C119" s="17"/>
      <c r="D119" s="18"/>
      <c r="E119" s="18"/>
      <c r="F119" s="18"/>
      <c r="G119" s="18"/>
      <c r="H119" s="18"/>
      <c r="I119" s="18"/>
      <c r="J119" s="18"/>
      <c r="K119" s="18"/>
      <c r="L119" s="12">
        <f t="shared" si="16"/>
        <v>0</v>
      </c>
      <c r="M119" s="12"/>
      <c r="N119" s="12"/>
      <c r="O119" s="18"/>
      <c r="P119" s="19"/>
      <c r="Q119" s="20"/>
    </row>
    <row r="120" spans="2:17" ht="15.75" hidden="1">
      <c r="B120" s="16" t="s">
        <v>134</v>
      </c>
      <c r="C120" s="17"/>
      <c r="D120" s="18"/>
      <c r="E120" s="18"/>
      <c r="F120" s="18"/>
      <c r="G120" s="18"/>
      <c r="H120" s="18"/>
      <c r="I120" s="18"/>
      <c r="J120" s="18"/>
      <c r="K120" s="18"/>
      <c r="L120" s="12">
        <f t="shared" si="16"/>
        <v>0</v>
      </c>
      <c r="M120" s="12"/>
      <c r="N120" s="12"/>
      <c r="O120" s="18"/>
      <c r="P120" s="19"/>
      <c r="Q120" s="20"/>
    </row>
    <row r="121" spans="2:17" ht="15.75" hidden="1">
      <c r="B121" s="16" t="s">
        <v>135</v>
      </c>
      <c r="C121" s="21"/>
      <c r="D121" s="22"/>
      <c r="E121" s="22"/>
      <c r="F121" s="22"/>
      <c r="G121" s="22"/>
      <c r="H121" s="22"/>
      <c r="I121" s="22"/>
      <c r="J121" s="22"/>
      <c r="K121" s="22"/>
      <c r="L121" s="12">
        <f t="shared" si="16"/>
        <v>0</v>
      </c>
      <c r="M121" s="12"/>
      <c r="N121" s="12"/>
      <c r="O121" s="22"/>
      <c r="P121" s="23"/>
      <c r="Q121" s="20"/>
    </row>
    <row r="122" spans="2:17" ht="15.75" hidden="1">
      <c r="B122" s="16" t="s">
        <v>136</v>
      </c>
      <c r="C122" s="21"/>
      <c r="D122" s="22"/>
      <c r="E122" s="22"/>
      <c r="F122" s="22"/>
      <c r="G122" s="22"/>
      <c r="H122" s="22"/>
      <c r="I122" s="22"/>
      <c r="J122" s="22"/>
      <c r="K122" s="22"/>
      <c r="L122" s="12">
        <f t="shared" si="16"/>
        <v>0</v>
      </c>
      <c r="M122" s="12"/>
      <c r="N122" s="12"/>
      <c r="O122" s="22"/>
      <c r="P122" s="23"/>
      <c r="Q122" s="20"/>
    </row>
    <row r="123" spans="3:17" ht="15.75" hidden="1">
      <c r="C123" s="24" t="s">
        <v>22</v>
      </c>
      <c r="D123" s="27">
        <f>SUM(D115:D122)</f>
        <v>0</v>
      </c>
      <c r="E123" s="27"/>
      <c r="F123" s="27"/>
      <c r="G123" s="27"/>
      <c r="H123" s="27">
        <f>SUM(H115:H122)</f>
        <v>0</v>
      </c>
      <c r="I123" s="27"/>
      <c r="J123" s="27"/>
      <c r="K123" s="27"/>
      <c r="L123" s="27">
        <f>SUM(L115:L122)</f>
        <v>0</v>
      </c>
      <c r="M123" s="27"/>
      <c r="N123" s="27"/>
      <c r="O123" s="32">
        <f>SUM(O115:O122)</f>
        <v>0</v>
      </c>
      <c r="P123" s="23"/>
      <c r="Q123" s="26"/>
    </row>
    <row r="124" spans="2:17" ht="15.75" hidden="1">
      <c r="B124" s="13" t="s">
        <v>137</v>
      </c>
      <c r="C124" s="123"/>
      <c r="D124" s="123"/>
      <c r="E124" s="123"/>
      <c r="F124" s="123"/>
      <c r="G124" s="123"/>
      <c r="H124" s="123"/>
      <c r="I124" s="123"/>
      <c r="J124" s="123"/>
      <c r="K124" s="123"/>
      <c r="L124" s="123"/>
      <c r="M124" s="123"/>
      <c r="N124" s="123"/>
      <c r="O124" s="124"/>
      <c r="P124" s="123"/>
      <c r="Q124" s="15"/>
    </row>
    <row r="125" spans="2:17" ht="15.75" hidden="1">
      <c r="B125" s="16" t="s">
        <v>138</v>
      </c>
      <c r="C125" s="17"/>
      <c r="D125" s="18"/>
      <c r="E125" s="18"/>
      <c r="F125" s="18"/>
      <c r="G125" s="18"/>
      <c r="H125" s="18"/>
      <c r="I125" s="18"/>
      <c r="J125" s="18"/>
      <c r="K125" s="18"/>
      <c r="L125" s="12">
        <f aca="true" t="shared" si="17" ref="L125:L132">SUM(D125:J125)</f>
        <v>0</v>
      </c>
      <c r="M125" s="12"/>
      <c r="N125" s="12"/>
      <c r="O125" s="18"/>
      <c r="P125" s="19"/>
      <c r="Q125" s="20"/>
    </row>
    <row r="126" spans="2:17" ht="15.75" hidden="1">
      <c r="B126" s="16" t="s">
        <v>139</v>
      </c>
      <c r="C126" s="17"/>
      <c r="D126" s="18"/>
      <c r="E126" s="18"/>
      <c r="F126" s="18"/>
      <c r="G126" s="18"/>
      <c r="H126" s="18"/>
      <c r="I126" s="18"/>
      <c r="J126" s="18"/>
      <c r="K126" s="18"/>
      <c r="L126" s="12">
        <f t="shared" si="17"/>
        <v>0</v>
      </c>
      <c r="M126" s="12"/>
      <c r="N126" s="12"/>
      <c r="O126" s="18"/>
      <c r="P126" s="19"/>
      <c r="Q126" s="20"/>
    </row>
    <row r="127" spans="2:17" ht="15.75" hidden="1">
      <c r="B127" s="16" t="s">
        <v>140</v>
      </c>
      <c r="C127" s="17"/>
      <c r="D127" s="18"/>
      <c r="E127" s="18"/>
      <c r="F127" s="18"/>
      <c r="G127" s="18"/>
      <c r="H127" s="18"/>
      <c r="I127" s="18"/>
      <c r="J127" s="18"/>
      <c r="K127" s="18"/>
      <c r="L127" s="12">
        <f t="shared" si="17"/>
        <v>0</v>
      </c>
      <c r="M127" s="12"/>
      <c r="N127" s="12"/>
      <c r="O127" s="18"/>
      <c r="P127" s="19"/>
      <c r="Q127" s="20"/>
    </row>
    <row r="128" spans="2:17" ht="15.75" hidden="1">
      <c r="B128" s="16" t="s">
        <v>141</v>
      </c>
      <c r="C128" s="17"/>
      <c r="D128" s="18"/>
      <c r="E128" s="18"/>
      <c r="F128" s="18"/>
      <c r="G128" s="18"/>
      <c r="H128" s="18"/>
      <c r="I128" s="18"/>
      <c r="J128" s="18"/>
      <c r="K128" s="18"/>
      <c r="L128" s="12">
        <f t="shared" si="17"/>
        <v>0</v>
      </c>
      <c r="M128" s="12"/>
      <c r="N128" s="12"/>
      <c r="O128" s="18"/>
      <c r="P128" s="19"/>
      <c r="Q128" s="20"/>
    </row>
    <row r="129" spans="2:17" ht="15.75" hidden="1">
      <c r="B129" s="16" t="s">
        <v>142</v>
      </c>
      <c r="C129" s="17"/>
      <c r="D129" s="18"/>
      <c r="E129" s="18"/>
      <c r="F129" s="18"/>
      <c r="G129" s="18"/>
      <c r="H129" s="18"/>
      <c r="I129" s="18"/>
      <c r="J129" s="18"/>
      <c r="K129" s="18"/>
      <c r="L129" s="12">
        <f t="shared" si="17"/>
        <v>0</v>
      </c>
      <c r="M129" s="12"/>
      <c r="N129" s="12"/>
      <c r="O129" s="18"/>
      <c r="P129" s="19"/>
      <c r="Q129" s="20"/>
    </row>
    <row r="130" spans="2:17" ht="15.75" hidden="1">
      <c r="B130" s="16" t="s">
        <v>143</v>
      </c>
      <c r="C130" s="17"/>
      <c r="D130" s="18"/>
      <c r="E130" s="18"/>
      <c r="F130" s="18"/>
      <c r="G130" s="18"/>
      <c r="H130" s="18"/>
      <c r="I130" s="18"/>
      <c r="J130" s="18"/>
      <c r="K130" s="18"/>
      <c r="L130" s="12">
        <f t="shared" si="17"/>
        <v>0</v>
      </c>
      <c r="M130" s="12"/>
      <c r="N130" s="12"/>
      <c r="O130" s="18"/>
      <c r="P130" s="19"/>
      <c r="Q130" s="20"/>
    </row>
    <row r="131" spans="2:17" ht="15.75" hidden="1">
      <c r="B131" s="16" t="s">
        <v>144</v>
      </c>
      <c r="C131" s="21"/>
      <c r="D131" s="22"/>
      <c r="E131" s="22"/>
      <c r="F131" s="22"/>
      <c r="G131" s="22"/>
      <c r="H131" s="22"/>
      <c r="I131" s="22"/>
      <c r="J131" s="22"/>
      <c r="K131" s="22"/>
      <c r="L131" s="12">
        <f t="shared" si="17"/>
        <v>0</v>
      </c>
      <c r="M131" s="12"/>
      <c r="N131" s="12"/>
      <c r="O131" s="22"/>
      <c r="P131" s="23"/>
      <c r="Q131" s="20"/>
    </row>
    <row r="132" spans="2:17" ht="15.75" hidden="1">
      <c r="B132" s="16" t="s">
        <v>145</v>
      </c>
      <c r="C132" s="21"/>
      <c r="D132" s="22"/>
      <c r="E132" s="22"/>
      <c r="F132" s="22"/>
      <c r="G132" s="22"/>
      <c r="H132" s="22"/>
      <c r="I132" s="22"/>
      <c r="J132" s="22"/>
      <c r="K132" s="22"/>
      <c r="L132" s="12">
        <f t="shared" si="17"/>
        <v>0</v>
      </c>
      <c r="M132" s="12"/>
      <c r="N132" s="12"/>
      <c r="O132" s="22"/>
      <c r="P132" s="23"/>
      <c r="Q132" s="20"/>
    </row>
    <row r="133" spans="3:17" ht="15.75" hidden="1">
      <c r="C133" s="24" t="s">
        <v>22</v>
      </c>
      <c r="D133" s="25">
        <f>SUM(D125:D132)</f>
        <v>0</v>
      </c>
      <c r="E133" s="25"/>
      <c r="F133" s="25"/>
      <c r="G133" s="25"/>
      <c r="H133" s="25">
        <f>SUM(H125:H132)</f>
        <v>0</v>
      </c>
      <c r="I133" s="25"/>
      <c r="J133" s="25"/>
      <c r="K133" s="25"/>
      <c r="L133" s="25">
        <f>SUM(L125:L132)</f>
        <v>0</v>
      </c>
      <c r="M133" s="25"/>
      <c r="N133" s="25"/>
      <c r="O133" s="32">
        <f>SUM(O125:O132)</f>
        <v>0</v>
      </c>
      <c r="P133" s="23"/>
      <c r="Q133" s="26"/>
    </row>
    <row r="134" spans="2:17" ht="15.75" hidden="1">
      <c r="B134" s="33"/>
      <c r="C134" s="34"/>
      <c r="D134" s="35"/>
      <c r="E134" s="35"/>
      <c r="F134" s="35"/>
      <c r="G134" s="35"/>
      <c r="H134" s="35"/>
      <c r="I134" s="35"/>
      <c r="J134" s="35"/>
      <c r="K134" s="35"/>
      <c r="L134" s="35"/>
      <c r="M134" s="35"/>
      <c r="N134" s="35"/>
      <c r="O134" s="35"/>
      <c r="P134" s="37"/>
      <c r="Q134" s="36"/>
    </row>
    <row r="135" spans="2:17" ht="15.75" hidden="1">
      <c r="B135" s="13" t="s">
        <v>146</v>
      </c>
      <c r="C135" s="150"/>
      <c r="D135" s="150"/>
      <c r="E135" s="150"/>
      <c r="F135" s="150"/>
      <c r="G135" s="150"/>
      <c r="H135" s="150"/>
      <c r="I135" s="150"/>
      <c r="J135" s="150"/>
      <c r="K135" s="150"/>
      <c r="L135" s="150"/>
      <c r="M135" s="150"/>
      <c r="N135" s="150"/>
      <c r="O135" s="151"/>
      <c r="P135" s="150"/>
      <c r="Q135" s="14"/>
    </row>
    <row r="136" spans="2:17" ht="15.75" hidden="1">
      <c r="B136" s="13" t="s">
        <v>147</v>
      </c>
      <c r="C136" s="123"/>
      <c r="D136" s="123"/>
      <c r="E136" s="123"/>
      <c r="F136" s="123"/>
      <c r="G136" s="123"/>
      <c r="H136" s="123"/>
      <c r="I136" s="123"/>
      <c r="J136" s="123"/>
      <c r="K136" s="123"/>
      <c r="L136" s="123"/>
      <c r="M136" s="123"/>
      <c r="N136" s="123"/>
      <c r="O136" s="124"/>
      <c r="P136" s="123"/>
      <c r="Q136" s="15"/>
    </row>
    <row r="137" spans="2:17" ht="15.75" hidden="1">
      <c r="B137" s="16" t="s">
        <v>148</v>
      </c>
      <c r="C137" s="17"/>
      <c r="D137" s="18"/>
      <c r="E137" s="18"/>
      <c r="F137" s="18"/>
      <c r="G137" s="18"/>
      <c r="H137" s="18"/>
      <c r="I137" s="18"/>
      <c r="J137" s="18"/>
      <c r="K137" s="18"/>
      <c r="L137" s="12">
        <f aca="true" t="shared" si="18" ref="L137:L144">SUM(D137:J137)</f>
        <v>0</v>
      </c>
      <c r="M137" s="12"/>
      <c r="N137" s="12"/>
      <c r="O137" s="18"/>
      <c r="P137" s="19"/>
      <c r="Q137" s="20"/>
    </row>
    <row r="138" spans="2:17" ht="15.75" hidden="1">
      <c r="B138" s="16" t="s">
        <v>149</v>
      </c>
      <c r="C138" s="17"/>
      <c r="D138" s="18"/>
      <c r="E138" s="18"/>
      <c r="F138" s="18"/>
      <c r="G138" s="18"/>
      <c r="H138" s="18"/>
      <c r="I138" s="18"/>
      <c r="J138" s="18"/>
      <c r="K138" s="18"/>
      <c r="L138" s="12">
        <f t="shared" si="18"/>
        <v>0</v>
      </c>
      <c r="M138" s="12"/>
      <c r="N138" s="12"/>
      <c r="O138" s="18"/>
      <c r="P138" s="19"/>
      <c r="Q138" s="20"/>
    </row>
    <row r="139" spans="2:17" ht="15.75" hidden="1">
      <c r="B139" s="16" t="s">
        <v>150</v>
      </c>
      <c r="C139" s="17"/>
      <c r="D139" s="18"/>
      <c r="E139" s="18"/>
      <c r="F139" s="18"/>
      <c r="G139" s="18"/>
      <c r="H139" s="18"/>
      <c r="I139" s="18"/>
      <c r="J139" s="18"/>
      <c r="K139" s="18"/>
      <c r="L139" s="12">
        <f t="shared" si="18"/>
        <v>0</v>
      </c>
      <c r="M139" s="12"/>
      <c r="N139" s="12"/>
      <c r="O139" s="18"/>
      <c r="P139" s="19"/>
      <c r="Q139" s="20"/>
    </row>
    <row r="140" spans="2:17" ht="15.75" hidden="1">
      <c r="B140" s="16" t="s">
        <v>151</v>
      </c>
      <c r="C140" s="17"/>
      <c r="D140" s="18"/>
      <c r="E140" s="18"/>
      <c r="F140" s="18"/>
      <c r="G140" s="18"/>
      <c r="H140" s="18"/>
      <c r="I140" s="18"/>
      <c r="J140" s="18"/>
      <c r="K140" s="18"/>
      <c r="L140" s="12">
        <f t="shared" si="18"/>
        <v>0</v>
      </c>
      <c r="M140" s="12"/>
      <c r="N140" s="12"/>
      <c r="O140" s="18"/>
      <c r="P140" s="19"/>
      <c r="Q140" s="20"/>
    </row>
    <row r="141" spans="2:17" ht="15.75" hidden="1">
      <c r="B141" s="16" t="s">
        <v>152</v>
      </c>
      <c r="C141" s="17"/>
      <c r="D141" s="18"/>
      <c r="E141" s="18"/>
      <c r="F141" s="18"/>
      <c r="G141" s="18"/>
      <c r="H141" s="18"/>
      <c r="I141" s="18"/>
      <c r="J141" s="18"/>
      <c r="K141" s="18"/>
      <c r="L141" s="12">
        <f t="shared" si="18"/>
        <v>0</v>
      </c>
      <c r="M141" s="12"/>
      <c r="N141" s="12"/>
      <c r="O141" s="18"/>
      <c r="P141" s="19"/>
      <c r="Q141" s="20"/>
    </row>
    <row r="142" spans="2:17" ht="15.75" hidden="1">
      <c r="B142" s="16" t="s">
        <v>153</v>
      </c>
      <c r="C142" s="17"/>
      <c r="D142" s="18"/>
      <c r="E142" s="18"/>
      <c r="F142" s="18"/>
      <c r="G142" s="18"/>
      <c r="H142" s="18"/>
      <c r="I142" s="18"/>
      <c r="J142" s="18"/>
      <c r="K142" s="18"/>
      <c r="L142" s="12">
        <f t="shared" si="18"/>
        <v>0</v>
      </c>
      <c r="M142" s="12"/>
      <c r="N142" s="12"/>
      <c r="O142" s="18"/>
      <c r="P142" s="19"/>
      <c r="Q142" s="20"/>
    </row>
    <row r="143" spans="2:17" ht="15.75" hidden="1">
      <c r="B143" s="16" t="s">
        <v>154</v>
      </c>
      <c r="C143" s="21"/>
      <c r="D143" s="22"/>
      <c r="E143" s="22"/>
      <c r="F143" s="22"/>
      <c r="G143" s="22"/>
      <c r="H143" s="22"/>
      <c r="I143" s="22"/>
      <c r="J143" s="22"/>
      <c r="K143" s="22"/>
      <c r="L143" s="12">
        <f t="shared" si="18"/>
        <v>0</v>
      </c>
      <c r="M143" s="12"/>
      <c r="N143" s="12"/>
      <c r="O143" s="22"/>
      <c r="P143" s="23"/>
      <c r="Q143" s="20"/>
    </row>
    <row r="144" spans="2:17" ht="15.75" hidden="1">
      <c r="B144" s="16" t="s">
        <v>155</v>
      </c>
      <c r="C144" s="21"/>
      <c r="D144" s="22"/>
      <c r="E144" s="22"/>
      <c r="F144" s="22"/>
      <c r="G144" s="22"/>
      <c r="H144" s="22"/>
      <c r="I144" s="22"/>
      <c r="J144" s="22"/>
      <c r="K144" s="22"/>
      <c r="L144" s="12">
        <f t="shared" si="18"/>
        <v>0</v>
      </c>
      <c r="M144" s="12"/>
      <c r="N144" s="12"/>
      <c r="O144" s="22"/>
      <c r="P144" s="23"/>
      <c r="Q144" s="20"/>
    </row>
    <row r="145" spans="3:17" ht="15.75" hidden="1">
      <c r="C145" s="24" t="s">
        <v>22</v>
      </c>
      <c r="D145" s="25">
        <f>SUM(D137:D144)</f>
        <v>0</v>
      </c>
      <c r="E145" s="25"/>
      <c r="F145" s="25"/>
      <c r="G145" s="25"/>
      <c r="H145" s="25">
        <f>SUM(H137:H144)</f>
        <v>0</v>
      </c>
      <c r="I145" s="25"/>
      <c r="J145" s="25"/>
      <c r="K145" s="27"/>
      <c r="L145" s="27">
        <f>SUM(L137:L144)</f>
        <v>0</v>
      </c>
      <c r="M145" s="27"/>
      <c r="N145" s="27"/>
      <c r="O145" s="32">
        <f>SUM(O137:O144)</f>
        <v>0</v>
      </c>
      <c r="P145" s="23"/>
      <c r="Q145" s="26"/>
    </row>
    <row r="146" spans="2:17" ht="15.75" hidden="1">
      <c r="B146" s="13" t="s">
        <v>156</v>
      </c>
      <c r="C146" s="123"/>
      <c r="D146" s="123"/>
      <c r="E146" s="123"/>
      <c r="F146" s="123"/>
      <c r="G146" s="123"/>
      <c r="H146" s="123"/>
      <c r="I146" s="123"/>
      <c r="J146" s="123"/>
      <c r="K146" s="123"/>
      <c r="L146" s="123"/>
      <c r="M146" s="123"/>
      <c r="N146" s="123"/>
      <c r="O146" s="124"/>
      <c r="P146" s="123"/>
      <c r="Q146" s="15"/>
    </row>
    <row r="147" spans="2:17" ht="15.75" hidden="1">
      <c r="B147" s="16" t="s">
        <v>157</v>
      </c>
      <c r="C147" s="17"/>
      <c r="D147" s="18"/>
      <c r="E147" s="18"/>
      <c r="F147" s="18"/>
      <c r="G147" s="18"/>
      <c r="H147" s="18"/>
      <c r="I147" s="18"/>
      <c r="J147" s="18"/>
      <c r="K147" s="18"/>
      <c r="L147" s="12">
        <f aca="true" t="shared" si="19" ref="L147:L154">SUM(D147:J147)</f>
        <v>0</v>
      </c>
      <c r="M147" s="12"/>
      <c r="N147" s="12"/>
      <c r="O147" s="18"/>
      <c r="P147" s="19"/>
      <c r="Q147" s="20"/>
    </row>
    <row r="148" spans="2:17" ht="15.75" hidden="1">
      <c r="B148" s="16" t="s">
        <v>158</v>
      </c>
      <c r="C148" s="17"/>
      <c r="D148" s="18"/>
      <c r="E148" s="18"/>
      <c r="F148" s="18"/>
      <c r="G148" s="18"/>
      <c r="H148" s="18"/>
      <c r="I148" s="18"/>
      <c r="J148" s="18"/>
      <c r="K148" s="18"/>
      <c r="L148" s="12">
        <f t="shared" si="19"/>
        <v>0</v>
      </c>
      <c r="M148" s="12"/>
      <c r="N148" s="12"/>
      <c r="O148" s="18"/>
      <c r="P148" s="19"/>
      <c r="Q148" s="20"/>
    </row>
    <row r="149" spans="2:17" ht="15.75" hidden="1">
      <c r="B149" s="16" t="s">
        <v>159</v>
      </c>
      <c r="C149" s="17"/>
      <c r="D149" s="18"/>
      <c r="E149" s="18"/>
      <c r="F149" s="18"/>
      <c r="G149" s="18"/>
      <c r="H149" s="18"/>
      <c r="I149" s="18"/>
      <c r="J149" s="18"/>
      <c r="K149" s="18"/>
      <c r="L149" s="12">
        <f t="shared" si="19"/>
        <v>0</v>
      </c>
      <c r="M149" s="12"/>
      <c r="N149" s="12"/>
      <c r="O149" s="18"/>
      <c r="P149" s="19"/>
      <c r="Q149" s="20"/>
    </row>
    <row r="150" spans="2:17" ht="15.75" hidden="1">
      <c r="B150" s="16" t="s">
        <v>160</v>
      </c>
      <c r="C150" s="17"/>
      <c r="D150" s="18"/>
      <c r="E150" s="18"/>
      <c r="F150" s="18"/>
      <c r="G150" s="18"/>
      <c r="H150" s="18"/>
      <c r="I150" s="18"/>
      <c r="J150" s="18"/>
      <c r="K150" s="18"/>
      <c r="L150" s="12">
        <f t="shared" si="19"/>
        <v>0</v>
      </c>
      <c r="M150" s="12"/>
      <c r="N150" s="12"/>
      <c r="O150" s="18"/>
      <c r="P150" s="19"/>
      <c r="Q150" s="20"/>
    </row>
    <row r="151" spans="2:17" ht="15.75" hidden="1">
      <c r="B151" s="16" t="s">
        <v>161</v>
      </c>
      <c r="C151" s="17"/>
      <c r="D151" s="18"/>
      <c r="E151" s="18"/>
      <c r="F151" s="18"/>
      <c r="G151" s="18"/>
      <c r="H151" s="18"/>
      <c r="I151" s="18"/>
      <c r="J151" s="18"/>
      <c r="K151" s="18"/>
      <c r="L151" s="12">
        <f t="shared" si="19"/>
        <v>0</v>
      </c>
      <c r="M151" s="12"/>
      <c r="N151" s="12"/>
      <c r="O151" s="18"/>
      <c r="P151" s="19"/>
      <c r="Q151" s="20"/>
    </row>
    <row r="152" spans="2:17" ht="15.75" hidden="1">
      <c r="B152" s="16" t="s">
        <v>162</v>
      </c>
      <c r="C152" s="17"/>
      <c r="D152" s="18"/>
      <c r="E152" s="18"/>
      <c r="F152" s="18"/>
      <c r="G152" s="18"/>
      <c r="H152" s="18"/>
      <c r="I152" s="18"/>
      <c r="J152" s="18"/>
      <c r="K152" s="18"/>
      <c r="L152" s="12">
        <f t="shared" si="19"/>
        <v>0</v>
      </c>
      <c r="M152" s="12"/>
      <c r="N152" s="12"/>
      <c r="O152" s="18"/>
      <c r="P152" s="19"/>
      <c r="Q152" s="20"/>
    </row>
    <row r="153" spans="2:17" ht="15.75" hidden="1">
      <c r="B153" s="16" t="s">
        <v>163</v>
      </c>
      <c r="C153" s="21"/>
      <c r="D153" s="22"/>
      <c r="E153" s="22"/>
      <c r="F153" s="22"/>
      <c r="G153" s="22"/>
      <c r="H153" s="22"/>
      <c r="I153" s="22"/>
      <c r="J153" s="22"/>
      <c r="K153" s="22"/>
      <c r="L153" s="12">
        <f t="shared" si="19"/>
        <v>0</v>
      </c>
      <c r="M153" s="12"/>
      <c r="N153" s="12"/>
      <c r="O153" s="22"/>
      <c r="P153" s="23"/>
      <c r="Q153" s="20"/>
    </row>
    <row r="154" spans="2:17" ht="15.75" hidden="1">
      <c r="B154" s="16" t="s">
        <v>164</v>
      </c>
      <c r="C154" s="21"/>
      <c r="D154" s="22"/>
      <c r="E154" s="22"/>
      <c r="F154" s="22"/>
      <c r="G154" s="22"/>
      <c r="H154" s="22"/>
      <c r="I154" s="22"/>
      <c r="J154" s="22"/>
      <c r="K154" s="22"/>
      <c r="L154" s="12">
        <f t="shared" si="19"/>
        <v>0</v>
      </c>
      <c r="M154" s="12"/>
      <c r="N154" s="12"/>
      <c r="O154" s="22"/>
      <c r="P154" s="23"/>
      <c r="Q154" s="20"/>
    </row>
    <row r="155" spans="3:17" ht="15.75" hidden="1">
      <c r="C155" s="24" t="s">
        <v>22</v>
      </c>
      <c r="D155" s="27">
        <f>SUM(D147:D154)</f>
        <v>0</v>
      </c>
      <c r="E155" s="27"/>
      <c r="F155" s="27"/>
      <c r="G155" s="27"/>
      <c r="H155" s="27">
        <f>SUM(H147:H154)</f>
        <v>0</v>
      </c>
      <c r="I155" s="27"/>
      <c r="J155" s="27"/>
      <c r="K155" s="27"/>
      <c r="L155" s="27">
        <f>SUM(L147:L154)</f>
        <v>0</v>
      </c>
      <c r="M155" s="27"/>
      <c r="N155" s="27"/>
      <c r="O155" s="32">
        <f>SUM(O147:O154)</f>
        <v>0</v>
      </c>
      <c r="P155" s="23"/>
      <c r="Q155" s="26"/>
    </row>
    <row r="156" spans="2:17" ht="15.75" hidden="1">
      <c r="B156" s="13" t="s">
        <v>165</v>
      </c>
      <c r="C156" s="123"/>
      <c r="D156" s="123"/>
      <c r="E156" s="123"/>
      <c r="F156" s="123"/>
      <c r="G156" s="123"/>
      <c r="H156" s="123"/>
      <c r="I156" s="123"/>
      <c r="J156" s="123"/>
      <c r="K156" s="123"/>
      <c r="L156" s="123"/>
      <c r="M156" s="123"/>
      <c r="N156" s="123"/>
      <c r="O156" s="124"/>
      <c r="P156" s="123"/>
      <c r="Q156" s="15"/>
    </row>
    <row r="157" spans="2:17" ht="15.75" hidden="1">
      <c r="B157" s="16" t="s">
        <v>166</v>
      </c>
      <c r="C157" s="17"/>
      <c r="D157" s="18"/>
      <c r="E157" s="18"/>
      <c r="F157" s="18"/>
      <c r="G157" s="18"/>
      <c r="H157" s="18"/>
      <c r="I157" s="18"/>
      <c r="J157" s="18"/>
      <c r="K157" s="18"/>
      <c r="L157" s="12">
        <f aca="true" t="shared" si="20" ref="L157:L164">SUM(D157:J157)</f>
        <v>0</v>
      </c>
      <c r="M157" s="12"/>
      <c r="N157" s="12"/>
      <c r="O157" s="18"/>
      <c r="P157" s="19"/>
      <c r="Q157" s="20"/>
    </row>
    <row r="158" spans="2:17" ht="15.75" hidden="1">
      <c r="B158" s="16" t="s">
        <v>167</v>
      </c>
      <c r="C158" s="17"/>
      <c r="D158" s="18"/>
      <c r="E158" s="18"/>
      <c r="F158" s="18"/>
      <c r="G158" s="18"/>
      <c r="H158" s="18"/>
      <c r="I158" s="18"/>
      <c r="J158" s="18"/>
      <c r="K158" s="18"/>
      <c r="L158" s="12">
        <f t="shared" si="20"/>
        <v>0</v>
      </c>
      <c r="M158" s="12"/>
      <c r="N158" s="12"/>
      <c r="O158" s="18"/>
      <c r="P158" s="19"/>
      <c r="Q158" s="20"/>
    </row>
    <row r="159" spans="2:17" ht="15.75" hidden="1">
      <c r="B159" s="16" t="s">
        <v>168</v>
      </c>
      <c r="C159" s="17"/>
      <c r="D159" s="18"/>
      <c r="E159" s="18"/>
      <c r="F159" s="18"/>
      <c r="G159" s="18"/>
      <c r="H159" s="18"/>
      <c r="I159" s="18"/>
      <c r="J159" s="18"/>
      <c r="K159" s="18"/>
      <c r="L159" s="12">
        <f t="shared" si="20"/>
        <v>0</v>
      </c>
      <c r="M159" s="12"/>
      <c r="N159" s="12"/>
      <c r="O159" s="18"/>
      <c r="P159" s="19"/>
      <c r="Q159" s="20"/>
    </row>
    <row r="160" spans="2:17" ht="15.75" hidden="1">
      <c r="B160" s="16" t="s">
        <v>169</v>
      </c>
      <c r="C160" s="17"/>
      <c r="D160" s="18"/>
      <c r="E160" s="18"/>
      <c r="F160" s="18"/>
      <c r="G160" s="18"/>
      <c r="H160" s="18"/>
      <c r="I160" s="18"/>
      <c r="J160" s="18"/>
      <c r="K160" s="18"/>
      <c r="L160" s="12">
        <f t="shared" si="20"/>
        <v>0</v>
      </c>
      <c r="M160" s="12"/>
      <c r="N160" s="12"/>
      <c r="O160" s="18"/>
      <c r="P160" s="19"/>
      <c r="Q160" s="20"/>
    </row>
    <row r="161" spans="2:17" ht="15.75" hidden="1">
      <c r="B161" s="16" t="s">
        <v>170</v>
      </c>
      <c r="C161" s="17"/>
      <c r="D161" s="18"/>
      <c r="E161" s="18"/>
      <c r="F161" s="18"/>
      <c r="G161" s="18"/>
      <c r="H161" s="18"/>
      <c r="I161" s="18"/>
      <c r="J161" s="18"/>
      <c r="K161" s="18"/>
      <c r="L161" s="12">
        <f t="shared" si="20"/>
        <v>0</v>
      </c>
      <c r="M161" s="12"/>
      <c r="N161" s="12"/>
      <c r="O161" s="18"/>
      <c r="P161" s="19"/>
      <c r="Q161" s="20"/>
    </row>
    <row r="162" spans="2:17" ht="15.75" hidden="1">
      <c r="B162" s="16" t="s">
        <v>171</v>
      </c>
      <c r="C162" s="17"/>
      <c r="D162" s="18"/>
      <c r="E162" s="18"/>
      <c r="F162" s="18"/>
      <c r="G162" s="18"/>
      <c r="H162" s="18"/>
      <c r="I162" s="18"/>
      <c r="J162" s="18"/>
      <c r="K162" s="18"/>
      <c r="L162" s="12">
        <f t="shared" si="20"/>
        <v>0</v>
      </c>
      <c r="M162" s="12"/>
      <c r="N162" s="12"/>
      <c r="O162" s="18"/>
      <c r="P162" s="19"/>
      <c r="Q162" s="20"/>
    </row>
    <row r="163" spans="2:17" ht="15.75" hidden="1">
      <c r="B163" s="16" t="s">
        <v>172</v>
      </c>
      <c r="C163" s="21"/>
      <c r="D163" s="22"/>
      <c r="E163" s="22"/>
      <c r="F163" s="22"/>
      <c r="G163" s="22"/>
      <c r="H163" s="22"/>
      <c r="I163" s="22"/>
      <c r="J163" s="22"/>
      <c r="K163" s="22"/>
      <c r="L163" s="12">
        <f t="shared" si="20"/>
        <v>0</v>
      </c>
      <c r="M163" s="12"/>
      <c r="N163" s="12"/>
      <c r="O163" s="22"/>
      <c r="P163" s="23"/>
      <c r="Q163" s="20"/>
    </row>
    <row r="164" spans="2:17" ht="15.75" hidden="1">
      <c r="B164" s="16" t="s">
        <v>173</v>
      </c>
      <c r="C164" s="21"/>
      <c r="D164" s="22"/>
      <c r="E164" s="22"/>
      <c r="F164" s="22"/>
      <c r="G164" s="22"/>
      <c r="H164" s="22"/>
      <c r="I164" s="22"/>
      <c r="J164" s="22"/>
      <c r="K164" s="22"/>
      <c r="L164" s="12">
        <f t="shared" si="20"/>
        <v>0</v>
      </c>
      <c r="M164" s="12"/>
      <c r="N164" s="12"/>
      <c r="O164" s="22"/>
      <c r="P164" s="23"/>
      <c r="Q164" s="20"/>
    </row>
    <row r="165" spans="3:17" ht="15.75" hidden="1">
      <c r="C165" s="24" t="s">
        <v>22</v>
      </c>
      <c r="D165" s="27">
        <f>SUM(D157:D164)</f>
        <v>0</v>
      </c>
      <c r="E165" s="27"/>
      <c r="F165" s="27"/>
      <c r="G165" s="27"/>
      <c r="H165" s="27">
        <f>SUM(H157:H164)</f>
        <v>0</v>
      </c>
      <c r="I165" s="27"/>
      <c r="J165" s="27"/>
      <c r="K165" s="27"/>
      <c r="L165" s="27">
        <f>SUM(L157:L164)</f>
        <v>0</v>
      </c>
      <c r="M165" s="27"/>
      <c r="N165" s="27"/>
      <c r="O165" s="32">
        <f>SUM(O157:O164)</f>
        <v>0</v>
      </c>
      <c r="P165" s="23"/>
      <c r="Q165" s="26"/>
    </row>
    <row r="166" spans="2:17" ht="15.75" hidden="1">
      <c r="B166" s="13" t="s">
        <v>174</v>
      </c>
      <c r="C166" s="123"/>
      <c r="D166" s="123"/>
      <c r="E166" s="123"/>
      <c r="F166" s="123"/>
      <c r="G166" s="123"/>
      <c r="H166" s="123"/>
      <c r="I166" s="123"/>
      <c r="J166" s="123"/>
      <c r="K166" s="123"/>
      <c r="L166" s="123"/>
      <c r="M166" s="123"/>
      <c r="N166" s="123"/>
      <c r="O166" s="124"/>
      <c r="P166" s="123"/>
      <c r="Q166" s="15"/>
    </row>
    <row r="167" spans="2:17" ht="15.75" hidden="1">
      <c r="B167" s="16" t="s">
        <v>175</v>
      </c>
      <c r="C167" s="17"/>
      <c r="D167" s="18"/>
      <c r="E167" s="18"/>
      <c r="F167" s="18"/>
      <c r="G167" s="18"/>
      <c r="H167" s="18"/>
      <c r="I167" s="18"/>
      <c r="J167" s="18"/>
      <c r="K167" s="18"/>
      <c r="L167" s="12">
        <f aca="true" t="shared" si="21" ref="L167:L174">SUM(D167:J167)</f>
        <v>0</v>
      </c>
      <c r="M167" s="12"/>
      <c r="N167" s="12"/>
      <c r="O167" s="18"/>
      <c r="P167" s="19"/>
      <c r="Q167" s="20"/>
    </row>
    <row r="168" spans="2:17" ht="15.75" hidden="1">
      <c r="B168" s="16" t="s">
        <v>176</v>
      </c>
      <c r="C168" s="17"/>
      <c r="D168" s="18"/>
      <c r="E168" s="18"/>
      <c r="F168" s="18"/>
      <c r="G168" s="18"/>
      <c r="H168" s="18"/>
      <c r="I168" s="18"/>
      <c r="J168" s="18"/>
      <c r="K168" s="18"/>
      <c r="L168" s="12">
        <f t="shared" si="21"/>
        <v>0</v>
      </c>
      <c r="M168" s="12"/>
      <c r="N168" s="12"/>
      <c r="O168" s="18"/>
      <c r="P168" s="19"/>
      <c r="Q168" s="20"/>
    </row>
    <row r="169" spans="2:17" ht="15.75" hidden="1">
      <c r="B169" s="16" t="s">
        <v>177</v>
      </c>
      <c r="C169" s="17"/>
      <c r="D169" s="18"/>
      <c r="E169" s="18"/>
      <c r="F169" s="18"/>
      <c r="G169" s="18"/>
      <c r="H169" s="18"/>
      <c r="I169" s="18"/>
      <c r="J169" s="18"/>
      <c r="K169" s="18"/>
      <c r="L169" s="12">
        <f t="shared" si="21"/>
        <v>0</v>
      </c>
      <c r="M169" s="12"/>
      <c r="N169" s="12"/>
      <c r="O169" s="18"/>
      <c r="P169" s="19"/>
      <c r="Q169" s="20"/>
    </row>
    <row r="170" spans="2:17" ht="15.75" hidden="1">
      <c r="B170" s="16" t="s">
        <v>178</v>
      </c>
      <c r="C170" s="17"/>
      <c r="D170" s="18"/>
      <c r="E170" s="18"/>
      <c r="F170" s="18"/>
      <c r="G170" s="18"/>
      <c r="H170" s="18"/>
      <c r="I170" s="18"/>
      <c r="J170" s="18"/>
      <c r="K170" s="18"/>
      <c r="L170" s="12">
        <f t="shared" si="21"/>
        <v>0</v>
      </c>
      <c r="M170" s="12"/>
      <c r="N170" s="12"/>
      <c r="O170" s="18"/>
      <c r="P170" s="19"/>
      <c r="Q170" s="20"/>
    </row>
    <row r="171" spans="2:17" ht="15.75" hidden="1">
      <c r="B171" s="16" t="s">
        <v>179</v>
      </c>
      <c r="C171" s="17"/>
      <c r="D171" s="18"/>
      <c r="E171" s="18"/>
      <c r="F171" s="18"/>
      <c r="G171" s="18"/>
      <c r="H171" s="18"/>
      <c r="I171" s="18"/>
      <c r="J171" s="18"/>
      <c r="K171" s="18"/>
      <c r="L171" s="12">
        <f t="shared" si="21"/>
        <v>0</v>
      </c>
      <c r="M171" s="12"/>
      <c r="N171" s="12"/>
      <c r="O171" s="18"/>
      <c r="P171" s="19"/>
      <c r="Q171" s="20"/>
    </row>
    <row r="172" spans="2:17" ht="15.75" hidden="1">
      <c r="B172" s="16" t="s">
        <v>180</v>
      </c>
      <c r="C172" s="17"/>
      <c r="D172" s="18"/>
      <c r="E172" s="18"/>
      <c r="F172" s="18"/>
      <c r="G172" s="18"/>
      <c r="H172" s="18"/>
      <c r="I172" s="18"/>
      <c r="J172" s="18"/>
      <c r="K172" s="18"/>
      <c r="L172" s="12">
        <f t="shared" si="21"/>
        <v>0</v>
      </c>
      <c r="M172" s="12"/>
      <c r="N172" s="12"/>
      <c r="O172" s="18"/>
      <c r="P172" s="19"/>
      <c r="Q172" s="20"/>
    </row>
    <row r="173" spans="2:17" ht="15.75" hidden="1">
      <c r="B173" s="16" t="s">
        <v>181</v>
      </c>
      <c r="C173" s="21"/>
      <c r="D173" s="22"/>
      <c r="E173" s="22"/>
      <c r="F173" s="22"/>
      <c r="G173" s="22"/>
      <c r="H173" s="22"/>
      <c r="I173" s="22"/>
      <c r="J173" s="22"/>
      <c r="K173" s="22"/>
      <c r="L173" s="12">
        <f t="shared" si="21"/>
        <v>0</v>
      </c>
      <c r="M173" s="12"/>
      <c r="N173" s="12"/>
      <c r="O173" s="22"/>
      <c r="P173" s="23"/>
      <c r="Q173" s="20"/>
    </row>
    <row r="174" spans="2:17" ht="15.75" hidden="1">
      <c r="B174" s="16" t="s">
        <v>182</v>
      </c>
      <c r="C174" s="21"/>
      <c r="D174" s="22"/>
      <c r="E174" s="22"/>
      <c r="F174" s="22"/>
      <c r="G174" s="22"/>
      <c r="H174" s="22"/>
      <c r="I174" s="22"/>
      <c r="J174" s="22"/>
      <c r="K174" s="22"/>
      <c r="L174" s="12">
        <f t="shared" si="21"/>
        <v>0</v>
      </c>
      <c r="M174" s="12"/>
      <c r="N174" s="12"/>
      <c r="O174" s="22"/>
      <c r="P174" s="23"/>
      <c r="Q174" s="20"/>
    </row>
    <row r="175" spans="3:17" ht="15.75" hidden="1">
      <c r="C175" s="24" t="s">
        <v>22</v>
      </c>
      <c r="D175" s="25">
        <f>SUM(D167:D174)</f>
        <v>0</v>
      </c>
      <c r="E175" s="25"/>
      <c r="F175" s="25"/>
      <c r="G175" s="25"/>
      <c r="H175" s="25">
        <f>SUM(H167:H174)</f>
        <v>0</v>
      </c>
      <c r="I175" s="25"/>
      <c r="J175" s="25"/>
      <c r="K175" s="25"/>
      <c r="L175" s="25">
        <f>SUM(L167:L174)</f>
        <v>0</v>
      </c>
      <c r="M175" s="25"/>
      <c r="N175" s="25"/>
      <c r="O175" s="32">
        <f>SUM(O167:O174)</f>
        <v>0</v>
      </c>
      <c r="P175" s="23"/>
      <c r="Q175" s="26"/>
    </row>
    <row r="176" spans="2:17" ht="15.75" hidden="1">
      <c r="B176" s="33"/>
      <c r="C176" s="34"/>
      <c r="D176" s="35"/>
      <c r="E176" s="35"/>
      <c r="F176" s="35"/>
      <c r="G176" s="35"/>
      <c r="H176" s="35"/>
      <c r="I176" s="35"/>
      <c r="J176" s="35"/>
      <c r="K176" s="35"/>
      <c r="L176" s="35"/>
      <c r="M176" s="35"/>
      <c r="N176" s="35"/>
      <c r="O176" s="35"/>
      <c r="P176" s="29"/>
      <c r="Q176" s="36"/>
    </row>
    <row r="177" spans="2:17" ht="15.75">
      <c r="B177" s="33"/>
      <c r="C177" s="34"/>
      <c r="D177" s="35"/>
      <c r="E177" s="35"/>
      <c r="F177" s="35"/>
      <c r="G177" s="35"/>
      <c r="H177" s="35"/>
      <c r="I177" s="35"/>
      <c r="J177" s="35"/>
      <c r="K177" s="35"/>
      <c r="L177" s="35"/>
      <c r="M177" s="35"/>
      <c r="N177" s="35"/>
      <c r="O177" s="35"/>
      <c r="P177" s="29"/>
      <c r="Q177" s="36"/>
    </row>
    <row r="178" spans="2:17" ht="33.75" customHeight="1">
      <c r="B178" s="13" t="s">
        <v>183</v>
      </c>
      <c r="C178" s="38" t="s">
        <v>184</v>
      </c>
      <c r="D178" s="39">
        <v>99926</v>
      </c>
      <c r="E178" s="39">
        <v>99926</v>
      </c>
      <c r="F178" s="85">
        <f>D178-E178</f>
        <v>0</v>
      </c>
      <c r="G178" s="78"/>
      <c r="H178" s="40">
        <v>70168.3</v>
      </c>
      <c r="I178" s="40">
        <v>34378</v>
      </c>
      <c r="J178" s="85">
        <f>H178-I178</f>
        <v>35790.3</v>
      </c>
      <c r="K178" s="78"/>
      <c r="L178" s="84">
        <f>D178+H178</f>
        <v>170094.3</v>
      </c>
      <c r="M178" s="84">
        <f aca="true" t="shared" si="22" ref="M178:N181">E178+I178</f>
        <v>134304</v>
      </c>
      <c r="N178" s="41">
        <f t="shared" si="22"/>
        <v>35790.3</v>
      </c>
      <c r="O178" s="109">
        <f>M178/L178</f>
        <v>0.7895855416671811</v>
      </c>
      <c r="P178" s="42"/>
      <c r="Q178" s="26"/>
    </row>
    <row r="179" spans="2:17" ht="44.25" customHeight="1">
      <c r="B179" s="13" t="s">
        <v>185</v>
      </c>
      <c r="C179" s="38" t="s">
        <v>186</v>
      </c>
      <c r="D179" s="39">
        <v>0</v>
      </c>
      <c r="E179" s="39"/>
      <c r="F179" s="85">
        <f>D179-E179</f>
        <v>0</v>
      </c>
      <c r="G179" s="78"/>
      <c r="H179" s="40">
        <v>20000</v>
      </c>
      <c r="I179" s="40">
        <v>4184</v>
      </c>
      <c r="J179" s="85">
        <f>H179-I179</f>
        <v>15816</v>
      </c>
      <c r="K179" s="78"/>
      <c r="L179" s="84">
        <f>D179+H179</f>
        <v>20000</v>
      </c>
      <c r="M179" s="84">
        <f t="shared" si="22"/>
        <v>4184</v>
      </c>
      <c r="N179" s="41">
        <f t="shared" si="22"/>
        <v>15816</v>
      </c>
      <c r="O179" s="109">
        <f>M179/L179</f>
        <v>0.2092</v>
      </c>
      <c r="P179" s="42"/>
      <c r="Q179" s="26"/>
    </row>
    <row r="180" spans="2:17" ht="34.5" customHeight="1">
      <c r="B180" s="13" t="s">
        <v>187</v>
      </c>
      <c r="C180" s="43" t="s">
        <v>188</v>
      </c>
      <c r="D180" s="39">
        <v>30000</v>
      </c>
      <c r="E180" s="39"/>
      <c r="F180" s="85">
        <f>D180-E180</f>
        <v>30000</v>
      </c>
      <c r="G180" s="78"/>
      <c r="H180" s="40">
        <v>15000</v>
      </c>
      <c r="I180" s="40">
        <v>4957</v>
      </c>
      <c r="J180" s="85">
        <f>H180-I180</f>
        <v>10043</v>
      </c>
      <c r="K180" s="78"/>
      <c r="L180" s="84">
        <f>D180+H180</f>
        <v>45000</v>
      </c>
      <c r="M180" s="84">
        <f t="shared" si="22"/>
        <v>4957</v>
      </c>
      <c r="N180" s="41">
        <f t="shared" si="22"/>
        <v>40043</v>
      </c>
      <c r="O180" s="109">
        <f>M180/L180</f>
        <v>0.11015555555555556</v>
      </c>
      <c r="P180" s="42"/>
      <c r="Q180" s="26"/>
    </row>
    <row r="181" spans="2:17" ht="46.5" customHeight="1">
      <c r="B181" s="44" t="s">
        <v>189</v>
      </c>
      <c r="C181" s="38" t="s">
        <v>190</v>
      </c>
      <c r="D181" s="39">
        <v>20000</v>
      </c>
      <c r="E181" s="39"/>
      <c r="F181" s="85">
        <f>D181-E181</f>
        <v>20000</v>
      </c>
      <c r="G181" s="78"/>
      <c r="H181" s="40">
        <v>0</v>
      </c>
      <c r="I181" s="40"/>
      <c r="J181" s="85">
        <f>H181-I181</f>
        <v>0</v>
      </c>
      <c r="K181" s="78"/>
      <c r="L181" s="84">
        <f>D181+H181</f>
        <v>20000</v>
      </c>
      <c r="M181" s="84">
        <f t="shared" si="22"/>
        <v>0</v>
      </c>
      <c r="N181" s="41">
        <f t="shared" si="22"/>
        <v>20000</v>
      </c>
      <c r="O181" s="109">
        <f>M181/L181</f>
        <v>0</v>
      </c>
      <c r="P181" s="42"/>
      <c r="Q181" s="26"/>
    </row>
    <row r="182" spans="2:17" ht="15.75">
      <c r="B182" s="33"/>
      <c r="C182" s="45" t="s">
        <v>191</v>
      </c>
      <c r="D182" s="46">
        <f>SUM(D178:D181)</f>
        <v>149926</v>
      </c>
      <c r="E182" s="46">
        <f>SUM(E178:E181)</f>
        <v>99926</v>
      </c>
      <c r="F182" s="46">
        <f>SUM(F178:F181)</f>
        <v>50000</v>
      </c>
      <c r="G182" s="46"/>
      <c r="H182" s="46">
        <f>SUM(H178:H181)</f>
        <v>105168.3</v>
      </c>
      <c r="I182" s="46">
        <f>SUM(I178:I181)</f>
        <v>43519</v>
      </c>
      <c r="J182" s="46">
        <f>SUM(J178:J181)</f>
        <v>61649.3</v>
      </c>
      <c r="K182" s="46"/>
      <c r="L182" s="46">
        <f>SUM(L178:L181)</f>
        <v>255094.3</v>
      </c>
      <c r="M182" s="46">
        <f>SUM(M178:M181)</f>
        <v>143445</v>
      </c>
      <c r="N182" s="46">
        <f>SUM(N178:N181)</f>
        <v>111649.3</v>
      </c>
      <c r="O182" s="110">
        <f>M182/L182</f>
        <v>0.5623214630824758</v>
      </c>
      <c r="P182" s="47"/>
      <c r="Q182" s="48"/>
    </row>
    <row r="183" spans="2:17" ht="15.75">
      <c r="B183" s="33"/>
      <c r="C183" s="34"/>
      <c r="D183" s="35"/>
      <c r="E183" s="35"/>
      <c r="F183" s="35"/>
      <c r="G183" s="35"/>
      <c r="H183" s="35"/>
      <c r="I183" s="35"/>
      <c r="J183" s="35"/>
      <c r="K183" s="35"/>
      <c r="L183" s="35"/>
      <c r="M183" s="35"/>
      <c r="N183" s="35"/>
      <c r="O183" s="35"/>
      <c r="P183" s="29"/>
      <c r="Q183" s="48"/>
    </row>
    <row r="184" spans="2:17" ht="15.75" hidden="1">
      <c r="B184" s="33"/>
      <c r="C184" s="34"/>
      <c r="D184" s="35"/>
      <c r="E184" s="35"/>
      <c r="F184" s="35"/>
      <c r="G184" s="35"/>
      <c r="H184" s="35"/>
      <c r="I184" s="35"/>
      <c r="J184" s="35"/>
      <c r="K184" s="35"/>
      <c r="L184" s="35"/>
      <c r="M184" s="35"/>
      <c r="N184" s="35"/>
      <c r="O184" s="35"/>
      <c r="P184" s="29"/>
      <c r="Q184" s="48"/>
    </row>
    <row r="185" spans="2:17" ht="15.75" hidden="1">
      <c r="B185" s="33"/>
      <c r="C185" s="34"/>
      <c r="D185" s="35"/>
      <c r="E185" s="35"/>
      <c r="F185" s="35"/>
      <c r="G185" s="35"/>
      <c r="H185" s="35"/>
      <c r="I185" s="35"/>
      <c r="J185" s="35"/>
      <c r="K185" s="35"/>
      <c r="L185" s="35"/>
      <c r="M185" s="35"/>
      <c r="N185" s="35"/>
      <c r="O185" s="35"/>
      <c r="P185" s="29"/>
      <c r="Q185" s="48"/>
    </row>
    <row r="186" spans="2:17" ht="15.75" hidden="1">
      <c r="B186" s="33"/>
      <c r="C186" s="34"/>
      <c r="D186" s="35"/>
      <c r="E186" s="35"/>
      <c r="F186" s="35"/>
      <c r="G186" s="35"/>
      <c r="H186" s="35"/>
      <c r="I186" s="35"/>
      <c r="J186" s="35"/>
      <c r="K186" s="35"/>
      <c r="L186" s="35"/>
      <c r="M186" s="35"/>
      <c r="N186" s="35"/>
      <c r="O186" s="35"/>
      <c r="P186" s="29"/>
      <c r="Q186" s="48"/>
    </row>
    <row r="187" spans="2:17" ht="15.75" hidden="1">
      <c r="B187" s="33"/>
      <c r="C187" s="34"/>
      <c r="D187" s="35"/>
      <c r="E187" s="35"/>
      <c r="F187" s="35"/>
      <c r="G187" s="35"/>
      <c r="H187" s="35"/>
      <c r="I187" s="35"/>
      <c r="J187" s="35"/>
      <c r="K187" s="35"/>
      <c r="L187" s="35"/>
      <c r="M187" s="35"/>
      <c r="N187" s="35"/>
      <c r="O187" s="35"/>
      <c r="P187" s="29"/>
      <c r="Q187" s="48"/>
    </row>
    <row r="188" spans="2:17" ht="15.75" hidden="1">
      <c r="B188" s="33"/>
      <c r="C188" s="34"/>
      <c r="D188" s="35"/>
      <c r="E188" s="35"/>
      <c r="F188" s="35"/>
      <c r="G188" s="35"/>
      <c r="H188" s="35"/>
      <c r="I188" s="35"/>
      <c r="J188" s="35"/>
      <c r="K188" s="35"/>
      <c r="L188" s="35"/>
      <c r="M188" s="35"/>
      <c r="N188" s="35"/>
      <c r="O188" s="35"/>
      <c r="P188" s="29"/>
      <c r="Q188" s="48"/>
    </row>
    <row r="189" spans="2:17" ht="16.5" thickBot="1">
      <c r="B189" s="33"/>
      <c r="C189" s="34"/>
      <c r="D189" s="35"/>
      <c r="E189" s="35"/>
      <c r="F189" s="35"/>
      <c r="G189" s="35"/>
      <c r="H189" s="35"/>
      <c r="I189" s="35"/>
      <c r="J189" s="35"/>
      <c r="K189" s="35"/>
      <c r="L189" s="35"/>
      <c r="M189" s="35"/>
      <c r="N189" s="35"/>
      <c r="O189" s="35"/>
      <c r="P189" s="29"/>
      <c r="Q189" s="48"/>
    </row>
    <row r="190" spans="2:16" ht="16.5" thickBot="1">
      <c r="B190" s="33"/>
      <c r="C190" s="141" t="s">
        <v>192</v>
      </c>
      <c r="D190" s="142"/>
      <c r="E190" s="142"/>
      <c r="F190" s="142"/>
      <c r="G190" s="142"/>
      <c r="H190" s="142"/>
      <c r="I190" s="142"/>
      <c r="J190" s="142"/>
      <c r="K190" s="142"/>
      <c r="L190" s="142"/>
      <c r="M190" s="143"/>
      <c r="N190" s="144"/>
      <c r="O190" s="35"/>
      <c r="P190" s="48"/>
    </row>
    <row r="191" spans="2:16" ht="15.75">
      <c r="B191" s="33"/>
      <c r="C191" s="145"/>
      <c r="D191" s="153" t="s">
        <v>193</v>
      </c>
      <c r="E191" s="154"/>
      <c r="F191" s="155"/>
      <c r="G191" s="67"/>
      <c r="H191" s="153" t="s">
        <v>194</v>
      </c>
      <c r="I191" s="154"/>
      <c r="J191" s="155"/>
      <c r="K191" s="68"/>
      <c r="L191" s="135" t="s">
        <v>4</v>
      </c>
      <c r="M191" s="136"/>
      <c r="N191" s="137"/>
      <c r="O191" s="35"/>
      <c r="P191" s="48"/>
    </row>
    <row r="192" spans="2:16" ht="16.5" thickBot="1">
      <c r="B192" s="33"/>
      <c r="C192" s="146"/>
      <c r="D192" s="152" t="str">
        <f>D6</f>
        <v>BCNUDH</v>
      </c>
      <c r="E192" s="119"/>
      <c r="F192" s="120"/>
      <c r="G192" s="61"/>
      <c r="H192" s="152" t="str">
        <f>H6</f>
        <v>ONU-FEMMES</v>
      </c>
      <c r="I192" s="119"/>
      <c r="J192" s="120"/>
      <c r="K192" s="64"/>
      <c r="L192" s="138"/>
      <c r="M192" s="139"/>
      <c r="N192" s="140"/>
      <c r="O192" s="35"/>
      <c r="P192" s="48"/>
    </row>
    <row r="193" spans="2:16" ht="15.75">
      <c r="B193" s="49"/>
      <c r="C193" s="50" t="s">
        <v>195</v>
      </c>
      <c r="D193" s="16">
        <f>SUM(D18,D28,D39,D49,D61,D71,D81,D91,D103,D113,D123,D133,D145,D155,D165,D175,D178,D179,D180,D181)</f>
        <v>492926</v>
      </c>
      <c r="E193" s="16">
        <f>SUM(E18,E28,E39,E49,E61,E71,E81,E91,E103,E113,E123,E133,E145,E155,E165,E175,E178,E179,E180,E181)</f>
        <v>312465.55</v>
      </c>
      <c r="F193" s="16">
        <f>SUM(F18,F28,F39,F49,F61,F71,F81,F91,F103,F113,F123,F133,F145,F155,F165,F175,F178,F179,F180,F181)</f>
        <v>170460.45</v>
      </c>
      <c r="G193" s="62"/>
      <c r="H193" s="16">
        <f>SUM(H18,H28,H39,H49,H61,H71,H81,H91,H103,H113,H123,H133,H145,H155,H165,H175,H178,H179,H180,H181)</f>
        <v>435168.3</v>
      </c>
      <c r="I193" s="16">
        <f>SUM(I18,I28,I39,I49,I61,I71,I81,I91,I103,I113,I123,I133,I145,I155,I165,I175,I178,I179,I180,I181)</f>
        <v>296889</v>
      </c>
      <c r="J193" s="16">
        <f>SUM(J18,J28,J39,J49,J61,J71,J81,J91,J103,J113,J123,J133,J145,J155,J165,J175,J178,J179,J180,J181)</f>
        <v>138279.3</v>
      </c>
      <c r="K193" s="65"/>
      <c r="L193" s="69">
        <f aca="true" t="shared" si="23" ref="L193:N194">D193+H193</f>
        <v>928094.3</v>
      </c>
      <c r="M193" s="69">
        <f t="shared" si="23"/>
        <v>609354.55</v>
      </c>
      <c r="N193" s="69">
        <f t="shared" si="23"/>
        <v>308739.75</v>
      </c>
      <c r="O193" s="52"/>
      <c r="P193" s="49"/>
    </row>
    <row r="194" spans="2:16" ht="15.75">
      <c r="B194" s="53"/>
      <c r="C194" s="50" t="s">
        <v>196</v>
      </c>
      <c r="D194" s="16">
        <f>D193*0.07</f>
        <v>34504.82</v>
      </c>
      <c r="E194" s="16">
        <f>E193*0.07</f>
        <v>21872.5885</v>
      </c>
      <c r="F194" s="16">
        <f>F193*0.07</f>
        <v>11932.231500000002</v>
      </c>
      <c r="G194" s="62"/>
      <c r="H194" s="16">
        <f>H193*0.07</f>
        <v>30461.781000000003</v>
      </c>
      <c r="I194" s="16">
        <f>I193*0.07</f>
        <v>20782.230000000003</v>
      </c>
      <c r="J194" s="16">
        <f>J193*0.07</f>
        <v>9679.551</v>
      </c>
      <c r="K194" s="65"/>
      <c r="L194" s="51">
        <f t="shared" si="23"/>
        <v>64966.601</v>
      </c>
      <c r="M194" s="51">
        <f t="shared" si="23"/>
        <v>42654.81850000001</v>
      </c>
      <c r="N194" s="51">
        <f t="shared" si="23"/>
        <v>21611.7825</v>
      </c>
      <c r="O194" s="52"/>
      <c r="P194" s="54"/>
    </row>
    <row r="195" spans="2:16" ht="16.5" thickBot="1">
      <c r="B195" s="53"/>
      <c r="C195" s="55" t="s">
        <v>4</v>
      </c>
      <c r="D195" s="56">
        <f>SUM(D193:D194)</f>
        <v>527430.82</v>
      </c>
      <c r="E195" s="56">
        <f>SUM(E193:E194)</f>
        <v>334338.1385</v>
      </c>
      <c r="F195" s="56">
        <f>SUM(F193:F194)</f>
        <v>182392.6815</v>
      </c>
      <c r="G195" s="63"/>
      <c r="H195" s="56">
        <f>SUM(H193:H194)</f>
        <v>465630.081</v>
      </c>
      <c r="I195" s="56">
        <f>SUM(I193:I194)</f>
        <v>317671.23</v>
      </c>
      <c r="J195" s="56">
        <f>SUM(J193:J194)</f>
        <v>147958.851</v>
      </c>
      <c r="K195" s="66"/>
      <c r="L195" s="57">
        <f>SUM(L193:L194)</f>
        <v>993060.9010000001</v>
      </c>
      <c r="M195" s="57">
        <f>SUM(M193:M194)</f>
        <v>652009.3685000001</v>
      </c>
      <c r="N195" s="57">
        <f>SUM(N193:N194)</f>
        <v>330351.5325</v>
      </c>
      <c r="O195" s="110">
        <f>M195/L195</f>
        <v>0.6565653403969834</v>
      </c>
      <c r="P195" s="54"/>
    </row>
    <row r="196" spans="2:17" ht="38.25" customHeight="1" thickBot="1">
      <c r="B196" s="53"/>
      <c r="D196" s="101">
        <v>369202</v>
      </c>
      <c r="E196" s="102">
        <f>E195</f>
        <v>334338.1385</v>
      </c>
      <c r="H196" s="101">
        <v>325941</v>
      </c>
      <c r="I196" s="102">
        <f>I195</f>
        <v>317671.23</v>
      </c>
      <c r="O196" s="58"/>
      <c r="P196" s="36"/>
      <c r="Q196" s="54"/>
    </row>
    <row r="197" spans="2:9" ht="16.5" thickBot="1">
      <c r="B197" s="149"/>
      <c r="E197" s="103">
        <f>E196/D196</f>
        <v>0.9055696840753842</v>
      </c>
      <c r="I197" s="103">
        <f>I196/H196</f>
        <v>0.9746280154997377</v>
      </c>
    </row>
    <row r="198" ht="15">
      <c r="B198" s="149"/>
    </row>
  </sheetData>
  <sheetProtection/>
  <mergeCells count="36">
    <mergeCell ref="B197:B198"/>
    <mergeCell ref="C135:P135"/>
    <mergeCell ref="C136:P136"/>
    <mergeCell ref="C146:P146"/>
    <mergeCell ref="C156:P156"/>
    <mergeCell ref="C166:P166"/>
    <mergeCell ref="D192:F192"/>
    <mergeCell ref="H192:J192"/>
    <mergeCell ref="D191:F191"/>
    <mergeCell ref="H191:J191"/>
    <mergeCell ref="L191:N192"/>
    <mergeCell ref="C190:N190"/>
    <mergeCell ref="C191:C192"/>
    <mergeCell ref="C124:P124"/>
    <mergeCell ref="C29:P29"/>
    <mergeCell ref="C40:P40"/>
    <mergeCell ref="C51:P51"/>
    <mergeCell ref="C52:P52"/>
    <mergeCell ref="C62:P62"/>
    <mergeCell ref="C72:P72"/>
    <mergeCell ref="C82:P82"/>
    <mergeCell ref="C93:P93"/>
    <mergeCell ref="C94:P94"/>
    <mergeCell ref="C104:P104"/>
    <mergeCell ref="C114:P114"/>
    <mergeCell ref="C8:P8"/>
    <mergeCell ref="C9:P9"/>
    <mergeCell ref="C19:P19"/>
    <mergeCell ref="B3:P3"/>
    <mergeCell ref="B2:P2"/>
    <mergeCell ref="D6:F6"/>
    <mergeCell ref="H6:J6"/>
    <mergeCell ref="D5:F5"/>
    <mergeCell ref="H5:J5"/>
    <mergeCell ref="L5:N5"/>
    <mergeCell ref="L6:N6"/>
  </mergeCells>
  <dataValidations count="4">
    <dataValidation allowBlank="1" showInputMessage="1" showErrorMessage="1" prompt="Insert *text* description of Activity here" sqref="C10 C20 C167 C41 C53 C63 C73 C83 C95 C105 C115 C125 C137 C147 C157 C30"/>
    <dataValidation allowBlank="1" showInputMessage="1" showErrorMessage="1" prompt="Insert *text* description of Output here" sqref="C9 C19 C29 C40 C52 C62 C72 C82 C94 C104 C114 C124 C136 C146 C156 C166"/>
    <dataValidation allowBlank="1" showInputMessage="1" showErrorMessage="1" prompt="Insert name of recipient agency here &#10;" sqref="D6:D7 H6:H7 L6:L7"/>
    <dataValidation allowBlank="1" showInputMessage="1" showErrorMessage="1" prompt="Insert *text* description of Outcome here" sqref="C8:P8 C51:P51 C93:P93 C135:P135"/>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13" sqref="E13"/>
    </sheetView>
  </sheetViews>
  <sheetFormatPr defaultColWidth="8.7109375" defaultRowHeight="15"/>
  <cols>
    <col min="1" max="1" width="18.8515625" style="0" customWidth="1"/>
    <col min="2" max="2" width="19.28125" style="0" customWidth="1"/>
    <col min="3" max="3" width="17.00390625" style="0" customWidth="1"/>
    <col min="4" max="4" width="16.28125" style="0" customWidth="1"/>
    <col min="5" max="5" width="18.28125" style="0" customWidth="1"/>
    <col min="6" max="6" width="15.421875" style="0" customWidth="1"/>
    <col min="7" max="7" width="22.8515625" style="0" customWidth="1"/>
    <col min="8" max="8" width="19.8515625" style="0" customWidth="1"/>
  </cols>
  <sheetData>
    <row r="1" spans="2:7" ht="15">
      <c r="B1" s="156" t="s">
        <v>218</v>
      </c>
      <c r="C1" s="156"/>
      <c r="D1" s="156"/>
      <c r="E1" s="156"/>
      <c r="F1" s="156"/>
      <c r="G1" s="156"/>
    </row>
    <row r="2" ht="15.75" thickBot="1"/>
    <row r="3" spans="1:8" ht="30.75" thickBot="1">
      <c r="A3" s="87" t="s">
        <v>207</v>
      </c>
      <c r="B3" s="88" t="s">
        <v>208</v>
      </c>
      <c r="C3" s="89" t="s">
        <v>209</v>
      </c>
      <c r="D3" s="88" t="s">
        <v>210</v>
      </c>
      <c r="E3" s="88" t="s">
        <v>211</v>
      </c>
      <c r="F3" s="107" t="s">
        <v>212</v>
      </c>
      <c r="G3" s="88" t="s">
        <v>213</v>
      </c>
      <c r="H3" s="89" t="s">
        <v>214</v>
      </c>
    </row>
    <row r="4" spans="1:8" ht="28.5" customHeight="1" thickBot="1">
      <c r="A4" s="90" t="s">
        <v>215</v>
      </c>
      <c r="B4" s="91">
        <f>369202+158229</f>
        <v>527431</v>
      </c>
      <c r="C4" s="99">
        <v>369202</v>
      </c>
      <c r="D4" s="91">
        <v>237466</v>
      </c>
      <c r="E4" s="105">
        <f>75000+21873</f>
        <v>96873</v>
      </c>
      <c r="F4" s="108">
        <f>D4+E4</f>
        <v>334339</v>
      </c>
      <c r="G4" s="106">
        <f>F4/C4</f>
        <v>0.9055720174863625</v>
      </c>
      <c r="H4" s="92">
        <v>158229</v>
      </c>
    </row>
    <row r="5" spans="1:8" ht="26.25" customHeight="1" thickBot="1">
      <c r="A5" s="93" t="s">
        <v>216</v>
      </c>
      <c r="B5" s="94">
        <f>325941+139689</f>
        <v>465630</v>
      </c>
      <c r="C5" s="100">
        <v>325941</v>
      </c>
      <c r="D5" s="94">
        <v>317671</v>
      </c>
      <c r="E5" s="94">
        <v>0</v>
      </c>
      <c r="F5" s="91">
        <f>D5+E5</f>
        <v>317671</v>
      </c>
      <c r="G5" s="111">
        <f>F5/C5</f>
        <v>0.9746273098505558</v>
      </c>
      <c r="H5" s="95">
        <v>139689</v>
      </c>
    </row>
    <row r="6" spans="1:8" ht="29.25" customHeight="1" thickBot="1">
      <c r="A6" s="96" t="s">
        <v>217</v>
      </c>
      <c r="B6" s="97">
        <f>SUM(B4:B5)</f>
        <v>993061</v>
      </c>
      <c r="C6" s="113">
        <f aca="true" t="shared" si="0" ref="C6:H6">SUM(C4:C5)</f>
        <v>695143</v>
      </c>
      <c r="D6" s="97">
        <f t="shared" si="0"/>
        <v>555137</v>
      </c>
      <c r="E6" s="97">
        <f>SUM(E4:E5)</f>
        <v>96873</v>
      </c>
      <c r="F6" s="97">
        <f t="shared" si="0"/>
        <v>652010</v>
      </c>
      <c r="G6" s="112">
        <f>F6/C6</f>
        <v>0.9379508964342589</v>
      </c>
      <c r="H6" s="98">
        <f t="shared" si="0"/>
        <v>297918</v>
      </c>
    </row>
  </sheetData>
  <sheetProtection/>
  <mergeCells count="1">
    <mergeCell ref="B1:G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Sylvie Miltoni</dc:creator>
  <cp:keywords/>
  <dc:description/>
  <cp:lastModifiedBy>Charlotte Songue</cp:lastModifiedBy>
  <dcterms:created xsi:type="dcterms:W3CDTF">2021-06-22T11:25:22Z</dcterms:created>
  <dcterms:modified xsi:type="dcterms:W3CDTF">2022-06-15T09:11:57Z</dcterms:modified>
  <cp:category/>
  <cp:version/>
  <cp:contentType/>
  <cp:contentStatus/>
</cp:coreProperties>
</file>