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OCR-CO/Docs_OCR/MPTF Fondo Post conflicto/18. Otros fondos NNUU/2. GYPI/2021/Proyectos ONU/Reportes/Semestre 1/"/>
    </mc:Choice>
  </mc:AlternateContent>
  <xr:revisionPtr revIDLastSave="0" documentId="8_{24339362-196C-4349-910B-397559120E1D}" xr6:coauthVersionLast="47" xr6:coauthVersionMax="47" xr10:uidLastSave="{00000000-0000-0000-0000-000000000000}"/>
  <bookViews>
    <workbookView xWindow="-120" yWindow="-120" windowWidth="29040" windowHeight="15840" firstSheet="1" activeTab="1" xr2:uid="{FE6952D3-F92B-47B5-946F-328EEF37F3EB}"/>
  </bookViews>
  <sheets>
    <sheet name="1) Budget Table (2)" sheetId="1" r:id="rId1"/>
    <sheet name="Informe Financier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7" i="2" l="1"/>
  <c r="L35" i="2"/>
  <c r="O52" i="2" l="1"/>
  <c r="O33" i="2"/>
  <c r="O35" i="2"/>
  <c r="O36" i="2"/>
  <c r="O34" i="2"/>
  <c r="N34" i="2"/>
  <c r="N35" i="2"/>
  <c r="N36" i="2"/>
  <c r="N33" i="2"/>
  <c r="N37" i="2" s="1"/>
  <c r="O27" i="2"/>
  <c r="O28" i="2"/>
  <c r="O26" i="2"/>
  <c r="O29" i="2" s="1"/>
  <c r="N27" i="2"/>
  <c r="N28" i="2"/>
  <c r="N26" i="2"/>
  <c r="O21" i="2"/>
  <c r="O22" i="2"/>
  <c r="O23" i="2"/>
  <c r="O20" i="2"/>
  <c r="O24" i="2" s="1"/>
  <c r="N21" i="2"/>
  <c r="N22" i="2"/>
  <c r="N23" i="2"/>
  <c r="N20" i="2"/>
  <c r="O15" i="2"/>
  <c r="O16" i="2"/>
  <c r="O17" i="2"/>
  <c r="O14" i="2"/>
  <c r="O18" i="2" s="1"/>
  <c r="N14" i="2"/>
  <c r="N15" i="2"/>
  <c r="N16" i="2"/>
  <c r="N17" i="2"/>
  <c r="O9" i="2"/>
  <c r="O10" i="2"/>
  <c r="O11" i="2"/>
  <c r="N9" i="2"/>
  <c r="N10" i="2"/>
  <c r="N11" i="2"/>
  <c r="O8" i="2"/>
  <c r="N8" i="2"/>
  <c r="G41" i="2"/>
  <c r="L37" i="2"/>
  <c r="I37" i="2"/>
  <c r="F37" i="2"/>
  <c r="L29" i="2"/>
  <c r="I29" i="2"/>
  <c r="F29" i="2"/>
  <c r="L24" i="2"/>
  <c r="I24" i="2"/>
  <c r="F24" i="2"/>
  <c r="L18" i="2"/>
  <c r="I18" i="2"/>
  <c r="F18" i="2"/>
  <c r="O12" i="2"/>
  <c r="L12" i="2"/>
  <c r="I12" i="2"/>
  <c r="I43" i="2" s="1"/>
  <c r="F12" i="2"/>
  <c r="F43" i="2" s="1"/>
  <c r="E52" i="2"/>
  <c r="N52" i="2" s="1"/>
  <c r="L43" i="2" l="1"/>
  <c r="O37" i="2"/>
  <c r="I44" i="2"/>
  <c r="L44" i="2"/>
  <c r="L45" i="2"/>
  <c r="L51" i="2" s="1"/>
  <c r="L53" i="2" s="1"/>
  <c r="F45" i="2"/>
  <c r="F51" i="2" s="1"/>
  <c r="O43" i="2"/>
  <c r="O44" i="2" l="1"/>
  <c r="O45" i="2" s="1"/>
  <c r="F53" i="2"/>
  <c r="I45" i="2"/>
  <c r="I51" i="2" s="1"/>
  <c r="I53" i="2" s="1"/>
  <c r="O51" i="2" l="1"/>
  <c r="O53" i="2" s="1"/>
  <c r="E24" i="2" l="1"/>
  <c r="K29" i="2"/>
  <c r="H29" i="2"/>
  <c r="E29" i="2"/>
  <c r="E37" i="2" l="1"/>
  <c r="G37" i="2"/>
  <c r="H37" i="2"/>
  <c r="K37" i="2"/>
  <c r="G24" i="2"/>
  <c r="H24" i="2"/>
  <c r="J24" i="2"/>
  <c r="K24" i="2"/>
  <c r="E18" i="2"/>
  <c r="G18" i="2"/>
  <c r="H18" i="2"/>
  <c r="J18" i="2"/>
  <c r="K18" i="2"/>
  <c r="E12" i="2"/>
  <c r="G12" i="2"/>
  <c r="H12" i="2"/>
  <c r="H43" i="2" s="1"/>
  <c r="H44" i="2" s="1"/>
  <c r="J12" i="2"/>
  <c r="K12" i="2"/>
  <c r="P53" i="2"/>
  <c r="J49" i="2"/>
  <c r="G49" i="2"/>
  <c r="D49" i="2"/>
  <c r="J41" i="2"/>
  <c r="D41" i="2"/>
  <c r="D37" i="2"/>
  <c r="M36" i="2"/>
  <c r="J35" i="2"/>
  <c r="M35" i="2" s="1"/>
  <c r="M34" i="2"/>
  <c r="M33" i="2"/>
  <c r="P37" i="2" s="1"/>
  <c r="J29" i="2"/>
  <c r="G29" i="2"/>
  <c r="D29" i="2"/>
  <c r="M28" i="2"/>
  <c r="M27" i="2"/>
  <c r="M26" i="2"/>
  <c r="D24" i="2"/>
  <c r="M23" i="2"/>
  <c r="M22" i="2"/>
  <c r="M21" i="2"/>
  <c r="M20" i="2"/>
  <c r="D18" i="2"/>
  <c r="M17" i="2"/>
  <c r="M16" i="2"/>
  <c r="M15" i="2"/>
  <c r="M14" i="2"/>
  <c r="P18" i="2" s="1"/>
  <c r="D12" i="2"/>
  <c r="M11" i="2"/>
  <c r="M10" i="2"/>
  <c r="M9" i="2"/>
  <c r="M8" i="2"/>
  <c r="H200" i="1"/>
  <c r="F195" i="1"/>
  <c r="E195" i="1"/>
  <c r="D195" i="1"/>
  <c r="F187" i="1"/>
  <c r="E187" i="1"/>
  <c r="D187" i="1"/>
  <c r="I178" i="1"/>
  <c r="I202" i="1" s="1"/>
  <c r="E178" i="1"/>
  <c r="D178" i="1"/>
  <c r="G177" i="1"/>
  <c r="G176" i="1"/>
  <c r="F176" i="1"/>
  <c r="D205" i="1" s="1"/>
  <c r="G175" i="1"/>
  <c r="G174" i="1"/>
  <c r="H178" i="1" s="1"/>
  <c r="I171" i="1"/>
  <c r="F171" i="1"/>
  <c r="E171" i="1"/>
  <c r="D171" i="1"/>
  <c r="G170" i="1"/>
  <c r="G169" i="1"/>
  <c r="G168" i="1"/>
  <c r="G167" i="1"/>
  <c r="G166" i="1"/>
  <c r="G165" i="1"/>
  <c r="G164" i="1"/>
  <c r="G163" i="1"/>
  <c r="H171" i="1" s="1"/>
  <c r="I161" i="1"/>
  <c r="F161" i="1"/>
  <c r="E161" i="1"/>
  <c r="D161" i="1"/>
  <c r="G160" i="1"/>
  <c r="G159" i="1"/>
  <c r="G158" i="1"/>
  <c r="G157" i="1"/>
  <c r="G156" i="1"/>
  <c r="G155" i="1"/>
  <c r="G154" i="1"/>
  <c r="G153" i="1"/>
  <c r="H161" i="1" s="1"/>
  <c r="I151" i="1"/>
  <c r="F151" i="1"/>
  <c r="E151" i="1"/>
  <c r="D151" i="1"/>
  <c r="G150" i="1"/>
  <c r="G149" i="1"/>
  <c r="G148" i="1"/>
  <c r="G147" i="1"/>
  <c r="H151" i="1" s="1"/>
  <c r="G146" i="1"/>
  <c r="G145" i="1"/>
  <c r="G144" i="1"/>
  <c r="G143" i="1"/>
  <c r="G151" i="1" s="1"/>
  <c r="I141" i="1"/>
  <c r="F141" i="1"/>
  <c r="E141" i="1"/>
  <c r="D141" i="1"/>
  <c r="G140" i="1"/>
  <c r="G139" i="1"/>
  <c r="G138" i="1"/>
  <c r="G137" i="1"/>
  <c r="G136" i="1"/>
  <c r="G141" i="1" s="1"/>
  <c r="G135" i="1"/>
  <c r="G134" i="1"/>
  <c r="G133" i="1"/>
  <c r="I129" i="1"/>
  <c r="F129" i="1"/>
  <c r="E129" i="1"/>
  <c r="D129" i="1"/>
  <c r="G128" i="1"/>
  <c r="G127" i="1"/>
  <c r="G126" i="1"/>
  <c r="G125" i="1"/>
  <c r="G124" i="1"/>
  <c r="G123" i="1"/>
  <c r="G122" i="1"/>
  <c r="G121" i="1"/>
  <c r="H129" i="1" s="1"/>
  <c r="I119" i="1"/>
  <c r="F119" i="1"/>
  <c r="E119" i="1"/>
  <c r="D119" i="1"/>
  <c r="G118" i="1"/>
  <c r="G117" i="1"/>
  <c r="G116" i="1"/>
  <c r="G115" i="1"/>
  <c r="G114" i="1"/>
  <c r="G113" i="1"/>
  <c r="G112" i="1"/>
  <c r="G111" i="1"/>
  <c r="H119" i="1" s="1"/>
  <c r="I109" i="1"/>
  <c r="F109" i="1"/>
  <c r="E109" i="1"/>
  <c r="D109" i="1"/>
  <c r="G108" i="1"/>
  <c r="G107" i="1"/>
  <c r="G106" i="1"/>
  <c r="G105" i="1"/>
  <c r="H109" i="1" s="1"/>
  <c r="G104" i="1"/>
  <c r="G103" i="1"/>
  <c r="G102" i="1"/>
  <c r="G101" i="1"/>
  <c r="G109" i="1" s="1"/>
  <c r="I99" i="1"/>
  <c r="F99" i="1"/>
  <c r="E99" i="1"/>
  <c r="D99" i="1"/>
  <c r="G98" i="1"/>
  <c r="G97" i="1"/>
  <c r="G96" i="1"/>
  <c r="G95" i="1"/>
  <c r="G94" i="1"/>
  <c r="G99" i="1" s="1"/>
  <c r="G93" i="1"/>
  <c r="G92" i="1"/>
  <c r="G91" i="1"/>
  <c r="I87" i="1"/>
  <c r="F87" i="1"/>
  <c r="E87" i="1"/>
  <c r="D87" i="1"/>
  <c r="G86" i="1"/>
  <c r="G85" i="1"/>
  <c r="G84" i="1"/>
  <c r="G83" i="1"/>
  <c r="G82" i="1"/>
  <c r="G81" i="1"/>
  <c r="G80" i="1"/>
  <c r="G79" i="1"/>
  <c r="H87" i="1" s="1"/>
  <c r="I77" i="1"/>
  <c r="F77" i="1"/>
  <c r="E77" i="1"/>
  <c r="D77" i="1"/>
  <c r="G76" i="1"/>
  <c r="G75" i="1"/>
  <c r="G74" i="1"/>
  <c r="G73" i="1"/>
  <c r="G72" i="1"/>
  <c r="G71" i="1"/>
  <c r="G70" i="1"/>
  <c r="G69" i="1"/>
  <c r="H77" i="1" s="1"/>
  <c r="I67" i="1"/>
  <c r="F67" i="1"/>
  <c r="E67" i="1"/>
  <c r="D67" i="1"/>
  <c r="G66" i="1"/>
  <c r="G65" i="1"/>
  <c r="G64" i="1"/>
  <c r="G63" i="1"/>
  <c r="G62" i="1"/>
  <c r="G61" i="1"/>
  <c r="G60" i="1"/>
  <c r="G59" i="1"/>
  <c r="H67" i="1" s="1"/>
  <c r="I57" i="1"/>
  <c r="F57" i="1"/>
  <c r="E57" i="1"/>
  <c r="D57" i="1"/>
  <c r="G56" i="1"/>
  <c r="G55" i="1"/>
  <c r="G54" i="1"/>
  <c r="G53" i="1"/>
  <c r="G52" i="1"/>
  <c r="G57" i="1" s="1"/>
  <c r="G51" i="1"/>
  <c r="G50" i="1"/>
  <c r="G49" i="1"/>
  <c r="H57" i="1" s="1"/>
  <c r="I45" i="1"/>
  <c r="F45" i="1"/>
  <c r="E45" i="1"/>
  <c r="D45" i="1"/>
  <c r="G44" i="1"/>
  <c r="G43" i="1"/>
  <c r="G42" i="1"/>
  <c r="G41" i="1"/>
  <c r="G40" i="1"/>
  <c r="G39" i="1"/>
  <c r="G38" i="1"/>
  <c r="G37" i="1"/>
  <c r="H45" i="1" s="1"/>
  <c r="I35" i="1"/>
  <c r="F35" i="1"/>
  <c r="E35" i="1"/>
  <c r="D35" i="1"/>
  <c r="G34" i="1"/>
  <c r="G33" i="1"/>
  <c r="G32" i="1"/>
  <c r="G31" i="1"/>
  <c r="G30" i="1"/>
  <c r="G29" i="1"/>
  <c r="G28" i="1"/>
  <c r="G27" i="1"/>
  <c r="H35" i="1" s="1"/>
  <c r="I25" i="1"/>
  <c r="F25" i="1"/>
  <c r="E25" i="1"/>
  <c r="D25" i="1"/>
  <c r="G24" i="1"/>
  <c r="G23" i="1"/>
  <c r="G22" i="1"/>
  <c r="G21" i="1"/>
  <c r="G20" i="1"/>
  <c r="G19" i="1"/>
  <c r="G18" i="1"/>
  <c r="G17" i="1"/>
  <c r="H25" i="1" s="1"/>
  <c r="I15" i="1"/>
  <c r="F15" i="1"/>
  <c r="F189" i="1" s="1"/>
  <c r="E15" i="1"/>
  <c r="E189" i="1" s="1"/>
  <c r="D15" i="1"/>
  <c r="D189" i="1" s="1"/>
  <c r="G14" i="1"/>
  <c r="G13" i="1"/>
  <c r="G12" i="1"/>
  <c r="G11" i="1"/>
  <c r="G10" i="1"/>
  <c r="G9" i="1"/>
  <c r="G8" i="1"/>
  <c r="G7" i="1"/>
  <c r="G15" i="1" s="1"/>
  <c r="Q29" i="2" l="1"/>
  <c r="Q24" i="2"/>
  <c r="Q18" i="2"/>
  <c r="Q12" i="2"/>
  <c r="Q55" i="2"/>
  <c r="K43" i="2"/>
  <c r="D43" i="2"/>
  <c r="D44" i="2" s="1"/>
  <c r="J43" i="2"/>
  <c r="G43" i="2"/>
  <c r="M43" i="2" s="1"/>
  <c r="J44" i="2"/>
  <c r="J45" i="2" s="1"/>
  <c r="N29" i="2"/>
  <c r="P24" i="2"/>
  <c r="P29" i="2"/>
  <c r="N18" i="2"/>
  <c r="E43" i="2"/>
  <c r="N43" i="2" s="1"/>
  <c r="K44" i="2"/>
  <c r="K45" i="2" s="1"/>
  <c r="K51" i="2" s="1"/>
  <c r="K53" i="2" s="1"/>
  <c r="H45" i="2"/>
  <c r="H51" i="2" s="1"/>
  <c r="H53" i="2" s="1"/>
  <c r="P12" i="2"/>
  <c r="N24" i="2"/>
  <c r="J37" i="2"/>
  <c r="N12" i="2"/>
  <c r="M12" i="2"/>
  <c r="M29" i="2"/>
  <c r="M24" i="2"/>
  <c r="M37" i="2"/>
  <c r="M18" i="2"/>
  <c r="D58" i="2"/>
  <c r="D190" i="1"/>
  <c r="G189" i="1"/>
  <c r="D191" i="1"/>
  <c r="E190" i="1"/>
  <c r="E191" i="1" s="1"/>
  <c r="F190" i="1"/>
  <c r="F191" i="1" s="1"/>
  <c r="H15" i="1"/>
  <c r="H99" i="1"/>
  <c r="H141" i="1"/>
  <c r="G45" i="1"/>
  <c r="G87" i="1"/>
  <c r="G129" i="1"/>
  <c r="G171" i="1"/>
  <c r="G35" i="1"/>
  <c r="G77" i="1"/>
  <c r="G119" i="1"/>
  <c r="G161" i="1"/>
  <c r="F178" i="1"/>
  <c r="G178" i="1"/>
  <c r="G25" i="1"/>
  <c r="G67" i="1"/>
  <c r="G44" i="2" l="1"/>
  <c r="G45" i="2" s="1"/>
  <c r="P43" i="2"/>
  <c r="N44" i="2"/>
  <c r="N45" i="2" s="1"/>
  <c r="D45" i="2"/>
  <c r="D52" i="2" s="1"/>
  <c r="E45" i="2"/>
  <c r="E51" i="2" s="1"/>
  <c r="D55" i="2"/>
  <c r="G51" i="2"/>
  <c r="F198" i="1"/>
  <c r="F199" i="1"/>
  <c r="F197" i="1"/>
  <c r="E198" i="1"/>
  <c r="E199" i="1"/>
  <c r="E197" i="1"/>
  <c r="E200" i="1" s="1"/>
  <c r="D198" i="1"/>
  <c r="G198" i="1" s="1"/>
  <c r="D199" i="1"/>
  <c r="G199" i="1" s="1"/>
  <c r="D197" i="1"/>
  <c r="G190" i="1"/>
  <c r="G191" i="1" s="1"/>
  <c r="D206" i="1" s="1"/>
  <c r="D202" i="1"/>
  <c r="I203" i="1"/>
  <c r="M44" i="2" l="1"/>
  <c r="M45" i="2" s="1"/>
  <c r="P45" i="2" s="1"/>
  <c r="D51" i="2"/>
  <c r="D53" i="2" s="1"/>
  <c r="N51" i="2"/>
  <c r="N53" i="2" s="1"/>
  <c r="E53" i="2"/>
  <c r="G52" i="2"/>
  <c r="J52" i="2"/>
  <c r="J51" i="2"/>
  <c r="D200" i="1"/>
  <c r="G197" i="1"/>
  <c r="G200" i="1" s="1"/>
  <c r="D203" i="1"/>
  <c r="F200" i="1"/>
  <c r="M52" i="2" l="1"/>
  <c r="P44" i="2"/>
  <c r="M51" i="2"/>
  <c r="M53" i="2" s="1"/>
  <c r="D56" i="2"/>
  <c r="D59" i="2"/>
  <c r="J53" i="2"/>
  <c r="G53" i="2"/>
</calcChain>
</file>

<file path=xl/sharedStrings.xml><?xml version="1.0" encoding="utf-8"?>
<sst xmlns="http://schemas.openxmlformats.org/spreadsheetml/2006/main" count="358" uniqueCount="231">
  <si>
    <t>Annex D - PBF Project Budget</t>
  </si>
  <si>
    <t>Table 1 - PBF project budget by outcome, output and activity</t>
  </si>
  <si>
    <r>
      <rPr>
        <b/>
        <sz val="12"/>
        <color theme="1"/>
        <rFont val="Calibri"/>
        <family val="2"/>
        <scheme val="minor"/>
      </rPr>
      <t>Outcome/ Output</t>
    </r>
    <r>
      <rPr>
        <sz val="12"/>
        <color theme="1"/>
        <rFont val="Calibri"/>
        <family val="2"/>
        <scheme val="minor"/>
      </rPr>
      <t xml:space="preserve"> number</t>
    </r>
  </si>
  <si>
    <r>
      <rPr>
        <b/>
        <sz val="12"/>
        <color theme="1"/>
        <rFont val="Calibri"/>
        <family val="2"/>
        <scheme val="minor"/>
      </rPr>
      <t>Description</t>
    </r>
    <r>
      <rPr>
        <sz val="12"/>
        <color theme="1"/>
        <rFont val="Calibri"/>
        <family val="2"/>
        <scheme val="minor"/>
      </rPr>
      <t xml:space="preserve"> (Text)</t>
    </r>
  </si>
  <si>
    <t>UNICEF budget</t>
  </si>
  <si>
    <t>UNFPA Budget</t>
  </si>
  <si>
    <t>OIT Budget</t>
  </si>
  <si>
    <t>Total</t>
  </si>
  <si>
    <r>
      <rPr>
        <b/>
        <sz val="12"/>
        <color theme="1"/>
        <rFont val="Calibri"/>
        <family val="2"/>
        <scheme val="minor"/>
      </rPr>
      <t>% of budget</t>
    </r>
    <r>
      <rPr>
        <sz val="12"/>
        <color theme="1"/>
        <rFont val="Calibri"/>
        <family val="2"/>
        <scheme val="minor"/>
      </rPr>
      <t xml:space="preserve"> per activity  allocated to </t>
    </r>
    <r>
      <rPr>
        <b/>
        <sz val="12"/>
        <color theme="1"/>
        <rFont val="Calibri"/>
        <family val="2"/>
        <scheme val="minor"/>
      </rPr>
      <t>Gender Equality and Women's Empowerment (GEWE)</t>
    </r>
    <r>
      <rPr>
        <sz val="12"/>
        <color theme="1"/>
        <rFont val="Calibri"/>
        <family val="2"/>
        <scheme val="minor"/>
      </rPr>
      <t xml:space="preserve"> (if any):</t>
    </r>
  </si>
  <si>
    <r>
      <t xml:space="preserve">Current level of </t>
    </r>
    <r>
      <rPr>
        <b/>
        <sz val="12"/>
        <color theme="1"/>
        <rFont val="Calibri"/>
        <family val="2"/>
        <scheme val="minor"/>
      </rPr>
      <t xml:space="preserve">expenditure/ commitment </t>
    </r>
    <r>
      <rPr>
        <sz val="12"/>
        <color theme="1"/>
        <rFont val="Calibri"/>
        <family val="2"/>
        <scheme val="minor"/>
      </rPr>
      <t>(To be completed at time of project progress reporting)</t>
    </r>
    <r>
      <rPr>
        <b/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</si>
  <si>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 xml:space="preserve">GEWE justification </t>
    </r>
    <r>
      <rPr>
        <sz val="12"/>
        <color theme="1"/>
        <rFont val="Calibri"/>
        <family val="2"/>
        <scheme val="minor"/>
      </rPr>
      <t>(e.g. training includes session on gender equality, specific efforts made to ensure equal representation of women and men etc.)</t>
    </r>
  </si>
  <si>
    <r>
      <t xml:space="preserve">Any other </t>
    </r>
    <r>
      <rPr>
        <b/>
        <sz val="12"/>
        <color theme="1"/>
        <rFont val="Calibri"/>
        <family val="2"/>
        <scheme val="minor"/>
      </rPr>
      <t>remarks</t>
    </r>
    <r>
      <rPr>
        <sz val="12"/>
        <color theme="1"/>
        <rFont val="Calibri"/>
        <family val="2"/>
        <scheme val="minor"/>
      </rPr>
      <t xml:space="preserve"> (e.g. on types of inputs provided or budget justification, esp. for TA or travel costs)</t>
    </r>
  </si>
  <si>
    <t xml:space="preserve">OUTCOME 1: </t>
  </si>
  <si>
    <t xml:space="preserve">Hombres y mujeres jóvenes desarrollan, fortalecen y ponen en práctica habilidades de participación, liderazgo, negociación y resiliencia en espacios cívicos abiertos. </t>
  </si>
  <si>
    <t>Output 1.1:</t>
  </si>
  <si>
    <t>Se han reconocido las narrativas individuales y colectivas entre jóvenes, hombres y mujeres, para entender los impactos históricos de la violencia.</t>
  </si>
  <si>
    <t>Activity 1.1.1:</t>
  </si>
  <si>
    <t>Mapeo y análisis completo de actores potenciales en espacios civicos de los municipios priorizados (organizaciones juveniles, instituciones nacionales y locales, empresarios, cooperantes, organizaciones sociales, líderes...) con enfoque de género.</t>
  </si>
  <si>
    <t xml:space="preserve">El mapeo incluye un informe específico para identificación de actores con este enfoque. </t>
  </si>
  <si>
    <t>Activity 1.1.2:</t>
  </si>
  <si>
    <t>Diseño e implementación de una metodología para el desarrollo de los encuentros con jóvenes, sus colectivos y familias, actores sociales, privados, comunitarios e institucionales con enfoque diferencial y validación con grupos de jóvenes</t>
  </si>
  <si>
    <t xml:space="preserve">La implelmentación y su validación incluyen participanción equitativa de mujeres. </t>
  </si>
  <si>
    <t>Activity 1.1.3:</t>
  </si>
  <si>
    <t>Realización de (24) encuentros para la identificación de narrativas individuales de jóvenes y sus colectivos.</t>
  </si>
  <si>
    <t xml:space="preserve">Los encuentros contarán con participanción equitativa de mujeres, al menos el 50% </t>
  </si>
  <si>
    <t>Activity 1.1.4</t>
  </si>
  <si>
    <t>Realización de espacios para jóvenes, hombres y mujeres, para el fortalecimiento de sus capacidades para la participación, equidad de género, la resiliencia, la solución de problemas, la negociación y el ejercicio de la ciudadanía y la democracia.</t>
  </si>
  <si>
    <t>Activity 1.1.5</t>
  </si>
  <si>
    <t>Activity 1.1.6</t>
  </si>
  <si>
    <t>Activity 1.1.7</t>
  </si>
  <si>
    <t>Activity 1.1.8</t>
  </si>
  <si>
    <t>Output Total</t>
  </si>
  <si>
    <t>Output 1.2:</t>
  </si>
  <si>
    <t xml:space="preserve">Adolescentes y jóvenes convergen en espacios cívicos con actores institucionales, comunitarios y sociales, para la consolidación del diálogo social y la construcción de narrativas conjuntas. -(Conectar para resilir)  </t>
  </si>
  <si>
    <t>Activity 1.2.1</t>
  </si>
  <si>
    <t xml:space="preserve">Encuentros preparatorios con actores clave (1) actores institucionales (2) sociales y comunitarios  (3) empresarios 4) medios de comunicación (5) adolescentes y jóvenes para socializar el ejercicio, identificar las narrativas. </t>
  </si>
  <si>
    <t xml:space="preserve">Encuentros contará con la participación de actores clave, con liderazgo representativo de mujeres en cada territorio piorizado. </t>
  </si>
  <si>
    <t>Activity 1.2.2</t>
  </si>
  <si>
    <t xml:space="preserve">Implementación de encuentros de diálogo en el marco de espacios cívicos entre adolescentes y jóvenes y (1) actores institucionales (2) sociales y comunitarios  (3) empresarios 4) medios de comunicación (5) adolescentes y jóvenes  y otros actores clave, para la construcción y socialización de narrativas sobre los daños históricos de la violencia y estereotipos hacia los adolescentes y jóvenes  </t>
  </si>
  <si>
    <t xml:space="preserve">La particpación de las mujeres será como mínimo del 50% en todos los espacios y con cada uno de los actores. </t>
  </si>
  <si>
    <t>Activity 1.2.3</t>
  </si>
  <si>
    <t>Realización de encuentros con actores clave,  para definir acciones y planes de prevención y mitigación de prácticas que refuerzan los estereotipos y la violencia hacia los y las jóvenes con enfoque de reconciliación.</t>
  </si>
  <si>
    <t xml:space="preserve">incluye participación representativa de las mujeres de cada grupo de actores, con  espacios de sensibilización en enfoque de género. </t>
  </si>
  <si>
    <t>Activity 1.2.4</t>
  </si>
  <si>
    <t xml:space="preserve">Sistematización de las narrativas construidas con los actores clave del proceso </t>
  </si>
  <si>
    <t>Activity 1.2.5</t>
  </si>
  <si>
    <t>Activity 1.2.6</t>
  </si>
  <si>
    <t>Activity 1.2.7</t>
  </si>
  <si>
    <t>Activity 1.2.8</t>
  </si>
  <si>
    <t>Output 1.3:</t>
  </si>
  <si>
    <t xml:space="preserve">Adolescentes y jovenes implementan iniciativas para la reconciliación, incidencia y participación, a través de la incorporación de las narrativas y capacidades adquiridas, con enfoque de prevención de violencias y construcción de paz. (Actuar para reconociliarse) </t>
  </si>
  <si>
    <t>Activity 1.3.1</t>
  </si>
  <si>
    <t xml:space="preserve">Desarrollo de espacios de co-creación de iniciativas lideradas por adolescentes y jóvenes, hombres y mujeres, que promuevan la generación de confianza y la reconciliación </t>
  </si>
  <si>
    <t>Activity 1.3.2</t>
  </si>
  <si>
    <t>Puesta en marcha de iniciativas para la reconciliación y la construcción de mecanismos de díálogo entre jóvenes y actores clave.</t>
  </si>
  <si>
    <t>Las iniciativas serán lideradas en un 50 % por mujeres jóvenes</t>
  </si>
  <si>
    <t>Activity 1.3.3</t>
  </si>
  <si>
    <t>Realización  de espacios de networking entre jovenes y actores relacionados para la gestión y sostenibilidad de las iniciativas</t>
  </si>
  <si>
    <t xml:space="preserve">Los encuentros contarán con participanción equitativa de mujeres, al menos el 50%, para jóvenes y actores clave </t>
  </si>
  <si>
    <t>Activity 1.3.4</t>
  </si>
  <si>
    <t>Realización de encuentro de intercambio de experiencias con jóvenes de los territorios priorizados</t>
  </si>
  <si>
    <t>Activity 1.3.5</t>
  </si>
  <si>
    <t>Activity 1.3.6</t>
  </si>
  <si>
    <t>Activity 1.3.7</t>
  </si>
  <si>
    <t>Activity 1.3.8</t>
  </si>
  <si>
    <t>Output 1.4:</t>
  </si>
  <si>
    <t>Desarrollados procesos de incidencia con autoridades y otros actores para la construcción de paz y participación de jóvenes, hombres y mujeres, y sus colectivos en la transformación de conflictos (en el marco de los procesos de planeación municipal, departamental y nacional, Conpes de juventud, Pacto Colombia con las juventudes, Consejos Municipales de Juventud). - Participar para transformar</t>
  </si>
  <si>
    <t>Activity 1.4.1</t>
  </si>
  <si>
    <t>Espacios locales con gremios y plataformas locales para la incidencia y gestión de alianzas para a sostenibilidad de las iniciativas de los jóvenes ante actores clave.</t>
  </si>
  <si>
    <t xml:space="preserve">Los espacios incluyes sesiones de sensibilización para la gestión de alianzas con inclusión del enfoque de género. </t>
  </si>
  <si>
    <t>Activity 1.4.2</t>
  </si>
  <si>
    <t>Realizar asistencia técnica con actores institucionales y comunitarios para la incorporación de las iniciativas creadas por adolescentes y jóvenes en los planes de acción territoriales tanto insititucionales como de la sociedad civil organizada.</t>
  </si>
  <si>
    <t>Sesiones de entrenamiento a sobre prevención de violencias, con enfoque de género e inclusión del enfoque de género en los planes. Con participación del 50% de hombres y mujeres.</t>
  </si>
  <si>
    <t>Activity 1.4.3</t>
  </si>
  <si>
    <t>Implementación de espacios de diálogo, concertación y negociación permanente entre jóvenes, empresarios, autoridades locales, y otros actores sociales, para dar trámite a los confictos que puedan surgir en el territorio, que incluyan planes de acción y mecansimos de solución de conflictos.</t>
  </si>
  <si>
    <t xml:space="preserve">Sesiones de capacitación y sensibilización para la incorporación del enfoque de género en espacios de dialogo y concertación para la prevención de  VBG. Con participación significativa de mujeres jóvenes y representantes de los actores claves. </t>
  </si>
  <si>
    <t>Activity 1.4.4</t>
  </si>
  <si>
    <t>Activity 1.4.5</t>
  </si>
  <si>
    <t>Activity 1.4.6</t>
  </si>
  <si>
    <t>Activity 1.4.7</t>
  </si>
  <si>
    <t>Activity 1.4.8</t>
  </si>
  <si>
    <t xml:space="preserve">OUTCOME 2: </t>
  </si>
  <si>
    <t>Outcome 2.1</t>
  </si>
  <si>
    <t>Activity 2.1.1</t>
  </si>
  <si>
    <t>Activity 2.1.2</t>
  </si>
  <si>
    <t>Activity 2.1.3</t>
  </si>
  <si>
    <t>Activity 2.1.4</t>
  </si>
  <si>
    <t>Activity 2.1.5</t>
  </si>
  <si>
    <t>Activity 2.1.6</t>
  </si>
  <si>
    <t>Activity 2.1.7</t>
  </si>
  <si>
    <t>Activity 2.1.8</t>
  </si>
  <si>
    <t>Output 2.2</t>
  </si>
  <si>
    <t>Activity 2.2.1</t>
  </si>
  <si>
    <t>Activity 2.2.2</t>
  </si>
  <si>
    <t>Activity 2.2.3</t>
  </si>
  <si>
    <t>Activity 2.2.4</t>
  </si>
  <si>
    <t>Activity 2.2.5</t>
  </si>
  <si>
    <t>Activity 2.2.6</t>
  </si>
  <si>
    <t>Activity 2.2.7</t>
  </si>
  <si>
    <t>Activity 2.2.8</t>
  </si>
  <si>
    <t>Output 2.3</t>
  </si>
  <si>
    <t>Activity 2.3.1</t>
  </si>
  <si>
    <t>Activity 2.3.2</t>
  </si>
  <si>
    <t>Activity 2.3.3</t>
  </si>
  <si>
    <t>Activity 2.3.4</t>
  </si>
  <si>
    <t>Activity 2.3.5</t>
  </si>
  <si>
    <t>Activity 2.3.6</t>
  </si>
  <si>
    <t>Activity 2.3.7</t>
  </si>
  <si>
    <t>Activity 2.3.8</t>
  </si>
  <si>
    <t>Output 2.4</t>
  </si>
  <si>
    <t>Activity 2.4.1</t>
  </si>
  <si>
    <t>Activity 2.4.2</t>
  </si>
  <si>
    <t>Activity 2.4.3</t>
  </si>
  <si>
    <t>Activity 2.4.4</t>
  </si>
  <si>
    <t>Activity 2.4.5</t>
  </si>
  <si>
    <t>Activity 2.4.6</t>
  </si>
  <si>
    <t>Activity 2.4.7</t>
  </si>
  <si>
    <t>Activity 2.4.8</t>
  </si>
  <si>
    <t xml:space="preserve">OUTCOME 3: </t>
  </si>
  <si>
    <t>Output 3.1</t>
  </si>
  <si>
    <t>Activity 3.1.1</t>
  </si>
  <si>
    <t>Activity 3.1.2</t>
  </si>
  <si>
    <t>Activity 3.1.3</t>
  </si>
  <si>
    <t>Activity 3.1.4</t>
  </si>
  <si>
    <t>Activity 3.1.5</t>
  </si>
  <si>
    <t>Activity 3.1.6</t>
  </si>
  <si>
    <t>Activity 3.1.7</t>
  </si>
  <si>
    <t>Activity 3.1.8</t>
  </si>
  <si>
    <t>Output 3.2:</t>
  </si>
  <si>
    <t>Activity 3.2.1</t>
  </si>
  <si>
    <t>Activity 3.2.2</t>
  </si>
  <si>
    <t>Activity 3.2.3</t>
  </si>
  <si>
    <t>Activity 3.2.4</t>
  </si>
  <si>
    <t>Activity 3.2.5</t>
  </si>
  <si>
    <t>Activity 3.2.6</t>
  </si>
  <si>
    <t>Activity 3.2.7</t>
  </si>
  <si>
    <t>Activity 3.2.8</t>
  </si>
  <si>
    <t>Output 3.3</t>
  </si>
  <si>
    <t>Activity 3.3.1</t>
  </si>
  <si>
    <t>Activity 3.3.2</t>
  </si>
  <si>
    <t>Activity 3.3.3</t>
  </si>
  <si>
    <t>Activity 3.3.4</t>
  </si>
  <si>
    <t>Activity 3.3.5</t>
  </si>
  <si>
    <t>Activity 3.3.6</t>
  </si>
  <si>
    <t>Activity 3.3.7</t>
  </si>
  <si>
    <t>Activity 3.3.8</t>
  </si>
  <si>
    <t>Output 3.4</t>
  </si>
  <si>
    <t>Activity 3.4.1</t>
  </si>
  <si>
    <t>Activity 3.4.2</t>
  </si>
  <si>
    <t>Activity 3.4.3</t>
  </si>
  <si>
    <t>Activity 3.4.4</t>
  </si>
  <si>
    <t>Activity 3.4.5</t>
  </si>
  <si>
    <t>Activity 3.4.6</t>
  </si>
  <si>
    <t>Activity 3.4.7</t>
  </si>
  <si>
    <t>Activity 3.4.8</t>
  </si>
  <si>
    <t xml:space="preserve">OUTCOME 4: </t>
  </si>
  <si>
    <t>Output 4.1</t>
  </si>
  <si>
    <t>Activity 4.1.1</t>
  </si>
  <si>
    <t>Activity 4.1.2</t>
  </si>
  <si>
    <t>Activity 4.1.3</t>
  </si>
  <si>
    <t>Activity 4.1.4</t>
  </si>
  <si>
    <t>Activity 4.1.5</t>
  </si>
  <si>
    <t>Activity 4.1.6</t>
  </si>
  <si>
    <t>Activity 4.1.7</t>
  </si>
  <si>
    <t>Activity 4.1.8</t>
  </si>
  <si>
    <t>Output 4.2</t>
  </si>
  <si>
    <t>Activity 4.2.1</t>
  </si>
  <si>
    <t>Activity 4.2.2</t>
  </si>
  <si>
    <t>Activity 4.2.3</t>
  </si>
  <si>
    <t>Activity 4.2.4</t>
  </si>
  <si>
    <t>Activity 4.2.5</t>
  </si>
  <si>
    <t>Activity 4.2.6</t>
  </si>
  <si>
    <t>Activity 4.2.7</t>
  </si>
  <si>
    <t>Activity 4.2.8</t>
  </si>
  <si>
    <t>Output 4.3</t>
  </si>
  <si>
    <t>Activity 4.3.1</t>
  </si>
  <si>
    <t>Activity 4.3.2</t>
  </si>
  <si>
    <t>Activity 4.3.3</t>
  </si>
  <si>
    <t>Activity 4.3.4</t>
  </si>
  <si>
    <t>Activity 4.3.5</t>
  </si>
  <si>
    <t>Activity 4.3.6</t>
  </si>
  <si>
    <t>Activity 4.3.7</t>
  </si>
  <si>
    <t>Activity 4.3.8</t>
  </si>
  <si>
    <t>Output 4.4</t>
  </si>
  <si>
    <t>Activity 4.4.1</t>
  </si>
  <si>
    <t>Activity 4.4.2</t>
  </si>
  <si>
    <t>Activity 4.4.3</t>
  </si>
  <si>
    <t>Activity 4.4.4</t>
  </si>
  <si>
    <t>Activity 4.4.5</t>
  </si>
  <si>
    <t>Activity 4.4.6</t>
  </si>
  <si>
    <t>Activity 4.4.7</t>
  </si>
  <si>
    <t>Activity 4.4.8</t>
  </si>
  <si>
    <t>Additional personnel costs</t>
  </si>
  <si>
    <t xml:space="preserve">OIT - 1 GS6
</t>
  </si>
  <si>
    <t>Additional operational costs</t>
  </si>
  <si>
    <t>UNFPA - Seguridad, Costos de funcionamiento, Provisiones
UNICEF- Gastos de funcionamiento</t>
  </si>
  <si>
    <t>Monitoring budget</t>
  </si>
  <si>
    <t>Budget for independent final evaluation</t>
  </si>
  <si>
    <t xml:space="preserve">Evaluación (2%)
</t>
  </si>
  <si>
    <t>Total Additional Costs</t>
  </si>
  <si>
    <t>Totals</t>
  </si>
  <si>
    <t>Sub-Total Project Budget</t>
  </si>
  <si>
    <t>Indirect support costs (7%):</t>
  </si>
  <si>
    <t>Performance-Based Tranche Breakdown</t>
  </si>
  <si>
    <t>Tranche %</t>
  </si>
  <si>
    <t>First Tranche:</t>
  </si>
  <si>
    <t>Second Tranche:</t>
  </si>
  <si>
    <t>Third Tranche</t>
  </si>
  <si>
    <t>Total:</t>
  </si>
  <si>
    <r>
      <t xml:space="preserve">$ Towards GEWE </t>
    </r>
    <r>
      <rPr>
        <sz val="11"/>
        <color theme="1"/>
        <rFont val="Calibri"/>
        <family val="2"/>
        <scheme val="minor"/>
      </rPr>
      <t>(includes indirect costs)</t>
    </r>
  </si>
  <si>
    <t>Total Expenditure</t>
  </si>
  <si>
    <t>% Towards GEWE</t>
  </si>
  <si>
    <t>Delivery Rate:</t>
  </si>
  <si>
    <r>
      <t xml:space="preserve">$ Towards M&amp;E </t>
    </r>
    <r>
      <rPr>
        <sz val="11"/>
        <color theme="1"/>
        <rFont val="Calibri"/>
        <family val="2"/>
        <scheme val="minor"/>
      </rPr>
      <t>(includes indirect costs)</t>
    </r>
  </si>
  <si>
    <t>% Towards M&amp;E</t>
  </si>
  <si>
    <r>
      <t xml:space="preserve">Note: PBF does not accept projects with less than </t>
    </r>
    <r>
      <rPr>
        <b/>
        <sz val="11"/>
        <color theme="1"/>
        <rFont val="Calibri"/>
        <family val="2"/>
        <scheme val="minor"/>
      </rPr>
      <t>5%</t>
    </r>
    <r>
      <rPr>
        <sz val="11"/>
        <color theme="1"/>
        <rFont val="Calibri"/>
        <family val="2"/>
        <scheme val="minor"/>
      </rPr>
      <t xml:space="preserve"> towards M&amp;E and less than </t>
    </r>
    <r>
      <rPr>
        <b/>
        <sz val="11"/>
        <color theme="1"/>
        <rFont val="Calibri"/>
        <family val="2"/>
        <scheme val="minor"/>
      </rPr>
      <t xml:space="preserve">15% </t>
    </r>
    <r>
      <rPr>
        <sz val="11"/>
        <color theme="1"/>
        <rFont val="Calibri"/>
        <family val="2"/>
        <scheme val="minor"/>
      </rPr>
      <t xml:space="preserve">towards GEWE. These figures will show as </t>
    </r>
    <r>
      <rPr>
        <sz val="11"/>
        <color rgb="FFFF0000"/>
        <rFont val="Calibri"/>
        <family val="2"/>
        <scheme val="minor"/>
      </rPr>
      <t xml:space="preserve">red </t>
    </r>
    <r>
      <rPr>
        <sz val="11"/>
        <color theme="1"/>
        <rFont val="Calibri"/>
        <family val="2"/>
        <scheme val="minor"/>
      </rPr>
      <t xml:space="preserve">if this minimum threshold is not met.  </t>
    </r>
  </si>
  <si>
    <t>PBF Project First Project Report</t>
  </si>
  <si>
    <t>Project Title: Espacios cívicos juveniles para la resiliencia y la reconciliación en el Pacífico colombiano</t>
  </si>
  <si>
    <t>Date: 15 june 2022</t>
  </si>
  <si>
    <t>Unicef Expenditure</t>
  </si>
  <si>
    <t>Unicef committed</t>
  </si>
  <si>
    <t>UNFPA Expenditure</t>
  </si>
  <si>
    <t>UNFPA committed</t>
  </si>
  <si>
    <t>OIT Expenditure</t>
  </si>
  <si>
    <t>OIT committed</t>
  </si>
  <si>
    <t>Total Budget</t>
  </si>
  <si>
    <t>TOTAL Expenditure</t>
  </si>
  <si>
    <t>TOTAL committed</t>
  </si>
  <si>
    <t>Total committed</t>
  </si>
  <si>
    <t>Total Expenditure / committed %</t>
  </si>
  <si>
    <t>Total Expenditure GEWE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</si>
</sst>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00B0F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6" fillId="0" borderId="0" xfId="1" applyFont="1" applyBorder="1" applyAlignment="1">
      <alignment wrapText="1"/>
    </xf>
    <xf numFmtId="166" fontId="6" fillId="2" borderId="0" xfId="1" applyFont="1" applyFill="1" applyBorder="1" applyAlignment="1">
      <alignment wrapText="1"/>
    </xf>
    <xf numFmtId="0" fontId="8" fillId="0" borderId="0" xfId="0" applyFont="1" applyAlignment="1">
      <alignment wrapText="1"/>
    </xf>
    <xf numFmtId="166" fontId="9" fillId="2" borderId="0" xfId="1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166" fontId="12" fillId="0" borderId="0" xfId="1" applyFont="1" applyFill="1" applyBorder="1" applyAlignment="1" applyProtection="1">
      <alignment vertical="center" wrapText="1"/>
    </xf>
    <xf numFmtId="166" fontId="8" fillId="0" borderId="0" xfId="1" applyFont="1" applyFill="1" applyBorder="1" applyAlignment="1" applyProtection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166" fontId="10" fillId="0" borderId="2" xfId="1" applyFont="1" applyBorder="1" applyAlignment="1" applyProtection="1">
      <alignment horizontal="center" vertical="center" wrapText="1"/>
      <protection locked="0"/>
    </xf>
    <xf numFmtId="166" fontId="10" fillId="3" borderId="2" xfId="1" applyFont="1" applyFill="1" applyBorder="1" applyAlignment="1" applyProtection="1">
      <alignment horizontal="center" vertical="center" wrapText="1"/>
    </xf>
    <xf numFmtId="9" fontId="10" fillId="0" borderId="2" xfId="2" applyFont="1" applyBorder="1" applyAlignment="1" applyProtection="1">
      <alignment horizontal="center" vertical="center" wrapText="1"/>
      <protection locked="0"/>
    </xf>
    <xf numFmtId="166" fontId="10" fillId="2" borderId="2" xfId="1" applyFont="1" applyFill="1" applyBorder="1" applyAlignment="1" applyProtection="1">
      <alignment horizontal="center" vertical="center" wrapText="1"/>
      <protection locked="0"/>
    </xf>
    <xf numFmtId="49" fontId="10" fillId="0" borderId="2" xfId="1" applyNumberFormat="1" applyFont="1" applyBorder="1" applyAlignment="1" applyProtection="1">
      <alignment horizontal="left" wrapText="1"/>
      <protection locked="0"/>
    </xf>
    <xf numFmtId="166" fontId="10" fillId="0" borderId="0" xfId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top" wrapText="1"/>
      <protection locked="0"/>
    </xf>
    <xf numFmtId="9" fontId="10" fillId="0" borderId="2" xfId="2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9" fontId="10" fillId="2" borderId="2" xfId="2" applyFont="1" applyFill="1" applyBorder="1" applyAlignment="1" applyProtection="1">
      <alignment horizontal="center" vertical="center" wrapText="1"/>
      <protection locked="0"/>
    </xf>
    <xf numFmtId="49" fontId="10" fillId="2" borderId="2" xfId="1" applyNumberFormat="1" applyFont="1" applyFill="1" applyBorder="1" applyAlignment="1" applyProtection="1">
      <alignment horizontal="left" wrapText="1"/>
      <protection locked="0"/>
    </xf>
    <xf numFmtId="0" fontId="0" fillId="2" borderId="0" xfId="0" applyFill="1" applyAlignment="1">
      <alignment wrapText="1"/>
    </xf>
    <xf numFmtId="166" fontId="8" fillId="3" borderId="2" xfId="1" applyFont="1" applyFill="1" applyBorder="1" applyAlignment="1" applyProtection="1">
      <alignment horizontal="center" vertical="center" wrapText="1"/>
    </xf>
    <xf numFmtId="166" fontId="8" fillId="2" borderId="2" xfId="1" applyFont="1" applyFill="1" applyBorder="1" applyAlignment="1" applyProtection="1">
      <alignment horizontal="center" vertical="center" wrapText="1"/>
    </xf>
    <xf numFmtId="166" fontId="8" fillId="0" borderId="0" xfId="1" applyFont="1" applyFill="1" applyBorder="1" applyAlignment="1" applyProtection="1">
      <alignment horizontal="center" vertical="center" wrapText="1"/>
    </xf>
    <xf numFmtId="166" fontId="8" fillId="3" borderId="6" xfId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166" fontId="10" fillId="2" borderId="0" xfId="1" applyFont="1" applyFill="1" applyBorder="1" applyAlignment="1" applyProtection="1">
      <alignment horizontal="center" vertical="center" wrapText="1"/>
      <protection locked="0"/>
    </xf>
    <xf numFmtId="166" fontId="13" fillId="4" borderId="2" xfId="0" applyNumberFormat="1" applyFont="1" applyFill="1" applyBorder="1" applyAlignment="1">
      <alignment horizontal="center" vertical="center" wrapText="1"/>
    </xf>
    <xf numFmtId="166" fontId="13" fillId="5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66" fontId="10" fillId="2" borderId="0" xfId="1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166" fontId="10" fillId="6" borderId="2" xfId="1" applyFont="1" applyFill="1" applyBorder="1" applyAlignment="1" applyProtection="1">
      <alignment vertical="center" wrapText="1"/>
      <protection locked="0"/>
    </xf>
    <xf numFmtId="164" fontId="10" fillId="0" borderId="2" xfId="1" applyNumberFormat="1" applyFont="1" applyBorder="1" applyAlignment="1" applyProtection="1">
      <alignment vertical="center" wrapText="1"/>
      <protection locked="0"/>
    </xf>
    <xf numFmtId="166" fontId="10" fillId="3" borderId="2" xfId="1" applyFont="1" applyFill="1" applyBorder="1" applyAlignment="1" applyProtection="1">
      <alignment vertical="center" wrapText="1"/>
    </xf>
    <xf numFmtId="9" fontId="10" fillId="0" borderId="2" xfId="2" applyFont="1" applyBorder="1" applyAlignment="1" applyProtection="1">
      <alignment vertical="center" wrapText="1"/>
      <protection locked="0"/>
    </xf>
    <xf numFmtId="166" fontId="10" fillId="0" borderId="2" xfId="1" applyFont="1" applyBorder="1" applyAlignment="1" applyProtection="1">
      <alignment vertical="center" wrapText="1"/>
      <protection locked="0"/>
    </xf>
    <xf numFmtId="166" fontId="10" fillId="2" borderId="2" xfId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Border="1" applyAlignment="1" applyProtection="1">
      <alignment horizontal="left" wrapText="1"/>
      <protection locked="0"/>
    </xf>
    <xf numFmtId="0" fontId="10" fillId="2" borderId="5" xfId="0" applyFont="1" applyFill="1" applyBorder="1" applyAlignment="1" applyProtection="1">
      <alignment vertical="center" wrapText="1"/>
      <protection locked="0"/>
    </xf>
    <xf numFmtId="167" fontId="10" fillId="0" borderId="2" xfId="1" applyNumberFormat="1" applyFont="1" applyBorder="1" applyAlignment="1" applyProtection="1">
      <alignment vertical="center" wrapText="1"/>
      <protection locked="0"/>
    </xf>
    <xf numFmtId="0" fontId="8" fillId="3" borderId="7" xfId="0" applyFont="1" applyFill="1" applyBorder="1" applyAlignment="1">
      <alignment vertical="center" wrapText="1"/>
    </xf>
    <xf numFmtId="0" fontId="8" fillId="7" borderId="2" xfId="0" applyFont="1" applyFill="1" applyBorder="1" applyAlignment="1" applyProtection="1">
      <alignment vertical="center" wrapText="1"/>
      <protection locked="0"/>
    </xf>
    <xf numFmtId="166" fontId="8" fillId="7" borderId="2" xfId="1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166" fontId="10" fillId="3" borderId="2" xfId="0" applyNumberFormat="1" applyFont="1" applyFill="1" applyBorder="1" applyAlignment="1">
      <alignment vertical="center" wrapText="1"/>
    </xf>
    <xf numFmtId="166" fontId="10" fillId="3" borderId="16" xfId="0" applyNumberFormat="1" applyFont="1" applyFill="1" applyBorder="1" applyAlignment="1">
      <alignment vertical="center" wrapText="1"/>
    </xf>
    <xf numFmtId="166" fontId="10" fillId="0" borderId="0" xfId="1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166" fontId="8" fillId="3" borderId="18" xfId="1" applyFont="1" applyFill="1" applyBorder="1" applyAlignment="1" applyProtection="1">
      <alignment vertical="center" wrapText="1"/>
    </xf>
    <xf numFmtId="167" fontId="8" fillId="3" borderId="18" xfId="1" applyNumberFormat="1" applyFont="1" applyFill="1" applyBorder="1" applyAlignment="1" applyProtection="1">
      <alignment vertical="center" wrapText="1"/>
    </xf>
    <xf numFmtId="166" fontId="8" fillId="3" borderId="19" xfId="1" applyFont="1" applyFill="1" applyBorder="1" applyAlignment="1" applyProtection="1">
      <alignment vertical="center" wrapText="1"/>
    </xf>
    <xf numFmtId="166" fontId="0" fillId="0" borderId="0" xfId="1" applyFont="1" applyBorder="1" applyAlignment="1">
      <alignment wrapText="1"/>
    </xf>
    <xf numFmtId="166" fontId="0" fillId="2" borderId="0" xfId="1" applyFont="1" applyFill="1" applyBorder="1" applyAlignment="1">
      <alignment wrapText="1"/>
    </xf>
    <xf numFmtId="166" fontId="8" fillId="2" borderId="0" xfId="1" applyFont="1" applyFill="1" applyBorder="1" applyAlignment="1">
      <alignment vertical="center" wrapText="1"/>
    </xf>
    <xf numFmtId="166" fontId="8" fillId="2" borderId="0" xfId="0" applyNumberFormat="1" applyFont="1" applyFill="1" applyAlignment="1">
      <alignment vertical="center" wrapText="1"/>
    </xf>
    <xf numFmtId="166" fontId="8" fillId="2" borderId="0" xfId="1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66" fontId="8" fillId="2" borderId="0" xfId="1" applyFont="1" applyFill="1" applyBorder="1" applyAlignment="1" applyProtection="1">
      <alignment vertical="center" wrapText="1"/>
      <protection locked="0"/>
    </xf>
    <xf numFmtId="0" fontId="8" fillId="3" borderId="15" xfId="0" applyFont="1" applyFill="1" applyBorder="1" applyAlignment="1">
      <alignment vertical="center" wrapText="1"/>
    </xf>
    <xf numFmtId="166" fontId="8" fillId="3" borderId="2" xfId="1" applyFont="1" applyFill="1" applyBorder="1" applyAlignment="1" applyProtection="1">
      <alignment vertical="center" wrapText="1"/>
    </xf>
    <xf numFmtId="166" fontId="8" fillId="3" borderId="3" xfId="1" applyFont="1" applyFill="1" applyBorder="1" applyAlignment="1" applyProtection="1">
      <alignment vertical="center" wrapText="1"/>
    </xf>
    <xf numFmtId="9" fontId="8" fillId="2" borderId="16" xfId="2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>
      <alignment vertical="center" wrapText="1"/>
    </xf>
    <xf numFmtId="166" fontId="8" fillId="3" borderId="20" xfId="1" applyFont="1" applyFill="1" applyBorder="1" applyAlignment="1" applyProtection="1">
      <alignment vertical="center" wrapText="1"/>
    </xf>
    <xf numFmtId="9" fontId="8" fillId="2" borderId="12" xfId="2" applyFont="1" applyFill="1" applyBorder="1" applyAlignment="1" applyProtection="1">
      <alignment vertical="center" wrapText="1"/>
      <protection locked="0"/>
    </xf>
    <xf numFmtId="166" fontId="8" fillId="2" borderId="0" xfId="1" applyFont="1" applyFill="1" applyBorder="1" applyAlignment="1" applyProtection="1">
      <alignment horizontal="right" vertical="center" wrapText="1"/>
      <protection locked="0"/>
    </xf>
    <xf numFmtId="9" fontId="8" fillId="2" borderId="12" xfId="2" applyFont="1" applyFill="1" applyBorder="1" applyAlignment="1" applyProtection="1">
      <alignment horizontal="right" vertical="center" wrapText="1"/>
      <protection locked="0"/>
    </xf>
    <xf numFmtId="166" fontId="8" fillId="2" borderId="0" xfId="1" applyFont="1" applyFill="1" applyBorder="1" applyAlignment="1" applyProtection="1">
      <alignment vertical="center" wrapText="1"/>
    </xf>
    <xf numFmtId="9" fontId="8" fillId="3" borderId="19" xfId="2" applyFont="1" applyFill="1" applyBorder="1" applyAlignment="1" applyProtection="1">
      <alignment vertical="center" wrapText="1"/>
    </xf>
    <xf numFmtId="166" fontId="8" fillId="0" borderId="0" xfId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  <xf numFmtId="166" fontId="8" fillId="3" borderId="22" xfId="0" applyNumberFormat="1" applyFont="1" applyFill="1" applyBorder="1" applyAlignment="1">
      <alignment vertical="center" wrapText="1"/>
    </xf>
    <xf numFmtId="166" fontId="8" fillId="3" borderId="21" xfId="0" applyNumberFormat="1" applyFont="1" applyFill="1" applyBorder="1" applyAlignment="1">
      <alignment vertical="center" wrapText="1"/>
    </xf>
    <xf numFmtId="166" fontId="0" fillId="3" borderId="22" xfId="1" applyFont="1" applyFill="1" applyBorder="1" applyAlignment="1">
      <alignment vertical="center" wrapText="1"/>
    </xf>
    <xf numFmtId="166" fontId="0" fillId="2" borderId="0" xfId="1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wrapText="1"/>
    </xf>
    <xf numFmtId="10" fontId="8" fillId="3" borderId="16" xfId="2" applyNumberFormat="1" applyFont="1" applyFill="1" applyBorder="1" applyAlignment="1" applyProtection="1">
      <alignment wrapText="1"/>
    </xf>
    <xf numFmtId="9" fontId="8" fillId="2" borderId="0" xfId="2" applyFont="1" applyFill="1" applyBorder="1" applyAlignment="1">
      <alignment wrapText="1"/>
    </xf>
    <xf numFmtId="0" fontId="0" fillId="3" borderId="17" xfId="0" applyFill="1" applyBorder="1" applyAlignment="1">
      <alignment wrapText="1"/>
    </xf>
    <xf numFmtId="9" fontId="0" fillId="3" borderId="19" xfId="2" applyFont="1" applyFill="1" applyBorder="1" applyAlignment="1">
      <alignment wrapText="1"/>
    </xf>
    <xf numFmtId="9" fontId="0" fillId="2" borderId="0" xfId="2" applyFont="1" applyFill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166" fontId="8" fillId="3" borderId="16" xfId="2" applyNumberFormat="1" applyFont="1" applyFill="1" applyBorder="1" applyAlignment="1" applyProtection="1">
      <alignment wrapText="1"/>
    </xf>
    <xf numFmtId="166" fontId="8" fillId="2" borderId="0" xfId="2" applyNumberFormat="1" applyFont="1" applyFill="1" applyBorder="1" applyAlignment="1">
      <alignment wrapText="1"/>
    </xf>
    <xf numFmtId="166" fontId="0" fillId="0" borderId="0" xfId="1" applyFont="1" applyFill="1" applyBorder="1" applyAlignment="1">
      <alignment wrapText="1"/>
    </xf>
    <xf numFmtId="0" fontId="0" fillId="2" borderId="0" xfId="0" applyFill="1" applyAlignment="1">
      <alignment horizontal="center" vertical="center" wrapText="1"/>
    </xf>
    <xf numFmtId="166" fontId="10" fillId="9" borderId="2" xfId="1" applyFont="1" applyFill="1" applyBorder="1" applyAlignment="1" applyProtection="1">
      <alignment horizontal="center" vertical="center" wrapText="1"/>
      <protection locked="0"/>
    </xf>
    <xf numFmtId="164" fontId="10" fillId="9" borderId="2" xfId="1" applyNumberFormat="1" applyFont="1" applyFill="1" applyBorder="1" applyAlignment="1" applyProtection="1">
      <alignment vertical="center" wrapText="1"/>
      <protection locked="0"/>
    </xf>
    <xf numFmtId="166" fontId="10" fillId="3" borderId="31" xfId="0" applyNumberFormat="1" applyFont="1" applyFill="1" applyBorder="1" applyAlignment="1">
      <alignment vertical="center" wrapText="1"/>
    </xf>
    <xf numFmtId="9" fontId="8" fillId="2" borderId="0" xfId="2" applyFont="1" applyFill="1" applyAlignment="1">
      <alignment wrapText="1"/>
    </xf>
    <xf numFmtId="166" fontId="8" fillId="2" borderId="0" xfId="2" applyNumberFormat="1" applyFont="1" applyFill="1" applyAlignment="1">
      <alignment wrapText="1"/>
    </xf>
    <xf numFmtId="0" fontId="8" fillId="3" borderId="3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vertical="center" wrapText="1"/>
    </xf>
    <xf numFmtId="166" fontId="8" fillId="3" borderId="41" xfId="1" applyFont="1" applyFill="1" applyBorder="1" applyAlignment="1" applyProtection="1">
      <alignment vertical="center" wrapText="1"/>
    </xf>
    <xf numFmtId="9" fontId="8" fillId="3" borderId="42" xfId="2" applyFont="1" applyFill="1" applyBorder="1" applyAlignment="1" applyProtection="1">
      <alignment vertical="center" wrapText="1"/>
    </xf>
    <xf numFmtId="166" fontId="8" fillId="3" borderId="25" xfId="1" applyFont="1" applyFill="1" applyBorder="1" applyAlignment="1">
      <alignment vertical="center" wrapText="1"/>
    </xf>
    <xf numFmtId="166" fontId="10" fillId="3" borderId="43" xfId="0" applyNumberFormat="1" applyFont="1" applyFill="1" applyBorder="1" applyAlignment="1">
      <alignment vertical="center" wrapText="1"/>
    </xf>
    <xf numFmtId="166" fontId="8" fillId="9" borderId="41" xfId="1" applyFont="1" applyFill="1" applyBorder="1" applyAlignment="1" applyProtection="1">
      <alignment horizontal="center" vertical="center" wrapText="1"/>
      <protection locked="0"/>
    </xf>
    <xf numFmtId="166" fontId="8" fillId="9" borderId="42" xfId="1" applyFont="1" applyFill="1" applyBorder="1" applyAlignment="1" applyProtection="1">
      <alignment horizontal="center" vertical="center" wrapText="1"/>
      <protection locked="0"/>
    </xf>
    <xf numFmtId="166" fontId="8" fillId="2" borderId="0" xfId="1" applyFont="1" applyFill="1" applyAlignment="1" applyProtection="1">
      <alignment vertical="center" wrapText="1"/>
      <protection locked="0"/>
    </xf>
    <xf numFmtId="10" fontId="8" fillId="3" borderId="16" xfId="2" applyNumberFormat="1" applyFont="1" applyFill="1" applyBorder="1" applyAlignment="1">
      <alignment wrapText="1"/>
    </xf>
    <xf numFmtId="0" fontId="8" fillId="7" borderId="40" xfId="0" applyFont="1" applyFill="1" applyBorder="1" applyAlignment="1" applyProtection="1">
      <alignment vertical="center" wrapText="1"/>
      <protection locked="0"/>
    </xf>
    <xf numFmtId="166" fontId="8" fillId="10" borderId="41" xfId="1" applyFont="1" applyFill="1" applyBorder="1" applyAlignment="1" applyProtection="1">
      <alignment vertical="center" wrapText="1"/>
    </xf>
    <xf numFmtId="166" fontId="8" fillId="10" borderId="42" xfId="1" applyFont="1" applyFill="1" applyBorder="1" applyAlignment="1" applyProtection="1">
      <alignment vertical="center" wrapText="1"/>
    </xf>
    <xf numFmtId="166" fontId="10" fillId="9" borderId="31" xfId="1" applyFont="1" applyFill="1" applyBorder="1" applyAlignment="1" applyProtection="1">
      <alignment horizontal="center" vertical="center" wrapText="1"/>
      <protection locked="0"/>
    </xf>
    <xf numFmtId="166" fontId="8" fillId="9" borderId="25" xfId="1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>
      <alignment vertical="center" wrapText="1"/>
    </xf>
    <xf numFmtId="0" fontId="8" fillId="3" borderId="27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vertical="center" wrapText="1"/>
    </xf>
    <xf numFmtId="0" fontId="10" fillId="2" borderId="46" xfId="0" applyFont="1" applyFill="1" applyBorder="1" applyAlignment="1" applyProtection="1">
      <alignment vertical="center" wrapText="1"/>
      <protection locked="0"/>
    </xf>
    <xf numFmtId="166" fontId="10" fillId="9" borderId="47" xfId="1" applyFont="1" applyFill="1" applyBorder="1" applyAlignment="1" applyProtection="1">
      <alignment horizontal="center" vertical="center" wrapText="1"/>
      <protection locked="0"/>
    </xf>
    <xf numFmtId="164" fontId="10" fillId="9" borderId="47" xfId="1" applyNumberFormat="1" applyFont="1" applyFill="1" applyBorder="1" applyAlignment="1" applyProtection="1">
      <alignment vertical="center" wrapText="1"/>
      <protection locked="0"/>
    </xf>
    <xf numFmtId="9" fontId="10" fillId="0" borderId="47" xfId="2" applyFont="1" applyBorder="1" applyAlignment="1" applyProtection="1">
      <alignment vertical="center" wrapText="1"/>
      <protection locked="0"/>
    </xf>
    <xf numFmtId="166" fontId="10" fillId="0" borderId="48" xfId="1" applyFont="1" applyBorder="1" applyAlignment="1" applyProtection="1">
      <alignment vertical="center" wrapText="1"/>
      <protection locked="0"/>
    </xf>
    <xf numFmtId="0" fontId="10" fillId="2" borderId="32" xfId="0" applyFont="1" applyFill="1" applyBorder="1" applyAlignment="1" applyProtection="1">
      <alignment vertical="center" wrapText="1"/>
      <protection locked="0"/>
    </xf>
    <xf numFmtId="166" fontId="10" fillId="0" borderId="35" xfId="1" applyFont="1" applyBorder="1" applyAlignment="1" applyProtection="1">
      <alignment vertical="center" wrapText="1"/>
      <protection locked="0"/>
    </xf>
    <xf numFmtId="166" fontId="8" fillId="3" borderId="38" xfId="1" applyFont="1" applyFill="1" applyBorder="1" applyAlignment="1" applyProtection="1">
      <alignment horizontal="center" vertical="center" wrapText="1"/>
    </xf>
    <xf numFmtId="166" fontId="13" fillId="4" borderId="39" xfId="0" applyNumberFormat="1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8" fillId="3" borderId="50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 applyProtection="1">
      <alignment horizontal="center" vertical="center" wrapText="1"/>
      <protection locked="0"/>
    </xf>
    <xf numFmtId="0" fontId="8" fillId="10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166" fontId="8" fillId="2" borderId="2" xfId="1" applyFont="1" applyFill="1" applyBorder="1" applyAlignment="1">
      <alignment horizontal="center" vertical="center" wrapText="1"/>
    </xf>
    <xf numFmtId="166" fontId="8" fillId="3" borderId="2" xfId="1" applyFont="1" applyFill="1" applyBorder="1" applyAlignment="1">
      <alignment horizontal="center" vertical="center" wrapText="1"/>
    </xf>
    <xf numFmtId="166" fontId="8" fillId="10" borderId="42" xfId="1" applyFont="1" applyFill="1" applyBorder="1" applyAlignment="1">
      <alignment vertical="center" wrapText="1"/>
    </xf>
    <xf numFmtId="166" fontId="10" fillId="10" borderId="2" xfId="1" applyFont="1" applyFill="1" applyBorder="1" applyAlignment="1" applyProtection="1">
      <alignment horizontal="center" vertical="center" wrapText="1"/>
      <protection locked="0"/>
    </xf>
    <xf numFmtId="166" fontId="10" fillId="9" borderId="52" xfId="1" applyFont="1" applyFill="1" applyBorder="1" applyAlignment="1" applyProtection="1">
      <alignment horizontal="center" vertical="center" wrapText="1"/>
      <protection locked="0"/>
    </xf>
    <xf numFmtId="10" fontId="10" fillId="9" borderId="31" xfId="1" applyNumberFormat="1" applyFont="1" applyFill="1" applyBorder="1" applyAlignment="1" applyProtection="1">
      <alignment horizontal="center" vertical="center" wrapText="1"/>
      <protection locked="0"/>
    </xf>
    <xf numFmtId="10" fontId="8" fillId="9" borderId="25" xfId="1" applyNumberFormat="1" applyFont="1" applyFill="1" applyBorder="1" applyAlignment="1" applyProtection="1">
      <alignment horizontal="center" vertical="center" wrapText="1"/>
      <protection locked="0"/>
    </xf>
    <xf numFmtId="0" fontId="8" fillId="10" borderId="42" xfId="0" applyFont="1" applyFill="1" applyBorder="1" applyAlignment="1" applyProtection="1">
      <alignment horizontal="center" vertical="center" wrapText="1"/>
      <protection locked="0"/>
    </xf>
    <xf numFmtId="166" fontId="10" fillId="9" borderId="48" xfId="1" applyFont="1" applyFill="1" applyBorder="1" applyAlignment="1" applyProtection="1">
      <alignment horizontal="center" vertical="center" wrapText="1"/>
      <protection locked="0"/>
    </xf>
    <xf numFmtId="166" fontId="10" fillId="9" borderId="35" xfId="1" applyFont="1" applyFill="1" applyBorder="1" applyAlignment="1" applyProtection="1">
      <alignment horizontal="center" vertical="center" wrapText="1"/>
      <protection locked="0"/>
    </xf>
    <xf numFmtId="166" fontId="8" fillId="3" borderId="37" xfId="1" applyFont="1" applyFill="1" applyBorder="1" applyAlignment="1" applyProtection="1">
      <alignment horizontal="center" vertical="center" wrapText="1"/>
    </xf>
    <xf numFmtId="166" fontId="8" fillId="10" borderId="38" xfId="1" applyFont="1" applyFill="1" applyBorder="1" applyAlignment="1" applyProtection="1">
      <alignment horizontal="center" vertical="center" wrapText="1"/>
    </xf>
    <xf numFmtId="166" fontId="8" fillId="10" borderId="39" xfId="1" applyFont="1" applyFill="1" applyBorder="1" applyAlignment="1" applyProtection="1">
      <alignment horizontal="center" vertical="center" wrapText="1"/>
    </xf>
    <xf numFmtId="166" fontId="10" fillId="10" borderId="35" xfId="1" applyFont="1" applyFill="1" applyBorder="1" applyAlignment="1" applyProtection="1">
      <alignment horizontal="center" vertical="center" wrapText="1"/>
      <protection locked="0"/>
    </xf>
    <xf numFmtId="166" fontId="8" fillId="7" borderId="40" xfId="1" applyFont="1" applyFill="1" applyBorder="1" applyAlignment="1" applyProtection="1">
      <alignment vertical="center" wrapText="1"/>
    </xf>
    <xf numFmtId="166" fontId="10" fillId="3" borderId="32" xfId="0" applyNumberFormat="1" applyFont="1" applyFill="1" applyBorder="1" applyAlignment="1">
      <alignment vertical="center" wrapText="1"/>
    </xf>
    <xf numFmtId="166" fontId="8" fillId="3" borderId="40" xfId="1" applyFont="1" applyFill="1" applyBorder="1" applyAlignment="1" applyProtection="1">
      <alignment vertical="center" wrapText="1"/>
    </xf>
    <xf numFmtId="166" fontId="8" fillId="3" borderId="32" xfId="1" applyFont="1" applyFill="1" applyBorder="1" applyAlignment="1" applyProtection="1">
      <alignment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10" borderId="42" xfId="0" applyFont="1" applyFill="1" applyBorder="1" applyAlignment="1">
      <alignment horizontal="center" vertical="center" wrapText="1"/>
    </xf>
    <xf numFmtId="166" fontId="10" fillId="3" borderId="46" xfId="1" applyFont="1" applyFill="1" applyBorder="1" applyAlignment="1" applyProtection="1">
      <alignment horizontal="center" vertical="center" wrapText="1"/>
    </xf>
    <xf numFmtId="166" fontId="10" fillId="3" borderId="32" xfId="1" applyFont="1" applyFill="1" applyBorder="1" applyAlignment="1" applyProtection="1">
      <alignment horizontal="center" vertical="center" wrapText="1"/>
    </xf>
    <xf numFmtId="165" fontId="10" fillId="9" borderId="47" xfId="1" applyNumberFormat="1" applyFont="1" applyFill="1" applyBorder="1" applyAlignment="1" applyProtection="1">
      <alignment horizontal="center" vertical="center" wrapText="1"/>
      <protection locked="0"/>
    </xf>
    <xf numFmtId="165" fontId="10" fillId="9" borderId="48" xfId="1" applyNumberFormat="1" applyFont="1" applyFill="1" applyBorder="1" applyAlignment="1" applyProtection="1">
      <alignment horizontal="center" vertical="center" wrapText="1"/>
      <protection locked="0"/>
    </xf>
    <xf numFmtId="166" fontId="8" fillId="10" borderId="39" xfId="1" applyFont="1" applyFill="1" applyBorder="1" applyAlignment="1">
      <alignment horizontal="center" vertical="center" wrapText="1"/>
    </xf>
    <xf numFmtId="164" fontId="10" fillId="9" borderId="48" xfId="1" applyNumberFormat="1" applyFont="1" applyFill="1" applyBorder="1" applyAlignment="1" applyProtection="1">
      <alignment vertical="center" wrapText="1"/>
      <protection locked="0"/>
    </xf>
    <xf numFmtId="164" fontId="10" fillId="9" borderId="35" xfId="1" applyNumberFormat="1" applyFont="1" applyFill="1" applyBorder="1" applyAlignment="1" applyProtection="1">
      <alignment vertical="center" wrapText="1"/>
      <protection locked="0"/>
    </xf>
    <xf numFmtId="166" fontId="10" fillId="3" borderId="46" xfId="1" applyFont="1" applyFill="1" applyBorder="1" applyAlignment="1" applyProtection="1">
      <alignment vertical="center" wrapText="1"/>
    </xf>
    <xf numFmtId="166" fontId="10" fillId="3" borderId="32" xfId="1" applyFont="1" applyFill="1" applyBorder="1" applyAlignment="1" applyProtection="1">
      <alignment vertical="center" wrapText="1"/>
    </xf>
    <xf numFmtId="166" fontId="10" fillId="9" borderId="33" xfId="1" applyFont="1" applyFill="1" applyBorder="1" applyAlignment="1" applyProtection="1">
      <alignment horizontal="center" vertical="center" wrapText="1"/>
      <protection locked="0"/>
    </xf>
    <xf numFmtId="0" fontId="10" fillId="3" borderId="32" xfId="0" applyFont="1" applyFill="1" applyBorder="1" applyAlignment="1">
      <alignment vertical="center" wrapText="1"/>
    </xf>
    <xf numFmtId="166" fontId="8" fillId="3" borderId="52" xfId="1" applyFont="1" applyFill="1" applyBorder="1" applyAlignment="1" applyProtection="1">
      <alignment vertical="center" wrapText="1"/>
    </xf>
    <xf numFmtId="166" fontId="8" fillId="3" borderId="52" xfId="1" applyFont="1" applyFill="1" applyBorder="1" applyAlignment="1">
      <alignment vertical="center" wrapText="1"/>
    </xf>
    <xf numFmtId="166" fontId="10" fillId="9" borderId="54" xfId="1" applyFont="1" applyFill="1" applyBorder="1" applyAlignment="1" applyProtection="1">
      <alignment horizontal="center" vertical="center" wrapText="1"/>
      <protection locked="0"/>
    </xf>
    <xf numFmtId="166" fontId="10" fillId="9" borderId="55" xfId="1" applyFont="1" applyFill="1" applyBorder="1" applyAlignment="1" applyProtection="1">
      <alignment horizontal="center" vertical="center" wrapText="1"/>
      <protection locked="0"/>
    </xf>
    <xf numFmtId="166" fontId="10" fillId="9" borderId="56" xfId="1" applyFont="1" applyFill="1" applyBorder="1" applyAlignment="1" applyProtection="1">
      <alignment horizontal="center" vertical="center" wrapText="1"/>
      <protection locked="0"/>
    </xf>
    <xf numFmtId="166" fontId="10" fillId="9" borderId="57" xfId="1" applyFont="1" applyFill="1" applyBorder="1" applyAlignment="1" applyProtection="1">
      <alignment horizontal="center" vertical="center" wrapText="1"/>
      <protection locked="0"/>
    </xf>
    <xf numFmtId="0" fontId="8" fillId="11" borderId="40" xfId="0" applyFont="1" applyFill="1" applyBorder="1" applyAlignment="1" applyProtection="1">
      <alignment horizontal="center" vertical="center" wrapText="1"/>
      <protection locked="0"/>
    </xf>
    <xf numFmtId="166" fontId="10" fillId="11" borderId="46" xfId="1" applyFont="1" applyFill="1" applyBorder="1" applyAlignment="1" applyProtection="1">
      <alignment horizontal="center" vertical="center" wrapText="1"/>
      <protection locked="0"/>
    </xf>
    <xf numFmtId="166" fontId="10" fillId="11" borderId="32" xfId="1" applyFont="1" applyFill="1" applyBorder="1" applyAlignment="1" applyProtection="1">
      <alignment horizontal="center" vertical="center" wrapText="1"/>
      <protection locked="0"/>
    </xf>
    <xf numFmtId="166" fontId="10" fillId="11" borderId="46" xfId="1" applyFont="1" applyFill="1" applyBorder="1" applyAlignment="1" applyProtection="1">
      <alignment vertical="center" wrapText="1"/>
      <protection locked="0"/>
    </xf>
    <xf numFmtId="166" fontId="10" fillId="11" borderId="32" xfId="1" applyFont="1" applyFill="1" applyBorder="1" applyAlignment="1" applyProtection="1">
      <alignment vertical="center" wrapText="1"/>
      <protection locked="0"/>
    </xf>
    <xf numFmtId="164" fontId="10" fillId="11" borderId="46" xfId="1" applyNumberFormat="1" applyFont="1" applyFill="1" applyBorder="1" applyAlignment="1" applyProtection="1">
      <alignment vertical="center" wrapText="1"/>
      <protection locked="0"/>
    </xf>
    <xf numFmtId="164" fontId="10" fillId="11" borderId="32" xfId="1" applyNumberFormat="1" applyFont="1" applyFill="1" applyBorder="1" applyAlignment="1" applyProtection="1">
      <alignment vertical="center" wrapText="1"/>
      <protection locked="0"/>
    </xf>
    <xf numFmtId="166" fontId="3" fillId="2" borderId="0" xfId="0" applyNumberFormat="1" applyFont="1" applyFill="1" applyAlignment="1">
      <alignment horizontal="center" vertical="center" wrapText="1"/>
    </xf>
    <xf numFmtId="9" fontId="10" fillId="0" borderId="2" xfId="1" applyNumberFormat="1" applyFont="1" applyBorder="1" applyAlignment="1" applyProtection="1">
      <alignment horizontal="center" vertical="center" wrapText="1"/>
      <protection locked="0"/>
    </xf>
    <xf numFmtId="0" fontId="10" fillId="12" borderId="41" xfId="0" applyFont="1" applyFill="1" applyBorder="1" applyAlignment="1">
      <alignment horizontal="center" vertical="center" wrapText="1"/>
    </xf>
    <xf numFmtId="9" fontId="10" fillId="6" borderId="2" xfId="1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49" fontId="8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6" fontId="8" fillId="3" borderId="6" xfId="1" applyFont="1" applyFill="1" applyBorder="1" applyAlignment="1" applyProtection="1">
      <alignment horizontal="center" vertical="center" wrapText="1"/>
      <protection locked="0"/>
    </xf>
    <xf numFmtId="166" fontId="8" fillId="3" borderId="7" xfId="1" applyFont="1" applyFill="1" applyBorder="1" applyAlignment="1" applyProtection="1">
      <alignment horizontal="center" vertical="center" wrapText="1"/>
      <protection locked="0"/>
    </xf>
    <xf numFmtId="166" fontId="8" fillId="3" borderId="12" xfId="1" applyFont="1" applyFill="1" applyBorder="1" applyAlignment="1" applyProtection="1">
      <alignment horizontal="center" vertical="center" wrapText="1"/>
    </xf>
    <xf numFmtId="166" fontId="8" fillId="3" borderId="14" xfId="1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166" fontId="8" fillId="3" borderId="45" xfId="1" applyFont="1" applyFill="1" applyBorder="1" applyAlignment="1" applyProtection="1">
      <alignment horizontal="center" vertical="center" wrapText="1"/>
      <protection locked="0"/>
    </xf>
    <xf numFmtId="166" fontId="8" fillId="3" borderId="44" xfId="1" applyFont="1" applyFill="1" applyBorder="1" applyAlignment="1" applyProtection="1">
      <alignment horizontal="center" vertical="center" wrapText="1"/>
      <protection locked="0"/>
    </xf>
    <xf numFmtId="166" fontId="8" fillId="3" borderId="53" xfId="1" applyFont="1" applyFill="1" applyBorder="1" applyAlignment="1" applyProtection="1">
      <alignment horizontal="center" vertical="center" wrapText="1"/>
      <protection locked="0"/>
    </xf>
    <xf numFmtId="166" fontId="8" fillId="3" borderId="29" xfId="1" applyFont="1" applyFill="1" applyBorder="1" applyAlignment="1" applyProtection="1">
      <alignment horizontal="center" vertical="center" wrapText="1"/>
    </xf>
    <xf numFmtId="166" fontId="8" fillId="3" borderId="30" xfId="1" applyFont="1" applyFill="1" applyBorder="1" applyAlignment="1" applyProtection="1">
      <alignment horizontal="center" vertical="center" wrapText="1"/>
    </xf>
    <xf numFmtId="166" fontId="8" fillId="10" borderId="53" xfId="1" applyFont="1" applyFill="1" applyBorder="1" applyAlignment="1" applyProtection="1">
      <alignment horizontal="center" vertical="center" wrapText="1"/>
      <protection locked="0"/>
    </xf>
    <xf numFmtId="166" fontId="8" fillId="10" borderId="7" xfId="1" applyFont="1" applyFill="1" applyBorder="1" applyAlignment="1" applyProtection="1">
      <alignment horizontal="center" vertical="center" wrapText="1"/>
      <protection locked="0"/>
    </xf>
    <xf numFmtId="166" fontId="8" fillId="10" borderId="55" xfId="1" applyFont="1" applyFill="1" applyBorder="1" applyAlignment="1" applyProtection="1">
      <alignment horizontal="center" vertical="center" wrapText="1"/>
      <protection locked="0"/>
    </xf>
    <xf numFmtId="166" fontId="8" fillId="10" borderId="54" xfId="1" applyFont="1" applyFill="1" applyBorder="1" applyAlignment="1" applyProtection="1">
      <alignment horizontal="center" vertical="center" wrapText="1"/>
      <protection locked="0"/>
    </xf>
    <xf numFmtId="0" fontId="8" fillId="3" borderId="45" xfId="0" applyFont="1" applyFill="1" applyBorder="1" applyAlignment="1" applyProtection="1">
      <alignment horizontal="center" vertical="center" wrapText="1"/>
      <protection locked="0"/>
    </xf>
    <xf numFmtId="0" fontId="8" fillId="3" borderId="44" xfId="0" applyFont="1" applyFill="1" applyBorder="1" applyAlignment="1" applyProtection="1">
      <alignment horizontal="center" vertical="center" wrapText="1"/>
      <protection locked="0"/>
    </xf>
    <xf numFmtId="166" fontId="8" fillId="10" borderId="29" xfId="1" applyFont="1" applyFill="1" applyBorder="1" applyAlignment="1">
      <alignment horizontal="center" vertical="center" wrapText="1"/>
    </xf>
    <xf numFmtId="166" fontId="8" fillId="10" borderId="30" xfId="1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166" fontId="8" fillId="10" borderId="51" xfId="1" applyFont="1" applyFill="1" applyBorder="1" applyAlignment="1" applyProtection="1">
      <alignment horizontal="center" vertical="center" wrapText="1"/>
      <protection locked="0"/>
    </xf>
    <xf numFmtId="166" fontId="8" fillId="10" borderId="34" xfId="1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6BE8-75A9-4AC8-B53A-79AEA2FE106E}">
  <sheetPr>
    <tabColor theme="0"/>
  </sheetPr>
  <dimension ref="A1:L221"/>
  <sheetViews>
    <sheetView showGridLines="0" showZeros="0" zoomScale="60" zoomScaleNormal="60" workbookViewId="0">
      <pane ySplit="4" topLeftCell="A187" activePane="bottomLeft" state="frozen"/>
      <selection pane="bottomLeft" activeCell="G191" sqref="G191"/>
    </sheetView>
  </sheetViews>
  <sheetFormatPr baseColWidth="10" defaultColWidth="9.28515625" defaultRowHeight="15" x14ac:dyDescent="0.25"/>
  <cols>
    <col min="1" max="1" width="9.28515625" style="1"/>
    <col min="2" max="2" width="27.28515625" style="1" customWidth="1"/>
    <col min="3" max="3" width="53.28515625" style="1" customWidth="1"/>
    <col min="4" max="4" width="22.28515625" style="1" customWidth="1"/>
    <col min="5" max="6" width="21.7109375" style="1" customWidth="1"/>
    <col min="7" max="7" width="22.7109375" style="1" bestFit="1" customWidth="1"/>
    <col min="8" max="8" width="22.42578125" style="1" customWidth="1"/>
    <col min="9" max="9" width="22.42578125" style="67" customWidth="1"/>
    <col min="10" max="10" width="30" style="68" customWidth="1"/>
    <col min="11" max="11" width="30.28515625" style="1" customWidth="1"/>
    <col min="12" max="12" width="18.7109375" style="1" customWidth="1"/>
    <col min="13" max="13" width="9.28515625" style="1"/>
    <col min="14" max="14" width="17.7109375" style="1" customWidth="1"/>
    <col min="15" max="15" width="26.42578125" style="1" customWidth="1"/>
    <col min="16" max="16" width="22.42578125" style="1" customWidth="1"/>
    <col min="17" max="17" width="29.7109375" style="1" customWidth="1"/>
    <col min="18" max="18" width="23.42578125" style="1" customWidth="1"/>
    <col min="19" max="19" width="18.42578125" style="1" customWidth="1"/>
    <col min="20" max="20" width="17.42578125" style="1" customWidth="1"/>
    <col min="21" max="21" width="25.28515625" style="1" customWidth="1"/>
    <col min="22" max="16384" width="9.28515625" style="1"/>
  </cols>
  <sheetData>
    <row r="1" spans="1:12" ht="30.75" customHeight="1" x14ac:dyDescent="0.7">
      <c r="B1" s="197" t="s">
        <v>0</v>
      </c>
      <c r="C1" s="197"/>
      <c r="D1" s="197"/>
      <c r="E1" s="197"/>
      <c r="F1" s="2"/>
      <c r="G1" s="2"/>
      <c r="H1" s="3"/>
      <c r="I1" s="4"/>
      <c r="J1" s="5"/>
      <c r="K1" s="3"/>
    </row>
    <row r="2" spans="1:12" ht="16.5" customHeight="1" x14ac:dyDescent="0.4">
      <c r="B2" s="198" t="s">
        <v>1</v>
      </c>
      <c r="C2" s="198"/>
      <c r="D2" s="198"/>
      <c r="E2" s="198"/>
      <c r="F2" s="6"/>
      <c r="G2" s="6"/>
      <c r="H2" s="6"/>
      <c r="I2" s="7"/>
      <c r="J2" s="7"/>
    </row>
    <row r="4" spans="1:12" ht="119.25" customHeight="1" x14ac:dyDescent="0.25">
      <c r="B4" s="8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11"/>
    </row>
    <row r="5" spans="1:12" ht="39.6" customHeight="1" x14ac:dyDescent="0.25">
      <c r="B5" s="12" t="s">
        <v>12</v>
      </c>
      <c r="C5" s="199" t="s">
        <v>13</v>
      </c>
      <c r="D5" s="200"/>
      <c r="E5" s="200"/>
      <c r="F5" s="200"/>
      <c r="G5" s="200"/>
      <c r="H5" s="200"/>
      <c r="I5" s="200"/>
      <c r="J5" s="200"/>
      <c r="K5" s="201"/>
      <c r="L5" s="13"/>
    </row>
    <row r="6" spans="1:12" ht="30.6" customHeight="1" x14ac:dyDescent="0.25">
      <c r="B6" s="12" t="s">
        <v>14</v>
      </c>
      <c r="C6" s="199" t="s">
        <v>15</v>
      </c>
      <c r="D6" s="200"/>
      <c r="E6" s="200"/>
      <c r="F6" s="200"/>
      <c r="G6" s="200"/>
      <c r="H6" s="200"/>
      <c r="I6" s="200"/>
      <c r="J6" s="200"/>
      <c r="K6" s="201"/>
      <c r="L6" s="14"/>
    </row>
    <row r="7" spans="1:12" ht="75.75" customHeight="1" x14ac:dyDescent="0.25">
      <c r="B7" s="15" t="s">
        <v>16</v>
      </c>
      <c r="C7" s="16" t="s">
        <v>17</v>
      </c>
      <c r="D7" s="17"/>
      <c r="E7" s="17"/>
      <c r="F7" s="17">
        <v>4728.9949532710698</v>
      </c>
      <c r="G7" s="18">
        <f>SUM(D7:F7)</f>
        <v>4728.9949532710698</v>
      </c>
      <c r="H7" s="19">
        <v>0.1</v>
      </c>
      <c r="I7" s="17"/>
      <c r="J7" s="20" t="s">
        <v>18</v>
      </c>
      <c r="K7" s="21"/>
      <c r="L7" s="22"/>
    </row>
    <row r="8" spans="1:12" ht="108" customHeight="1" x14ac:dyDescent="0.25">
      <c r="B8" s="15" t="s">
        <v>19</v>
      </c>
      <c r="C8" s="23" t="s">
        <v>20</v>
      </c>
      <c r="D8" s="17">
        <v>18903</v>
      </c>
      <c r="E8" s="17"/>
      <c r="F8" s="17"/>
      <c r="G8" s="18">
        <f t="shared" ref="G8:G14" si="0">SUM(D8:F8)</f>
        <v>18903</v>
      </c>
      <c r="H8" s="19">
        <v>0.45</v>
      </c>
      <c r="I8" s="17"/>
      <c r="J8" s="20" t="s">
        <v>21</v>
      </c>
      <c r="K8" s="21"/>
      <c r="L8" s="22"/>
    </row>
    <row r="9" spans="1:12" ht="83.45" customHeight="1" x14ac:dyDescent="0.25">
      <c r="B9" s="15" t="s">
        <v>22</v>
      </c>
      <c r="C9" s="23" t="s">
        <v>23</v>
      </c>
      <c r="D9" s="17"/>
      <c r="E9" s="17">
        <v>56708</v>
      </c>
      <c r="F9" s="17"/>
      <c r="G9" s="18">
        <f t="shared" si="0"/>
        <v>56708</v>
      </c>
      <c r="H9" s="19">
        <v>0.25</v>
      </c>
      <c r="I9" s="17"/>
      <c r="J9" s="20" t="s">
        <v>24</v>
      </c>
      <c r="K9" s="21"/>
      <c r="L9" s="22"/>
    </row>
    <row r="10" spans="1:12" ht="106.5" customHeight="1" x14ac:dyDescent="0.25">
      <c r="B10" s="15" t="s">
        <v>25</v>
      </c>
      <c r="C10" s="23" t="s">
        <v>26</v>
      </c>
      <c r="D10" s="17">
        <v>170648</v>
      </c>
      <c r="E10" s="17">
        <v>65634</v>
      </c>
      <c r="F10" s="17"/>
      <c r="G10" s="18">
        <f t="shared" si="0"/>
        <v>236282</v>
      </c>
      <c r="H10" s="24">
        <v>0.45</v>
      </c>
      <c r="I10" s="17"/>
      <c r="J10" s="20" t="s">
        <v>24</v>
      </c>
      <c r="K10" s="21"/>
      <c r="L10" s="22"/>
    </row>
    <row r="11" spans="1:12" ht="15.75" x14ac:dyDescent="0.25">
      <c r="B11" s="15" t="s">
        <v>27</v>
      </c>
      <c r="C11" s="23"/>
      <c r="D11" s="17"/>
      <c r="E11" s="17"/>
      <c r="F11" s="17"/>
      <c r="G11" s="18">
        <f t="shared" si="0"/>
        <v>0</v>
      </c>
      <c r="H11" s="19"/>
      <c r="I11" s="17"/>
      <c r="J11" s="20"/>
      <c r="K11" s="21"/>
      <c r="L11" s="22"/>
    </row>
    <row r="12" spans="1:12" ht="15.75" hidden="1" x14ac:dyDescent="0.25">
      <c r="B12" s="15" t="s">
        <v>28</v>
      </c>
      <c r="C12" s="23"/>
      <c r="D12" s="17"/>
      <c r="E12" s="17"/>
      <c r="F12" s="17"/>
      <c r="G12" s="18">
        <f t="shared" si="0"/>
        <v>0</v>
      </c>
      <c r="H12" s="19"/>
      <c r="I12" s="17"/>
      <c r="J12" s="20"/>
      <c r="K12" s="21"/>
      <c r="L12" s="22"/>
    </row>
    <row r="13" spans="1:12" ht="15.75" hidden="1" x14ac:dyDescent="0.25">
      <c r="B13" s="15" t="s">
        <v>29</v>
      </c>
      <c r="C13" s="25"/>
      <c r="D13" s="20"/>
      <c r="E13" s="20"/>
      <c r="F13" s="20"/>
      <c r="G13" s="18">
        <f t="shared" si="0"/>
        <v>0</v>
      </c>
      <c r="H13" s="26"/>
      <c r="I13" s="20"/>
      <c r="J13" s="20"/>
      <c r="K13" s="27"/>
      <c r="L13" s="22"/>
    </row>
    <row r="14" spans="1:12" ht="15.75" hidden="1" x14ac:dyDescent="0.25">
      <c r="A14" s="28"/>
      <c r="B14" s="15" t="s">
        <v>30</v>
      </c>
      <c r="C14" s="25"/>
      <c r="D14" s="20"/>
      <c r="E14" s="20"/>
      <c r="F14" s="20"/>
      <c r="G14" s="18">
        <f t="shared" si="0"/>
        <v>0</v>
      </c>
      <c r="H14" s="26"/>
      <c r="I14" s="20"/>
      <c r="J14" s="20"/>
      <c r="K14" s="27"/>
    </row>
    <row r="15" spans="1:12" ht="15.75" x14ac:dyDescent="0.25">
      <c r="A15" s="28"/>
      <c r="C15" s="12" t="s">
        <v>31</v>
      </c>
      <c r="D15" s="29">
        <f>SUM(D7:D14)</f>
        <v>189551</v>
      </c>
      <c r="E15" s="29">
        <f>SUM(E7:E14)</f>
        <v>122342</v>
      </c>
      <c r="F15" s="29">
        <f>SUM(F7:F14)</f>
        <v>4728.9949532710698</v>
      </c>
      <c r="G15" s="29">
        <f>SUM(G7:G14)</f>
        <v>316621.99495327106</v>
      </c>
      <c r="H15" s="29">
        <f>(H7*G7)+(H8*G8)+(H9*G9)+(H10*G10)+(H11*G11)+(H12*G12)+(H13*G13)+(H14*G14)</f>
        <v>129483.14949532712</v>
      </c>
      <c r="I15" s="29">
        <f>SUM(I7:I14)</f>
        <v>0</v>
      </c>
      <c r="J15" s="30"/>
      <c r="K15" s="27"/>
      <c r="L15" s="31"/>
    </row>
    <row r="16" spans="1:12" ht="51" customHeight="1" x14ac:dyDescent="0.25">
      <c r="A16" s="28"/>
      <c r="B16" s="12" t="s">
        <v>32</v>
      </c>
      <c r="C16" s="194" t="s">
        <v>33</v>
      </c>
      <c r="D16" s="195"/>
      <c r="E16" s="195"/>
      <c r="F16" s="195"/>
      <c r="G16" s="195"/>
      <c r="H16" s="195"/>
      <c r="I16" s="195"/>
      <c r="J16" s="195"/>
      <c r="K16" s="196"/>
      <c r="L16" s="14"/>
    </row>
    <row r="17" spans="1:12" ht="105" customHeight="1" x14ac:dyDescent="0.25">
      <c r="A17" s="28"/>
      <c r="B17" s="15" t="s">
        <v>34</v>
      </c>
      <c r="C17" s="25" t="s">
        <v>35</v>
      </c>
      <c r="D17" s="20"/>
      <c r="E17" s="20"/>
      <c r="F17" s="20">
        <v>7876</v>
      </c>
      <c r="G17" s="18">
        <f>SUM(D17:F17)</f>
        <v>7876</v>
      </c>
      <c r="H17" s="19">
        <v>0.1</v>
      </c>
      <c r="I17" s="17"/>
      <c r="J17" s="20" t="s">
        <v>36</v>
      </c>
      <c r="K17" s="21"/>
      <c r="L17" s="22"/>
    </row>
    <row r="18" spans="1:12" ht="142.15" customHeight="1" x14ac:dyDescent="0.25">
      <c r="A18" s="28"/>
      <c r="B18" s="15" t="s">
        <v>37</v>
      </c>
      <c r="C18" s="23" t="s">
        <v>38</v>
      </c>
      <c r="D18" s="17">
        <v>19690</v>
      </c>
      <c r="E18" s="17"/>
      <c r="F18" s="17"/>
      <c r="G18" s="18">
        <f t="shared" ref="G18:G24" si="1">SUM(D18:F18)</f>
        <v>19690</v>
      </c>
      <c r="H18" s="19">
        <v>0.5</v>
      </c>
      <c r="I18" s="17"/>
      <c r="J18" s="20" t="s">
        <v>39</v>
      </c>
      <c r="K18" s="21"/>
      <c r="L18" s="22"/>
    </row>
    <row r="19" spans="1:12" ht="86.45" customHeight="1" x14ac:dyDescent="0.25">
      <c r="A19" s="28"/>
      <c r="B19" s="15" t="s">
        <v>40</v>
      </c>
      <c r="C19" s="23" t="s">
        <v>41</v>
      </c>
      <c r="D19" s="17"/>
      <c r="E19" s="17">
        <v>19690</v>
      </c>
      <c r="F19" s="17"/>
      <c r="G19" s="18">
        <f t="shared" si="1"/>
        <v>19690</v>
      </c>
      <c r="H19" s="19">
        <v>0.25</v>
      </c>
      <c r="I19" s="17"/>
      <c r="J19" s="20" t="s">
        <v>42</v>
      </c>
      <c r="K19" s="21"/>
      <c r="L19" s="22"/>
    </row>
    <row r="20" spans="1:12" ht="31.5" x14ac:dyDescent="0.25">
      <c r="A20" s="28"/>
      <c r="B20" s="15" t="s">
        <v>43</v>
      </c>
      <c r="C20" s="23" t="s">
        <v>44</v>
      </c>
      <c r="D20" s="17"/>
      <c r="E20" s="17"/>
      <c r="F20" s="17">
        <v>3938</v>
      </c>
      <c r="G20" s="18">
        <f t="shared" si="1"/>
        <v>3938</v>
      </c>
      <c r="H20" s="19"/>
      <c r="I20" s="17"/>
      <c r="J20" s="20"/>
      <c r="K20" s="21"/>
      <c r="L20" s="22"/>
    </row>
    <row r="21" spans="1:12" ht="15.75" x14ac:dyDescent="0.25">
      <c r="A21" s="28"/>
      <c r="B21" s="15" t="s">
        <v>45</v>
      </c>
      <c r="C21" s="23"/>
      <c r="D21" s="17"/>
      <c r="E21" s="17"/>
      <c r="F21" s="17"/>
      <c r="G21" s="18">
        <f t="shared" si="1"/>
        <v>0</v>
      </c>
      <c r="H21" s="19"/>
      <c r="I21" s="17"/>
      <c r="J21" s="20"/>
      <c r="K21" s="21"/>
      <c r="L21" s="22"/>
    </row>
    <row r="22" spans="1:12" ht="15.75" hidden="1" x14ac:dyDescent="0.25">
      <c r="A22" s="28"/>
      <c r="B22" s="15" t="s">
        <v>46</v>
      </c>
      <c r="C22" s="23"/>
      <c r="D22" s="17"/>
      <c r="E22" s="17"/>
      <c r="F22" s="17"/>
      <c r="G22" s="18">
        <f t="shared" si="1"/>
        <v>0</v>
      </c>
      <c r="H22" s="19"/>
      <c r="I22" s="17"/>
      <c r="J22" s="20"/>
      <c r="K22" s="21"/>
      <c r="L22" s="22"/>
    </row>
    <row r="23" spans="1:12" ht="15.75" hidden="1" x14ac:dyDescent="0.25">
      <c r="A23" s="28"/>
      <c r="B23" s="15" t="s">
        <v>47</v>
      </c>
      <c r="C23" s="25"/>
      <c r="D23" s="20"/>
      <c r="E23" s="20"/>
      <c r="F23" s="20"/>
      <c r="G23" s="18">
        <f t="shared" si="1"/>
        <v>0</v>
      </c>
      <c r="H23" s="26"/>
      <c r="I23" s="20"/>
      <c r="J23" s="20"/>
      <c r="K23" s="27"/>
      <c r="L23" s="22"/>
    </row>
    <row r="24" spans="1:12" ht="15.75" hidden="1" x14ac:dyDescent="0.25">
      <c r="A24" s="28"/>
      <c r="B24" s="15" t="s">
        <v>48</v>
      </c>
      <c r="C24" s="25"/>
      <c r="D24" s="20"/>
      <c r="E24" s="20"/>
      <c r="F24" s="20"/>
      <c r="G24" s="18">
        <f t="shared" si="1"/>
        <v>0</v>
      </c>
      <c r="H24" s="26"/>
      <c r="I24" s="20"/>
      <c r="J24" s="20"/>
      <c r="K24" s="27"/>
      <c r="L24" s="22"/>
    </row>
    <row r="25" spans="1:12" ht="15.75" x14ac:dyDescent="0.25">
      <c r="A25" s="28"/>
      <c r="C25" s="12" t="s">
        <v>31</v>
      </c>
      <c r="D25" s="32">
        <f>SUM(D17:D24)</f>
        <v>19690</v>
      </c>
      <c r="E25" s="32">
        <f>SUM(E17:E24)</f>
        <v>19690</v>
      </c>
      <c r="F25" s="32">
        <f>SUM(F17:F24)</f>
        <v>11814</v>
      </c>
      <c r="G25" s="32">
        <f>SUM(G17:G24)</f>
        <v>51194</v>
      </c>
      <c r="H25" s="29">
        <f>(H17*G17)+(H18*G18)+(H19*G19)+(H20*G20)+(H21*G21)+(H22*G22)+(H23*G23)+(H24*G24)</f>
        <v>15555.1</v>
      </c>
      <c r="I25" s="29">
        <f>SUM(I17:I24)</f>
        <v>0</v>
      </c>
      <c r="J25" s="30"/>
      <c r="K25" s="27"/>
      <c r="L25" s="31"/>
    </row>
    <row r="26" spans="1:12" ht="51" customHeight="1" x14ac:dyDescent="0.25">
      <c r="A26" s="28"/>
      <c r="B26" s="12" t="s">
        <v>49</v>
      </c>
      <c r="C26" s="194" t="s">
        <v>50</v>
      </c>
      <c r="D26" s="195"/>
      <c r="E26" s="195"/>
      <c r="F26" s="195"/>
      <c r="G26" s="195"/>
      <c r="H26" s="195"/>
      <c r="I26" s="195"/>
      <c r="J26" s="195"/>
      <c r="K26" s="196"/>
      <c r="L26" s="14"/>
    </row>
    <row r="27" spans="1:12" ht="77.45" customHeight="1" x14ac:dyDescent="0.25">
      <c r="A27" s="28"/>
      <c r="B27" s="15" t="s">
        <v>51</v>
      </c>
      <c r="C27" s="23" t="s">
        <v>52</v>
      </c>
      <c r="D27" s="17"/>
      <c r="E27" s="17">
        <v>119086</v>
      </c>
      <c r="F27" s="17"/>
      <c r="G27" s="18">
        <f>SUM(D27:F27)</f>
        <v>119086</v>
      </c>
      <c r="H27" s="19">
        <v>0.45</v>
      </c>
      <c r="I27" s="17"/>
      <c r="J27" s="20" t="s">
        <v>24</v>
      </c>
      <c r="K27" s="21"/>
      <c r="L27" s="22"/>
    </row>
    <row r="28" spans="1:12" ht="75.599999999999994" customHeight="1" x14ac:dyDescent="0.25">
      <c r="A28" s="28"/>
      <c r="B28" s="15" t="s">
        <v>53</v>
      </c>
      <c r="C28" s="23" t="s">
        <v>54</v>
      </c>
      <c r="D28" s="17">
        <v>472565</v>
      </c>
      <c r="E28" s="17"/>
      <c r="F28" s="17"/>
      <c r="G28" s="18">
        <f t="shared" ref="G28:G34" si="2">SUM(D28:F28)</f>
        <v>472565</v>
      </c>
      <c r="H28" s="19">
        <v>0.45</v>
      </c>
      <c r="I28" s="17"/>
      <c r="J28" s="20" t="s">
        <v>55</v>
      </c>
      <c r="K28" s="21"/>
      <c r="L28" s="22"/>
    </row>
    <row r="29" spans="1:12" ht="63" x14ac:dyDescent="0.25">
      <c r="A29" s="28"/>
      <c r="B29" s="15" t="s">
        <v>56</v>
      </c>
      <c r="C29" s="23" t="s">
        <v>57</v>
      </c>
      <c r="D29" s="17"/>
      <c r="E29" s="17">
        <v>28354</v>
      </c>
      <c r="F29" s="17"/>
      <c r="G29" s="18">
        <f t="shared" si="2"/>
        <v>28354</v>
      </c>
      <c r="H29" s="19">
        <v>0.45</v>
      </c>
      <c r="I29" s="17"/>
      <c r="J29" s="20" t="s">
        <v>58</v>
      </c>
      <c r="K29" s="21"/>
      <c r="L29" s="22"/>
    </row>
    <row r="30" spans="1:12" ht="47.25" x14ac:dyDescent="0.25">
      <c r="A30" s="28"/>
      <c r="B30" s="15" t="s">
        <v>59</v>
      </c>
      <c r="C30" s="23" t="s">
        <v>60</v>
      </c>
      <c r="D30" s="17">
        <v>8716</v>
      </c>
      <c r="E30" s="17"/>
      <c r="F30" s="17"/>
      <c r="G30" s="18">
        <f t="shared" si="2"/>
        <v>8716</v>
      </c>
      <c r="H30" s="19">
        <v>0.45</v>
      </c>
      <c r="I30" s="17"/>
      <c r="J30" s="20" t="s">
        <v>55</v>
      </c>
      <c r="K30" s="21"/>
      <c r="L30" s="22"/>
    </row>
    <row r="31" spans="1:12" s="28" customFormat="1" ht="15.75" x14ac:dyDescent="0.25">
      <c r="B31" s="15" t="s">
        <v>61</v>
      </c>
      <c r="C31" s="23"/>
      <c r="D31" s="17"/>
      <c r="E31" s="17"/>
      <c r="F31" s="17"/>
      <c r="G31" s="18">
        <f t="shared" si="2"/>
        <v>0</v>
      </c>
      <c r="H31" s="19"/>
      <c r="I31" s="17"/>
      <c r="J31" s="20"/>
      <c r="K31" s="21"/>
      <c r="L31" s="22"/>
    </row>
    <row r="32" spans="1:12" s="28" customFormat="1" ht="15.75" hidden="1" x14ac:dyDescent="0.25">
      <c r="B32" s="15" t="s">
        <v>62</v>
      </c>
      <c r="C32" s="23"/>
      <c r="D32" s="17"/>
      <c r="E32" s="17"/>
      <c r="F32" s="17"/>
      <c r="G32" s="18">
        <f t="shared" si="2"/>
        <v>0</v>
      </c>
      <c r="H32" s="19"/>
      <c r="I32" s="17"/>
      <c r="J32" s="20"/>
      <c r="K32" s="21"/>
      <c r="L32" s="22"/>
    </row>
    <row r="33" spans="1:12" s="28" customFormat="1" ht="15.75" hidden="1" x14ac:dyDescent="0.25">
      <c r="A33" s="1"/>
      <c r="B33" s="15" t="s">
        <v>63</v>
      </c>
      <c r="C33" s="25"/>
      <c r="D33" s="20"/>
      <c r="E33" s="20"/>
      <c r="F33" s="20"/>
      <c r="G33" s="18">
        <f t="shared" si="2"/>
        <v>0</v>
      </c>
      <c r="H33" s="26"/>
      <c r="I33" s="20"/>
      <c r="J33" s="20"/>
      <c r="K33" s="27"/>
      <c r="L33" s="22"/>
    </row>
    <row r="34" spans="1:12" ht="15.75" hidden="1" x14ac:dyDescent="0.25">
      <c r="B34" s="15" t="s">
        <v>64</v>
      </c>
      <c r="C34" s="25"/>
      <c r="D34" s="20"/>
      <c r="E34" s="20"/>
      <c r="F34" s="20"/>
      <c r="G34" s="18">
        <f t="shared" si="2"/>
        <v>0</v>
      </c>
      <c r="H34" s="26"/>
      <c r="I34" s="20"/>
      <c r="J34" s="20"/>
      <c r="K34" s="27"/>
      <c r="L34" s="22"/>
    </row>
    <row r="35" spans="1:12" ht="15.75" x14ac:dyDescent="0.25">
      <c r="C35" s="12" t="s">
        <v>31</v>
      </c>
      <c r="D35" s="32">
        <f>SUM(D27:D34)</f>
        <v>481281</v>
      </c>
      <c r="E35" s="32">
        <f>SUM(E27:E34)</f>
        <v>147440</v>
      </c>
      <c r="F35" s="32">
        <f>SUM(F27:F34)</f>
        <v>0</v>
      </c>
      <c r="G35" s="32">
        <f>SUM(G27:G34)</f>
        <v>628721</v>
      </c>
      <c r="H35" s="29">
        <f>(H27*G27)+(H28*G28)+(H29*G29)+(H30*G30)+(H31*G31)+(H32*G32)+(H33*G33)+(H34*G34)</f>
        <v>282924.45</v>
      </c>
      <c r="I35" s="29">
        <f>SUM(I27:I34)</f>
        <v>0</v>
      </c>
      <c r="J35" s="30"/>
      <c r="K35" s="27"/>
      <c r="L35" s="31"/>
    </row>
    <row r="36" spans="1:12" ht="51" customHeight="1" x14ac:dyDescent="0.25">
      <c r="B36" s="12" t="s">
        <v>65</v>
      </c>
      <c r="C36" s="194" t="s">
        <v>66</v>
      </c>
      <c r="D36" s="195"/>
      <c r="E36" s="195"/>
      <c r="F36" s="195"/>
      <c r="G36" s="195"/>
      <c r="H36" s="195"/>
      <c r="I36" s="195"/>
      <c r="J36" s="195"/>
      <c r="K36" s="196"/>
      <c r="L36" s="14"/>
    </row>
    <row r="37" spans="1:12" ht="82.15" customHeight="1" x14ac:dyDescent="0.25">
      <c r="B37" s="15" t="s">
        <v>67</v>
      </c>
      <c r="C37" s="23" t="s">
        <v>68</v>
      </c>
      <c r="D37" s="17"/>
      <c r="E37" s="17"/>
      <c r="F37" s="17">
        <v>39380</v>
      </c>
      <c r="G37" s="18">
        <f>SUM(D37:F37)</f>
        <v>39380</v>
      </c>
      <c r="H37" s="19">
        <v>0.1</v>
      </c>
      <c r="I37" s="17"/>
      <c r="J37" s="20" t="s">
        <v>69</v>
      </c>
      <c r="K37" s="21"/>
      <c r="L37" s="22"/>
    </row>
    <row r="38" spans="1:12" ht="135.6" customHeight="1" x14ac:dyDescent="0.25">
      <c r="B38" s="15" t="s">
        <v>70</v>
      </c>
      <c r="C38" s="23" t="s">
        <v>71</v>
      </c>
      <c r="D38" s="17">
        <v>44106</v>
      </c>
      <c r="E38" s="17"/>
      <c r="F38" s="17"/>
      <c r="G38" s="18">
        <f t="shared" ref="G38:G44" si="3">SUM(D38:F38)</f>
        <v>44106</v>
      </c>
      <c r="H38" s="19">
        <v>0.25</v>
      </c>
      <c r="I38" s="17"/>
      <c r="J38" s="20" t="s">
        <v>72</v>
      </c>
      <c r="K38" s="21"/>
      <c r="L38" s="22"/>
    </row>
    <row r="39" spans="1:12" ht="110.65" customHeight="1" x14ac:dyDescent="0.25">
      <c r="B39" s="15" t="s">
        <v>73</v>
      </c>
      <c r="C39" s="23" t="s">
        <v>74</v>
      </c>
      <c r="D39" s="17"/>
      <c r="E39" s="17"/>
      <c r="F39" s="17">
        <v>4411</v>
      </c>
      <c r="G39" s="18">
        <f t="shared" si="3"/>
        <v>4411</v>
      </c>
      <c r="H39" s="19">
        <v>0.45</v>
      </c>
      <c r="I39" s="17"/>
      <c r="J39" s="20" t="s">
        <v>75</v>
      </c>
      <c r="K39" s="21"/>
      <c r="L39" s="22"/>
    </row>
    <row r="40" spans="1:12" ht="15.75" x14ac:dyDescent="0.25">
      <c r="B40" s="15" t="s">
        <v>76</v>
      </c>
      <c r="C40" s="23"/>
      <c r="D40" s="17"/>
      <c r="E40" s="17"/>
      <c r="F40" s="17"/>
      <c r="G40" s="18">
        <f t="shared" si="3"/>
        <v>0</v>
      </c>
      <c r="H40" s="19"/>
      <c r="I40" s="17"/>
      <c r="J40" s="20"/>
      <c r="K40" s="21"/>
      <c r="L40" s="22"/>
    </row>
    <row r="41" spans="1:12" ht="15.75" hidden="1" x14ac:dyDescent="0.25">
      <c r="B41" s="15" t="s">
        <v>77</v>
      </c>
      <c r="C41" s="23"/>
      <c r="D41" s="17"/>
      <c r="E41" s="17"/>
      <c r="F41" s="17"/>
      <c r="G41" s="18">
        <f t="shared" si="3"/>
        <v>0</v>
      </c>
      <c r="H41" s="19"/>
      <c r="I41" s="17"/>
      <c r="J41" s="20"/>
      <c r="K41" s="21"/>
      <c r="L41" s="22"/>
    </row>
    <row r="42" spans="1:12" ht="15.75" hidden="1" x14ac:dyDescent="0.25">
      <c r="A42" s="28"/>
      <c r="B42" s="15" t="s">
        <v>78</v>
      </c>
      <c r="C42" s="23"/>
      <c r="D42" s="17"/>
      <c r="E42" s="17"/>
      <c r="F42" s="17"/>
      <c r="G42" s="18">
        <f t="shared" si="3"/>
        <v>0</v>
      </c>
      <c r="H42" s="19"/>
      <c r="I42" s="17"/>
      <c r="J42" s="20"/>
      <c r="K42" s="21"/>
      <c r="L42" s="22"/>
    </row>
    <row r="43" spans="1:12" s="28" customFormat="1" ht="15.75" hidden="1" x14ac:dyDescent="0.25">
      <c r="A43" s="1"/>
      <c r="B43" s="15" t="s">
        <v>79</v>
      </c>
      <c r="C43" s="25"/>
      <c r="D43" s="20"/>
      <c r="E43" s="20"/>
      <c r="F43" s="20"/>
      <c r="G43" s="18">
        <f t="shared" si="3"/>
        <v>0</v>
      </c>
      <c r="H43" s="26"/>
      <c r="I43" s="20"/>
      <c r="J43" s="20"/>
      <c r="K43" s="27"/>
      <c r="L43" s="22"/>
    </row>
    <row r="44" spans="1:12" ht="15.75" hidden="1" x14ac:dyDescent="0.25">
      <c r="B44" s="15" t="s">
        <v>80</v>
      </c>
      <c r="C44" s="25"/>
      <c r="D44" s="20"/>
      <c r="E44" s="20"/>
      <c r="F44" s="20"/>
      <c r="G44" s="18">
        <f t="shared" si="3"/>
        <v>0</v>
      </c>
      <c r="H44" s="26"/>
      <c r="I44" s="20"/>
      <c r="J44" s="20"/>
      <c r="K44" s="27"/>
      <c r="L44" s="22"/>
    </row>
    <row r="45" spans="1:12" ht="15.75" x14ac:dyDescent="0.25">
      <c r="C45" s="12" t="s">
        <v>31</v>
      </c>
      <c r="D45" s="29">
        <f>SUM(D37:D44)</f>
        <v>44106</v>
      </c>
      <c r="E45" s="29">
        <f>SUM(E37:E44)</f>
        <v>0</v>
      </c>
      <c r="F45" s="29">
        <f>SUM(F37:F44)</f>
        <v>43791</v>
      </c>
      <c r="G45" s="29">
        <f>SUM(G37:G44)</f>
        <v>87897</v>
      </c>
      <c r="H45" s="29">
        <f>(H37*G37)+(H38*G38)+(H39*G39)+(H40*G40)+(H41*G41)+(H42*G42)+(H43*G43)+(H44*G44)</f>
        <v>16949.45</v>
      </c>
      <c r="I45" s="29">
        <f>SUM(I37:I44)</f>
        <v>0</v>
      </c>
      <c r="J45" s="30"/>
      <c r="K45" s="27"/>
      <c r="L45" s="31"/>
    </row>
    <row r="46" spans="1:12" ht="15.75" hidden="1" x14ac:dyDescent="0.25"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22"/>
    </row>
    <row r="47" spans="1:12" ht="51" hidden="1" customHeight="1" x14ac:dyDescent="0.25">
      <c r="B47" s="12" t="s">
        <v>81</v>
      </c>
      <c r="C47" s="202"/>
      <c r="D47" s="203"/>
      <c r="E47" s="203"/>
      <c r="F47" s="203"/>
      <c r="G47" s="203"/>
      <c r="H47" s="203"/>
      <c r="I47" s="203"/>
      <c r="J47" s="203"/>
      <c r="K47" s="204"/>
      <c r="L47" s="13"/>
    </row>
    <row r="48" spans="1:12" ht="51" hidden="1" customHeight="1" x14ac:dyDescent="0.25">
      <c r="B48" s="12" t="s">
        <v>82</v>
      </c>
      <c r="C48" s="205"/>
      <c r="D48" s="206"/>
      <c r="E48" s="206"/>
      <c r="F48" s="206"/>
      <c r="G48" s="206"/>
      <c r="H48" s="206"/>
      <c r="I48" s="206"/>
      <c r="J48" s="206"/>
      <c r="K48" s="207"/>
      <c r="L48" s="14"/>
    </row>
    <row r="49" spans="1:12" ht="15.75" hidden="1" x14ac:dyDescent="0.25">
      <c r="B49" s="15" t="s">
        <v>83</v>
      </c>
      <c r="C49" s="23"/>
      <c r="D49" s="17"/>
      <c r="E49" s="17"/>
      <c r="F49" s="17"/>
      <c r="G49" s="18">
        <f>SUM(D49:F49)</f>
        <v>0</v>
      </c>
      <c r="H49" s="19"/>
      <c r="I49" s="17"/>
      <c r="J49" s="20"/>
      <c r="K49" s="21"/>
      <c r="L49" s="22"/>
    </row>
    <row r="50" spans="1:12" ht="15.75" hidden="1" x14ac:dyDescent="0.25">
      <c r="B50" s="15" t="s">
        <v>84</v>
      </c>
      <c r="C50" s="23"/>
      <c r="D50" s="17"/>
      <c r="E50" s="17"/>
      <c r="F50" s="17"/>
      <c r="G50" s="18">
        <f t="shared" ref="G50:G56" si="4">SUM(D50:F50)</f>
        <v>0</v>
      </c>
      <c r="H50" s="19"/>
      <c r="I50" s="17"/>
      <c r="J50" s="20"/>
      <c r="K50" s="21"/>
      <c r="L50" s="22"/>
    </row>
    <row r="51" spans="1:12" ht="15.75" hidden="1" x14ac:dyDescent="0.25">
      <c r="B51" s="15" t="s">
        <v>85</v>
      </c>
      <c r="C51" s="23"/>
      <c r="D51" s="17"/>
      <c r="E51" s="17"/>
      <c r="F51" s="17"/>
      <c r="G51" s="18">
        <f t="shared" si="4"/>
        <v>0</v>
      </c>
      <c r="H51" s="19"/>
      <c r="I51" s="17"/>
      <c r="J51" s="20"/>
      <c r="K51" s="21"/>
      <c r="L51" s="22"/>
    </row>
    <row r="52" spans="1:12" ht="15.75" hidden="1" x14ac:dyDescent="0.25">
      <c r="B52" s="15" t="s">
        <v>86</v>
      </c>
      <c r="C52" s="23"/>
      <c r="D52" s="17"/>
      <c r="E52" s="17"/>
      <c r="F52" s="17"/>
      <c r="G52" s="18">
        <f t="shared" si="4"/>
        <v>0</v>
      </c>
      <c r="H52" s="19"/>
      <c r="I52" s="17"/>
      <c r="J52" s="20"/>
      <c r="K52" s="21"/>
      <c r="L52" s="22"/>
    </row>
    <row r="53" spans="1:12" ht="15.75" hidden="1" x14ac:dyDescent="0.25">
      <c r="B53" s="15" t="s">
        <v>87</v>
      </c>
      <c r="C53" s="23"/>
      <c r="D53" s="17"/>
      <c r="E53" s="17"/>
      <c r="F53" s="17"/>
      <c r="G53" s="18">
        <f t="shared" si="4"/>
        <v>0</v>
      </c>
      <c r="H53" s="19"/>
      <c r="I53" s="17"/>
      <c r="J53" s="20"/>
      <c r="K53" s="21"/>
      <c r="L53" s="22"/>
    </row>
    <row r="54" spans="1:12" ht="15.75" hidden="1" x14ac:dyDescent="0.25">
      <c r="B54" s="15" t="s">
        <v>88</v>
      </c>
      <c r="C54" s="23"/>
      <c r="D54" s="17"/>
      <c r="E54" s="17"/>
      <c r="F54" s="17"/>
      <c r="G54" s="18">
        <f t="shared" si="4"/>
        <v>0</v>
      </c>
      <c r="H54" s="19"/>
      <c r="I54" s="17"/>
      <c r="J54" s="20"/>
      <c r="K54" s="21"/>
      <c r="L54" s="22"/>
    </row>
    <row r="55" spans="1:12" ht="15.75" hidden="1" x14ac:dyDescent="0.25">
      <c r="A55" s="28"/>
      <c r="B55" s="15" t="s">
        <v>89</v>
      </c>
      <c r="C55" s="25"/>
      <c r="D55" s="20"/>
      <c r="E55" s="20"/>
      <c r="F55" s="20"/>
      <c r="G55" s="18">
        <f t="shared" si="4"/>
        <v>0</v>
      </c>
      <c r="H55" s="26"/>
      <c r="I55" s="20"/>
      <c r="J55" s="20"/>
      <c r="K55" s="27"/>
      <c r="L55" s="22"/>
    </row>
    <row r="56" spans="1:12" s="28" customFormat="1" ht="15.75" hidden="1" x14ac:dyDescent="0.25">
      <c r="B56" s="15" t="s">
        <v>90</v>
      </c>
      <c r="C56" s="25"/>
      <c r="D56" s="20"/>
      <c r="E56" s="20"/>
      <c r="F56" s="20"/>
      <c r="G56" s="18">
        <f t="shared" si="4"/>
        <v>0</v>
      </c>
      <c r="H56" s="26"/>
      <c r="I56" s="20"/>
      <c r="J56" s="20"/>
      <c r="K56" s="27"/>
      <c r="L56" s="22"/>
    </row>
    <row r="57" spans="1:12" s="28" customFormat="1" ht="15.75" hidden="1" x14ac:dyDescent="0.25">
      <c r="A57" s="1"/>
      <c r="B57" s="1"/>
      <c r="C57" s="12" t="s">
        <v>31</v>
      </c>
      <c r="D57" s="29">
        <f>SUM(D49:D56)</f>
        <v>0</v>
      </c>
      <c r="E57" s="29">
        <f>SUM(E49:E56)</f>
        <v>0</v>
      </c>
      <c r="F57" s="29">
        <f>SUM(F49:F56)</f>
        <v>0</v>
      </c>
      <c r="G57" s="32">
        <f>SUM(G49:G56)</f>
        <v>0</v>
      </c>
      <c r="H57" s="29">
        <f>(H49*G49)+(H50*G50)+(H51*G51)+(H52*G52)+(H53*G53)+(H54*G54)+(H55*G55)+(H56*G56)</f>
        <v>0</v>
      </c>
      <c r="I57" s="29">
        <f>SUM(I49:I56)</f>
        <v>0</v>
      </c>
      <c r="J57" s="30"/>
      <c r="K57" s="27"/>
      <c r="L57" s="31"/>
    </row>
    <row r="58" spans="1:12" ht="51" hidden="1" customHeight="1" x14ac:dyDescent="0.25">
      <c r="B58" s="12" t="s">
        <v>91</v>
      </c>
      <c r="C58" s="205"/>
      <c r="D58" s="206"/>
      <c r="E58" s="206"/>
      <c r="F58" s="206"/>
      <c r="G58" s="206"/>
      <c r="H58" s="206"/>
      <c r="I58" s="206"/>
      <c r="J58" s="206"/>
      <c r="K58" s="207"/>
      <c r="L58" s="14"/>
    </row>
    <row r="59" spans="1:12" ht="15.75" hidden="1" x14ac:dyDescent="0.25">
      <c r="B59" s="15" t="s">
        <v>92</v>
      </c>
      <c r="C59" s="23"/>
      <c r="D59" s="17"/>
      <c r="E59" s="17"/>
      <c r="F59" s="17"/>
      <c r="G59" s="18">
        <f>SUM(D59:F59)</f>
        <v>0</v>
      </c>
      <c r="H59" s="19"/>
      <c r="I59" s="17"/>
      <c r="J59" s="20"/>
      <c r="K59" s="21"/>
      <c r="L59" s="22"/>
    </row>
    <row r="60" spans="1:12" ht="15.75" hidden="1" x14ac:dyDescent="0.25">
      <c r="B60" s="15" t="s">
        <v>93</v>
      </c>
      <c r="C60" s="23"/>
      <c r="D60" s="17"/>
      <c r="E60" s="17"/>
      <c r="F60" s="17"/>
      <c r="G60" s="18">
        <f t="shared" ref="G60:G66" si="5">SUM(D60:F60)</f>
        <v>0</v>
      </c>
      <c r="H60" s="19"/>
      <c r="I60" s="17"/>
      <c r="J60" s="20"/>
      <c r="K60" s="21"/>
      <c r="L60" s="22"/>
    </row>
    <row r="61" spans="1:12" ht="15.75" hidden="1" x14ac:dyDescent="0.25">
      <c r="B61" s="15" t="s">
        <v>94</v>
      </c>
      <c r="C61" s="23"/>
      <c r="D61" s="17"/>
      <c r="E61" s="17"/>
      <c r="F61" s="17"/>
      <c r="G61" s="18">
        <f t="shared" si="5"/>
        <v>0</v>
      </c>
      <c r="H61" s="19"/>
      <c r="I61" s="17"/>
      <c r="J61" s="20"/>
      <c r="K61" s="21"/>
      <c r="L61" s="22"/>
    </row>
    <row r="62" spans="1:12" ht="15.75" hidden="1" x14ac:dyDescent="0.25">
      <c r="B62" s="15" t="s">
        <v>95</v>
      </c>
      <c r="C62" s="23"/>
      <c r="D62" s="17"/>
      <c r="E62" s="17"/>
      <c r="F62" s="17"/>
      <c r="G62" s="18">
        <f t="shared" si="5"/>
        <v>0</v>
      </c>
      <c r="H62" s="19"/>
      <c r="I62" s="17"/>
      <c r="J62" s="20"/>
      <c r="K62" s="21"/>
      <c r="L62" s="22"/>
    </row>
    <row r="63" spans="1:12" ht="15.75" hidden="1" x14ac:dyDescent="0.25">
      <c r="B63" s="15" t="s">
        <v>96</v>
      </c>
      <c r="C63" s="23"/>
      <c r="D63" s="17"/>
      <c r="E63" s="17"/>
      <c r="F63" s="17"/>
      <c r="G63" s="18">
        <f t="shared" si="5"/>
        <v>0</v>
      </c>
      <c r="H63" s="19"/>
      <c r="I63" s="17"/>
      <c r="J63" s="20"/>
      <c r="K63" s="21"/>
      <c r="L63" s="22"/>
    </row>
    <row r="64" spans="1:12" ht="15.75" hidden="1" x14ac:dyDescent="0.25">
      <c r="B64" s="15" t="s">
        <v>97</v>
      </c>
      <c r="C64" s="23"/>
      <c r="D64" s="17"/>
      <c r="E64" s="17"/>
      <c r="F64" s="17"/>
      <c r="G64" s="18">
        <f t="shared" si="5"/>
        <v>0</v>
      </c>
      <c r="H64" s="19"/>
      <c r="I64" s="17"/>
      <c r="J64" s="20"/>
      <c r="K64" s="21"/>
      <c r="L64" s="22"/>
    </row>
    <row r="65" spans="1:12" ht="15.75" hidden="1" x14ac:dyDescent="0.25">
      <c r="B65" s="15" t="s">
        <v>98</v>
      </c>
      <c r="C65" s="25"/>
      <c r="D65" s="20"/>
      <c r="E65" s="20"/>
      <c r="F65" s="20"/>
      <c r="G65" s="18">
        <f t="shared" si="5"/>
        <v>0</v>
      </c>
      <c r="H65" s="26"/>
      <c r="I65" s="20"/>
      <c r="J65" s="20"/>
      <c r="K65" s="27"/>
      <c r="L65" s="22"/>
    </row>
    <row r="66" spans="1:12" ht="15.75" hidden="1" x14ac:dyDescent="0.25">
      <c r="B66" s="15" t="s">
        <v>99</v>
      </c>
      <c r="C66" s="25"/>
      <c r="D66" s="20"/>
      <c r="E66" s="20"/>
      <c r="F66" s="20"/>
      <c r="G66" s="18">
        <f t="shared" si="5"/>
        <v>0</v>
      </c>
      <c r="H66" s="26"/>
      <c r="I66" s="20"/>
      <c r="J66" s="20"/>
      <c r="K66" s="27"/>
      <c r="L66" s="22"/>
    </row>
    <row r="67" spans="1:12" ht="15.75" hidden="1" x14ac:dyDescent="0.25">
      <c r="C67" s="12" t="s">
        <v>31</v>
      </c>
      <c r="D67" s="32">
        <f>SUM(D59:D66)</f>
        <v>0</v>
      </c>
      <c r="E67" s="32">
        <f>SUM(E59:E66)</f>
        <v>0</v>
      </c>
      <c r="F67" s="32">
        <f>SUM(F59:F66)</f>
        <v>0</v>
      </c>
      <c r="G67" s="32">
        <f>SUM(G59:G66)</f>
        <v>0</v>
      </c>
      <c r="H67" s="29">
        <f>(H59*G59)+(H60*G60)+(H61*G61)+(H62*G62)+(H63*G63)+(H64*G64)+(H65*G65)+(H66*G66)</f>
        <v>0</v>
      </c>
      <c r="I67" s="36">
        <f>SUM(I59:I66)</f>
        <v>0</v>
      </c>
      <c r="J67" s="37"/>
      <c r="K67" s="27"/>
      <c r="L67" s="31"/>
    </row>
    <row r="68" spans="1:12" ht="51" hidden="1" customHeight="1" x14ac:dyDescent="0.25">
      <c r="B68" s="12" t="s">
        <v>100</v>
      </c>
      <c r="C68" s="205"/>
      <c r="D68" s="206"/>
      <c r="E68" s="206"/>
      <c r="F68" s="206"/>
      <c r="G68" s="206"/>
      <c r="H68" s="206"/>
      <c r="I68" s="206"/>
      <c r="J68" s="206"/>
      <c r="K68" s="207"/>
      <c r="L68" s="14"/>
    </row>
    <row r="69" spans="1:12" ht="15.75" hidden="1" x14ac:dyDescent="0.25">
      <c r="B69" s="15" t="s">
        <v>101</v>
      </c>
      <c r="C69" s="23"/>
      <c r="D69" s="17"/>
      <c r="E69" s="17"/>
      <c r="F69" s="17"/>
      <c r="G69" s="18">
        <f>SUM(D69:F69)</f>
        <v>0</v>
      </c>
      <c r="H69" s="19"/>
      <c r="I69" s="17"/>
      <c r="J69" s="20"/>
      <c r="K69" s="21"/>
      <c r="L69" s="22"/>
    </row>
    <row r="70" spans="1:12" ht="15.75" hidden="1" x14ac:dyDescent="0.25">
      <c r="B70" s="15" t="s">
        <v>102</v>
      </c>
      <c r="C70" s="23"/>
      <c r="D70" s="17"/>
      <c r="E70" s="17"/>
      <c r="F70" s="17"/>
      <c r="G70" s="18">
        <f t="shared" ref="G70:G76" si="6">SUM(D70:F70)</f>
        <v>0</v>
      </c>
      <c r="H70" s="19"/>
      <c r="I70" s="17"/>
      <c r="J70" s="20"/>
      <c r="K70" s="21"/>
      <c r="L70" s="22"/>
    </row>
    <row r="71" spans="1:12" ht="15.75" hidden="1" x14ac:dyDescent="0.25">
      <c r="B71" s="15" t="s">
        <v>103</v>
      </c>
      <c r="C71" s="23"/>
      <c r="D71" s="17"/>
      <c r="E71" s="17"/>
      <c r="F71" s="17"/>
      <c r="G71" s="18">
        <f t="shared" si="6"/>
        <v>0</v>
      </c>
      <c r="H71" s="19"/>
      <c r="I71" s="17"/>
      <c r="J71" s="20"/>
      <c r="K71" s="21"/>
      <c r="L71" s="22"/>
    </row>
    <row r="72" spans="1:12" ht="15.75" hidden="1" x14ac:dyDescent="0.25">
      <c r="A72" s="28"/>
      <c r="B72" s="15" t="s">
        <v>104</v>
      </c>
      <c r="C72" s="23"/>
      <c r="D72" s="17"/>
      <c r="E72" s="17"/>
      <c r="F72" s="17"/>
      <c r="G72" s="18">
        <f t="shared" si="6"/>
        <v>0</v>
      </c>
      <c r="H72" s="19"/>
      <c r="I72" s="17"/>
      <c r="J72" s="20"/>
      <c r="K72" s="21"/>
      <c r="L72" s="22"/>
    </row>
    <row r="73" spans="1:12" s="28" customFormat="1" ht="15.75" hidden="1" x14ac:dyDescent="0.25">
      <c r="A73" s="1"/>
      <c r="B73" s="15" t="s">
        <v>105</v>
      </c>
      <c r="C73" s="23"/>
      <c r="D73" s="17"/>
      <c r="E73" s="17"/>
      <c r="F73" s="17"/>
      <c r="G73" s="18">
        <f t="shared" si="6"/>
        <v>0</v>
      </c>
      <c r="H73" s="19"/>
      <c r="I73" s="17"/>
      <c r="J73" s="20"/>
      <c r="K73" s="21"/>
      <c r="L73" s="22"/>
    </row>
    <row r="74" spans="1:12" ht="15.75" hidden="1" x14ac:dyDescent="0.25">
      <c r="B74" s="15" t="s">
        <v>106</v>
      </c>
      <c r="C74" s="23"/>
      <c r="D74" s="17"/>
      <c r="E74" s="17"/>
      <c r="F74" s="17"/>
      <c r="G74" s="18">
        <f t="shared" si="6"/>
        <v>0</v>
      </c>
      <c r="H74" s="19"/>
      <c r="I74" s="17"/>
      <c r="J74" s="20"/>
      <c r="K74" s="21"/>
      <c r="L74" s="22"/>
    </row>
    <row r="75" spans="1:12" ht="15.75" hidden="1" x14ac:dyDescent="0.25">
      <c r="B75" s="15" t="s">
        <v>107</v>
      </c>
      <c r="C75" s="25"/>
      <c r="D75" s="20"/>
      <c r="E75" s="20"/>
      <c r="F75" s="20"/>
      <c r="G75" s="18">
        <f t="shared" si="6"/>
        <v>0</v>
      </c>
      <c r="H75" s="26"/>
      <c r="I75" s="20"/>
      <c r="J75" s="20"/>
      <c r="K75" s="27"/>
      <c r="L75" s="22"/>
    </row>
    <row r="76" spans="1:12" ht="15.75" hidden="1" x14ac:dyDescent="0.25">
      <c r="B76" s="15" t="s">
        <v>108</v>
      </c>
      <c r="C76" s="25"/>
      <c r="D76" s="20"/>
      <c r="E76" s="20"/>
      <c r="F76" s="20"/>
      <c r="G76" s="18">
        <f t="shared" si="6"/>
        <v>0</v>
      </c>
      <c r="H76" s="26"/>
      <c r="I76" s="20"/>
      <c r="J76" s="20"/>
      <c r="K76" s="27"/>
      <c r="L76" s="22"/>
    </row>
    <row r="77" spans="1:12" ht="15.75" hidden="1" x14ac:dyDescent="0.25">
      <c r="C77" s="12" t="s">
        <v>31</v>
      </c>
      <c r="D77" s="32">
        <f>SUM(D69:D76)</f>
        <v>0</v>
      </c>
      <c r="E77" s="32">
        <f>SUM(E69:E76)</f>
        <v>0</v>
      </c>
      <c r="F77" s="32">
        <f>SUM(F69:F76)</f>
        <v>0</v>
      </c>
      <c r="G77" s="32">
        <f>SUM(G69:G76)</f>
        <v>0</v>
      </c>
      <c r="H77" s="29">
        <f>(H69*G69)+(H70*G70)+(H71*G71)+(H72*G72)+(H73*G73)+(H74*G74)+(H75*G75)+(H76*G76)</f>
        <v>0</v>
      </c>
      <c r="I77" s="36">
        <f>SUM(I69:I76)</f>
        <v>0</v>
      </c>
      <c r="J77" s="37"/>
      <c r="K77" s="27"/>
      <c r="L77" s="31"/>
    </row>
    <row r="78" spans="1:12" ht="51" hidden="1" customHeight="1" x14ac:dyDescent="0.25">
      <c r="B78" s="12" t="s">
        <v>109</v>
      </c>
      <c r="C78" s="205"/>
      <c r="D78" s="206"/>
      <c r="E78" s="206"/>
      <c r="F78" s="206"/>
      <c r="G78" s="206"/>
      <c r="H78" s="206"/>
      <c r="I78" s="206"/>
      <c r="J78" s="206"/>
      <c r="K78" s="207"/>
      <c r="L78" s="14"/>
    </row>
    <row r="79" spans="1:12" ht="15.75" hidden="1" x14ac:dyDescent="0.25">
      <c r="B79" s="15" t="s">
        <v>110</v>
      </c>
      <c r="C79" s="23"/>
      <c r="D79" s="17"/>
      <c r="E79" s="17"/>
      <c r="F79" s="17"/>
      <c r="G79" s="18">
        <f>SUM(D79:F79)</f>
        <v>0</v>
      </c>
      <c r="H79" s="19"/>
      <c r="I79" s="17"/>
      <c r="J79" s="20"/>
      <c r="K79" s="21"/>
      <c r="L79" s="22"/>
    </row>
    <row r="80" spans="1:12" ht="15.75" hidden="1" x14ac:dyDescent="0.25">
      <c r="B80" s="15" t="s">
        <v>111</v>
      </c>
      <c r="C80" s="23"/>
      <c r="D80" s="17"/>
      <c r="E80" s="17"/>
      <c r="F80" s="17"/>
      <c r="G80" s="18">
        <f t="shared" ref="G80:G86" si="7">SUM(D80:F80)</f>
        <v>0</v>
      </c>
      <c r="H80" s="19"/>
      <c r="I80" s="17"/>
      <c r="J80" s="20"/>
      <c r="K80" s="21"/>
      <c r="L80" s="22"/>
    </row>
    <row r="81" spans="2:12" ht="15.75" hidden="1" x14ac:dyDescent="0.25">
      <c r="B81" s="15" t="s">
        <v>112</v>
      </c>
      <c r="C81" s="23"/>
      <c r="D81" s="17"/>
      <c r="E81" s="17"/>
      <c r="F81" s="17"/>
      <c r="G81" s="18">
        <f t="shared" si="7"/>
        <v>0</v>
      </c>
      <c r="H81" s="19"/>
      <c r="I81" s="17"/>
      <c r="J81" s="20"/>
      <c r="K81" s="21"/>
      <c r="L81" s="22"/>
    </row>
    <row r="82" spans="2:12" ht="15.75" hidden="1" x14ac:dyDescent="0.25">
      <c r="B82" s="15" t="s">
        <v>113</v>
      </c>
      <c r="C82" s="23"/>
      <c r="D82" s="17"/>
      <c r="E82" s="17"/>
      <c r="F82" s="17"/>
      <c r="G82" s="18">
        <f t="shared" si="7"/>
        <v>0</v>
      </c>
      <c r="H82" s="19"/>
      <c r="I82" s="17"/>
      <c r="J82" s="20"/>
      <c r="K82" s="21"/>
      <c r="L82" s="22"/>
    </row>
    <row r="83" spans="2:12" ht="15.75" hidden="1" x14ac:dyDescent="0.25">
      <c r="B83" s="15" t="s">
        <v>114</v>
      </c>
      <c r="C83" s="23"/>
      <c r="D83" s="17"/>
      <c r="E83" s="17"/>
      <c r="F83" s="17"/>
      <c r="G83" s="18">
        <f t="shared" si="7"/>
        <v>0</v>
      </c>
      <c r="H83" s="19"/>
      <c r="I83" s="17"/>
      <c r="J83" s="20"/>
      <c r="K83" s="21"/>
      <c r="L83" s="22"/>
    </row>
    <row r="84" spans="2:12" ht="15.75" hidden="1" x14ac:dyDescent="0.25">
      <c r="B84" s="15" t="s">
        <v>115</v>
      </c>
      <c r="C84" s="23"/>
      <c r="D84" s="17"/>
      <c r="E84" s="17"/>
      <c r="F84" s="17"/>
      <c r="G84" s="18">
        <f t="shared" si="7"/>
        <v>0</v>
      </c>
      <c r="H84" s="19"/>
      <c r="I84" s="17"/>
      <c r="J84" s="20"/>
      <c r="K84" s="21"/>
      <c r="L84" s="22"/>
    </row>
    <row r="85" spans="2:12" ht="15.75" hidden="1" x14ac:dyDescent="0.25">
      <c r="B85" s="15" t="s">
        <v>116</v>
      </c>
      <c r="C85" s="25"/>
      <c r="D85" s="20"/>
      <c r="E85" s="20"/>
      <c r="F85" s="20"/>
      <c r="G85" s="18">
        <f t="shared" si="7"/>
        <v>0</v>
      </c>
      <c r="H85" s="26"/>
      <c r="I85" s="20"/>
      <c r="J85" s="20"/>
      <c r="K85" s="27"/>
      <c r="L85" s="22"/>
    </row>
    <row r="86" spans="2:12" ht="15.75" hidden="1" x14ac:dyDescent="0.25">
      <c r="B86" s="15" t="s">
        <v>117</v>
      </c>
      <c r="C86" s="25"/>
      <c r="D86" s="20"/>
      <c r="E86" s="20"/>
      <c r="F86" s="20"/>
      <c r="G86" s="18">
        <f t="shared" si="7"/>
        <v>0</v>
      </c>
      <c r="H86" s="26"/>
      <c r="I86" s="20"/>
      <c r="J86" s="20"/>
      <c r="K86" s="27"/>
      <c r="L86" s="22"/>
    </row>
    <row r="87" spans="2:12" ht="15.75" hidden="1" x14ac:dyDescent="0.25">
      <c r="C87" s="12" t="s">
        <v>31</v>
      </c>
      <c r="D87" s="29">
        <f>SUM(D79:D86)</f>
        <v>0</v>
      </c>
      <c r="E87" s="29">
        <f>SUM(E79:E86)</f>
        <v>0</v>
      </c>
      <c r="F87" s="29">
        <f>SUM(F79:F86)</f>
        <v>0</v>
      </c>
      <c r="G87" s="29">
        <f>SUM(G79:G86)</f>
        <v>0</v>
      </c>
      <c r="H87" s="29">
        <f>(H79*G79)+(H80*G80)+(H81*G81)+(H82*G82)+(H83*G83)+(H84*G84)+(H85*G85)+(H86*G86)</f>
        <v>0</v>
      </c>
      <c r="I87" s="36">
        <f>SUM(I79:I86)</f>
        <v>0</v>
      </c>
      <c r="J87" s="37"/>
      <c r="K87" s="27"/>
      <c r="L87" s="31"/>
    </row>
    <row r="88" spans="2:12" ht="15.75" hidden="1" customHeight="1" x14ac:dyDescent="0.25">
      <c r="B88" s="38"/>
      <c r="C88" s="33"/>
      <c r="D88" s="39"/>
      <c r="E88" s="39"/>
      <c r="F88" s="39"/>
      <c r="G88" s="39"/>
      <c r="H88" s="39"/>
      <c r="I88" s="39"/>
      <c r="J88" s="39"/>
      <c r="K88" s="33"/>
      <c r="L88" s="40"/>
    </row>
    <row r="89" spans="2:12" ht="51" hidden="1" customHeight="1" x14ac:dyDescent="0.25">
      <c r="B89" s="12" t="s">
        <v>118</v>
      </c>
      <c r="C89" s="202"/>
      <c r="D89" s="203"/>
      <c r="E89" s="203"/>
      <c r="F89" s="203"/>
      <c r="G89" s="203"/>
      <c r="H89" s="203"/>
      <c r="I89" s="203"/>
      <c r="J89" s="203"/>
      <c r="K89" s="204"/>
      <c r="L89" s="13"/>
    </row>
    <row r="90" spans="2:12" ht="51" hidden="1" customHeight="1" x14ac:dyDescent="0.25">
      <c r="B90" s="12" t="s">
        <v>119</v>
      </c>
      <c r="C90" s="205"/>
      <c r="D90" s="206"/>
      <c r="E90" s="206"/>
      <c r="F90" s="206"/>
      <c r="G90" s="206"/>
      <c r="H90" s="206"/>
      <c r="I90" s="206"/>
      <c r="J90" s="206"/>
      <c r="K90" s="207"/>
      <c r="L90" s="14"/>
    </row>
    <row r="91" spans="2:12" ht="15.75" hidden="1" x14ac:dyDescent="0.25">
      <c r="B91" s="15" t="s">
        <v>120</v>
      </c>
      <c r="C91" s="23"/>
      <c r="D91" s="17"/>
      <c r="E91" s="17"/>
      <c r="F91" s="17"/>
      <c r="G91" s="18">
        <f>SUM(D91:F91)</f>
        <v>0</v>
      </c>
      <c r="H91" s="19"/>
      <c r="I91" s="17"/>
      <c r="J91" s="20"/>
      <c r="K91" s="21"/>
      <c r="L91" s="22"/>
    </row>
    <row r="92" spans="2:12" ht="15.75" hidden="1" x14ac:dyDescent="0.25">
      <c r="B92" s="15" t="s">
        <v>121</v>
      </c>
      <c r="C92" s="23"/>
      <c r="D92" s="17"/>
      <c r="E92" s="17"/>
      <c r="F92" s="17"/>
      <c r="G92" s="18">
        <f t="shared" ref="G92:G98" si="8">SUM(D92:F92)</f>
        <v>0</v>
      </c>
      <c r="H92" s="19"/>
      <c r="I92" s="17"/>
      <c r="J92" s="20"/>
      <c r="K92" s="21"/>
      <c r="L92" s="22"/>
    </row>
    <row r="93" spans="2:12" ht="15.75" hidden="1" x14ac:dyDescent="0.25">
      <c r="B93" s="15" t="s">
        <v>122</v>
      </c>
      <c r="C93" s="23"/>
      <c r="D93" s="17"/>
      <c r="E93" s="17"/>
      <c r="F93" s="17"/>
      <c r="G93" s="18">
        <f t="shared" si="8"/>
        <v>0</v>
      </c>
      <c r="H93" s="19"/>
      <c r="I93" s="17"/>
      <c r="J93" s="20"/>
      <c r="K93" s="21"/>
      <c r="L93" s="22"/>
    </row>
    <row r="94" spans="2:12" ht="15.75" hidden="1" x14ac:dyDescent="0.25">
      <c r="B94" s="15" t="s">
        <v>123</v>
      </c>
      <c r="C94" s="23"/>
      <c r="D94" s="17"/>
      <c r="E94" s="17"/>
      <c r="F94" s="17"/>
      <c r="G94" s="18">
        <f t="shared" si="8"/>
        <v>0</v>
      </c>
      <c r="H94" s="19"/>
      <c r="I94" s="17"/>
      <c r="J94" s="20"/>
      <c r="K94" s="21"/>
      <c r="L94" s="22"/>
    </row>
    <row r="95" spans="2:12" ht="15.75" hidden="1" x14ac:dyDescent="0.25">
      <c r="B95" s="15" t="s">
        <v>124</v>
      </c>
      <c r="C95" s="23"/>
      <c r="D95" s="17"/>
      <c r="E95" s="17"/>
      <c r="F95" s="17"/>
      <c r="G95" s="18">
        <f t="shared" si="8"/>
        <v>0</v>
      </c>
      <c r="H95" s="19"/>
      <c r="I95" s="17"/>
      <c r="J95" s="20"/>
      <c r="K95" s="21"/>
      <c r="L95" s="22"/>
    </row>
    <row r="96" spans="2:12" ht="15.75" hidden="1" x14ac:dyDescent="0.25">
      <c r="B96" s="15" t="s">
        <v>125</v>
      </c>
      <c r="C96" s="23"/>
      <c r="D96" s="17"/>
      <c r="E96" s="17"/>
      <c r="F96" s="17"/>
      <c r="G96" s="18">
        <f t="shared" si="8"/>
        <v>0</v>
      </c>
      <c r="H96" s="19"/>
      <c r="I96" s="17"/>
      <c r="J96" s="20"/>
      <c r="K96" s="21"/>
      <c r="L96" s="22"/>
    </row>
    <row r="97" spans="2:12" ht="15.75" hidden="1" x14ac:dyDescent="0.25">
      <c r="B97" s="15" t="s">
        <v>126</v>
      </c>
      <c r="C97" s="25"/>
      <c r="D97" s="20"/>
      <c r="E97" s="20"/>
      <c r="F97" s="20"/>
      <c r="G97" s="18">
        <f t="shared" si="8"/>
        <v>0</v>
      </c>
      <c r="H97" s="26"/>
      <c r="I97" s="20"/>
      <c r="J97" s="20"/>
      <c r="K97" s="27"/>
      <c r="L97" s="22"/>
    </row>
    <row r="98" spans="2:12" ht="15.75" hidden="1" x14ac:dyDescent="0.25">
      <c r="B98" s="15" t="s">
        <v>127</v>
      </c>
      <c r="C98" s="25"/>
      <c r="D98" s="20"/>
      <c r="E98" s="20"/>
      <c r="F98" s="20"/>
      <c r="G98" s="18">
        <f t="shared" si="8"/>
        <v>0</v>
      </c>
      <c r="H98" s="26"/>
      <c r="I98" s="20"/>
      <c r="J98" s="20"/>
      <c r="K98" s="27"/>
      <c r="L98" s="22"/>
    </row>
    <row r="99" spans="2:12" ht="15.75" hidden="1" x14ac:dyDescent="0.25">
      <c r="C99" s="12" t="s">
        <v>31</v>
      </c>
      <c r="D99" s="29">
        <f>SUM(D91:D98)</f>
        <v>0</v>
      </c>
      <c r="E99" s="29">
        <f>SUM(E91:E98)</f>
        <v>0</v>
      </c>
      <c r="F99" s="29">
        <f>SUM(F91:F98)</f>
        <v>0</v>
      </c>
      <c r="G99" s="32">
        <f>SUM(G91:G98)</f>
        <v>0</v>
      </c>
      <c r="H99" s="29">
        <f>(H91*G91)+(H92*G92)+(H93*G93)+(H94*G94)+(H95*G95)+(H96*G96)+(H97*G97)+(H98*G98)</f>
        <v>0</v>
      </c>
      <c r="I99" s="36">
        <f>SUM(I91:I98)</f>
        <v>0</v>
      </c>
      <c r="J99" s="37"/>
      <c r="K99" s="27"/>
      <c r="L99" s="31"/>
    </row>
    <row r="100" spans="2:12" ht="51" hidden="1" customHeight="1" x14ac:dyDescent="0.25">
      <c r="B100" s="12" t="s">
        <v>128</v>
      </c>
      <c r="C100" s="205"/>
      <c r="D100" s="206"/>
      <c r="E100" s="206"/>
      <c r="F100" s="206"/>
      <c r="G100" s="206"/>
      <c r="H100" s="206"/>
      <c r="I100" s="206"/>
      <c r="J100" s="206"/>
      <c r="K100" s="207"/>
      <c r="L100" s="14"/>
    </row>
    <row r="101" spans="2:12" ht="15.75" hidden="1" x14ac:dyDescent="0.25">
      <c r="B101" s="15" t="s">
        <v>129</v>
      </c>
      <c r="C101" s="23"/>
      <c r="D101" s="17"/>
      <c r="E101" s="17"/>
      <c r="F101" s="17"/>
      <c r="G101" s="18">
        <f>SUM(D101:F101)</f>
        <v>0</v>
      </c>
      <c r="H101" s="19"/>
      <c r="I101" s="17"/>
      <c r="J101" s="20"/>
      <c r="K101" s="21"/>
      <c r="L101" s="22"/>
    </row>
    <row r="102" spans="2:12" ht="15.75" hidden="1" x14ac:dyDescent="0.25">
      <c r="B102" s="15" t="s">
        <v>130</v>
      </c>
      <c r="C102" s="23"/>
      <c r="D102" s="17"/>
      <c r="E102" s="17"/>
      <c r="F102" s="17"/>
      <c r="G102" s="18">
        <f t="shared" ref="G102:G108" si="9">SUM(D102:F102)</f>
        <v>0</v>
      </c>
      <c r="H102" s="19"/>
      <c r="I102" s="17"/>
      <c r="J102" s="20"/>
      <c r="K102" s="21"/>
      <c r="L102" s="22"/>
    </row>
    <row r="103" spans="2:12" ht="15.75" hidden="1" x14ac:dyDescent="0.25">
      <c r="B103" s="15" t="s">
        <v>131</v>
      </c>
      <c r="C103" s="23"/>
      <c r="D103" s="17"/>
      <c r="E103" s="17"/>
      <c r="F103" s="17"/>
      <c r="G103" s="18">
        <f t="shared" si="9"/>
        <v>0</v>
      </c>
      <c r="H103" s="19"/>
      <c r="I103" s="17"/>
      <c r="J103" s="20"/>
      <c r="K103" s="21"/>
      <c r="L103" s="22"/>
    </row>
    <row r="104" spans="2:12" ht="15.75" hidden="1" x14ac:dyDescent="0.25">
      <c r="B104" s="15" t="s">
        <v>132</v>
      </c>
      <c r="C104" s="23"/>
      <c r="D104" s="17"/>
      <c r="E104" s="17"/>
      <c r="F104" s="17"/>
      <c r="G104" s="18">
        <f t="shared" si="9"/>
        <v>0</v>
      </c>
      <c r="H104" s="19"/>
      <c r="I104" s="17"/>
      <c r="J104" s="20"/>
      <c r="K104" s="21"/>
      <c r="L104" s="22"/>
    </row>
    <row r="105" spans="2:12" ht="15.75" hidden="1" x14ac:dyDescent="0.25">
      <c r="B105" s="15" t="s">
        <v>133</v>
      </c>
      <c r="C105" s="23"/>
      <c r="D105" s="17"/>
      <c r="E105" s="17"/>
      <c r="F105" s="17"/>
      <c r="G105" s="18">
        <f t="shared" si="9"/>
        <v>0</v>
      </c>
      <c r="H105" s="19"/>
      <c r="I105" s="17"/>
      <c r="J105" s="20"/>
      <c r="K105" s="21"/>
      <c r="L105" s="22"/>
    </row>
    <row r="106" spans="2:12" ht="15.75" hidden="1" x14ac:dyDescent="0.25">
      <c r="B106" s="15" t="s">
        <v>134</v>
      </c>
      <c r="C106" s="23"/>
      <c r="D106" s="17"/>
      <c r="E106" s="17"/>
      <c r="F106" s="17"/>
      <c r="G106" s="18">
        <f t="shared" si="9"/>
        <v>0</v>
      </c>
      <c r="H106" s="19"/>
      <c r="I106" s="17"/>
      <c r="J106" s="20"/>
      <c r="K106" s="21"/>
      <c r="L106" s="22"/>
    </row>
    <row r="107" spans="2:12" ht="15.75" hidden="1" x14ac:dyDescent="0.25">
      <c r="B107" s="15" t="s">
        <v>135</v>
      </c>
      <c r="C107" s="25"/>
      <c r="D107" s="20"/>
      <c r="E107" s="20"/>
      <c r="F107" s="20"/>
      <c r="G107" s="18">
        <f t="shared" si="9"/>
        <v>0</v>
      </c>
      <c r="H107" s="26"/>
      <c r="I107" s="20"/>
      <c r="J107" s="20"/>
      <c r="K107" s="27"/>
      <c r="L107" s="22"/>
    </row>
    <row r="108" spans="2:12" ht="15.75" hidden="1" x14ac:dyDescent="0.25">
      <c r="B108" s="15" t="s">
        <v>136</v>
      </c>
      <c r="C108" s="25"/>
      <c r="D108" s="20"/>
      <c r="E108" s="20"/>
      <c r="F108" s="20"/>
      <c r="G108" s="18">
        <f t="shared" si="9"/>
        <v>0</v>
      </c>
      <c r="H108" s="26"/>
      <c r="I108" s="20"/>
      <c r="J108" s="20"/>
      <c r="K108" s="27"/>
      <c r="L108" s="22"/>
    </row>
    <row r="109" spans="2:12" ht="15.75" hidden="1" x14ac:dyDescent="0.25">
      <c r="C109" s="12" t="s">
        <v>31</v>
      </c>
      <c r="D109" s="32">
        <f>SUM(D101:D108)</f>
        <v>0</v>
      </c>
      <c r="E109" s="32">
        <f>SUM(E101:E108)</f>
        <v>0</v>
      </c>
      <c r="F109" s="32">
        <f>SUM(F101:F108)</f>
        <v>0</v>
      </c>
      <c r="G109" s="32">
        <f>SUM(G101:G108)</f>
        <v>0</v>
      </c>
      <c r="H109" s="29">
        <f>(H101*G101)+(H102*G102)+(H103*G103)+(H104*G104)+(H105*G105)+(H106*G106)+(H107*G107)+(H108*G108)</f>
        <v>0</v>
      </c>
      <c r="I109" s="36">
        <f>SUM(I101:I108)</f>
        <v>0</v>
      </c>
      <c r="J109" s="37"/>
      <c r="K109" s="27"/>
      <c r="L109" s="31"/>
    </row>
    <row r="110" spans="2:12" ht="51" hidden="1" customHeight="1" x14ac:dyDescent="0.25">
      <c r="B110" s="12" t="s">
        <v>137</v>
      </c>
      <c r="C110" s="205"/>
      <c r="D110" s="206"/>
      <c r="E110" s="206"/>
      <c r="F110" s="206"/>
      <c r="G110" s="206"/>
      <c r="H110" s="206"/>
      <c r="I110" s="206"/>
      <c r="J110" s="206"/>
      <c r="K110" s="207"/>
      <c r="L110" s="14"/>
    </row>
    <row r="111" spans="2:12" ht="15.75" hidden="1" x14ac:dyDescent="0.25">
      <c r="B111" s="15" t="s">
        <v>138</v>
      </c>
      <c r="C111" s="23"/>
      <c r="D111" s="17"/>
      <c r="E111" s="17"/>
      <c r="F111" s="17"/>
      <c r="G111" s="18">
        <f>SUM(D111:F111)</f>
        <v>0</v>
      </c>
      <c r="H111" s="19"/>
      <c r="I111" s="17"/>
      <c r="J111" s="20"/>
      <c r="K111" s="21"/>
      <c r="L111" s="22"/>
    </row>
    <row r="112" spans="2:12" ht="15.75" hidden="1" x14ac:dyDescent="0.25">
      <c r="B112" s="15" t="s">
        <v>139</v>
      </c>
      <c r="C112" s="23"/>
      <c r="D112" s="17"/>
      <c r="E112" s="17"/>
      <c r="F112" s="17"/>
      <c r="G112" s="18">
        <f t="shared" ref="G112:G118" si="10">SUM(D112:F112)</f>
        <v>0</v>
      </c>
      <c r="H112" s="19"/>
      <c r="I112" s="17"/>
      <c r="J112" s="20"/>
      <c r="K112" s="21"/>
      <c r="L112" s="22"/>
    </row>
    <row r="113" spans="2:12" ht="15.75" hidden="1" x14ac:dyDescent="0.25">
      <c r="B113" s="15" t="s">
        <v>140</v>
      </c>
      <c r="C113" s="23"/>
      <c r="D113" s="17"/>
      <c r="E113" s="17"/>
      <c r="F113" s="17"/>
      <c r="G113" s="18">
        <f t="shared" si="10"/>
        <v>0</v>
      </c>
      <c r="H113" s="19"/>
      <c r="I113" s="17"/>
      <c r="J113" s="20"/>
      <c r="K113" s="21"/>
      <c r="L113" s="22"/>
    </row>
    <row r="114" spans="2:12" ht="15.75" hidden="1" x14ac:dyDescent="0.25">
      <c r="B114" s="15" t="s">
        <v>141</v>
      </c>
      <c r="C114" s="23"/>
      <c r="D114" s="17"/>
      <c r="E114" s="17"/>
      <c r="F114" s="17"/>
      <c r="G114" s="18">
        <f t="shared" si="10"/>
        <v>0</v>
      </c>
      <c r="H114" s="19"/>
      <c r="I114" s="17"/>
      <c r="J114" s="20"/>
      <c r="K114" s="21"/>
      <c r="L114" s="22"/>
    </row>
    <row r="115" spans="2:12" ht="15.75" hidden="1" x14ac:dyDescent="0.25">
      <c r="B115" s="15" t="s">
        <v>142</v>
      </c>
      <c r="C115" s="23"/>
      <c r="D115" s="17"/>
      <c r="E115" s="17"/>
      <c r="F115" s="17"/>
      <c r="G115" s="18">
        <f t="shared" si="10"/>
        <v>0</v>
      </c>
      <c r="H115" s="19"/>
      <c r="I115" s="17"/>
      <c r="J115" s="20"/>
      <c r="K115" s="21"/>
      <c r="L115" s="22"/>
    </row>
    <row r="116" spans="2:12" ht="15.75" hidden="1" x14ac:dyDescent="0.25">
      <c r="B116" s="15" t="s">
        <v>143</v>
      </c>
      <c r="C116" s="23"/>
      <c r="D116" s="17"/>
      <c r="E116" s="17"/>
      <c r="F116" s="17"/>
      <c r="G116" s="18">
        <f t="shared" si="10"/>
        <v>0</v>
      </c>
      <c r="H116" s="19"/>
      <c r="I116" s="17"/>
      <c r="J116" s="20"/>
      <c r="K116" s="21"/>
      <c r="L116" s="22"/>
    </row>
    <row r="117" spans="2:12" ht="15.75" hidden="1" x14ac:dyDescent="0.25">
      <c r="B117" s="15" t="s">
        <v>144</v>
      </c>
      <c r="C117" s="25"/>
      <c r="D117" s="20"/>
      <c r="E117" s="20"/>
      <c r="F117" s="20"/>
      <c r="G117" s="18">
        <f t="shared" si="10"/>
        <v>0</v>
      </c>
      <c r="H117" s="26"/>
      <c r="I117" s="20"/>
      <c r="J117" s="20"/>
      <c r="K117" s="27"/>
      <c r="L117" s="22"/>
    </row>
    <row r="118" spans="2:12" ht="15.75" hidden="1" x14ac:dyDescent="0.25">
      <c r="B118" s="15" t="s">
        <v>145</v>
      </c>
      <c r="C118" s="25"/>
      <c r="D118" s="20"/>
      <c r="E118" s="20"/>
      <c r="F118" s="20"/>
      <c r="G118" s="18">
        <f t="shared" si="10"/>
        <v>0</v>
      </c>
      <c r="H118" s="26"/>
      <c r="I118" s="20"/>
      <c r="J118" s="20"/>
      <c r="K118" s="27"/>
      <c r="L118" s="22"/>
    </row>
    <row r="119" spans="2:12" ht="15.75" hidden="1" x14ac:dyDescent="0.25">
      <c r="C119" s="12" t="s">
        <v>31</v>
      </c>
      <c r="D119" s="32">
        <f>SUM(D111:D118)</f>
        <v>0</v>
      </c>
      <c r="E119" s="32">
        <f>SUM(E111:E118)</f>
        <v>0</v>
      </c>
      <c r="F119" s="32">
        <f>SUM(F111:F118)</f>
        <v>0</v>
      </c>
      <c r="G119" s="32">
        <f>SUM(G111:G118)</f>
        <v>0</v>
      </c>
      <c r="H119" s="29">
        <f>(H111*G111)+(H112*G112)+(H113*G113)+(H114*G114)+(H115*G115)+(H116*G116)+(H117*G117)+(H118*G118)</f>
        <v>0</v>
      </c>
      <c r="I119" s="36">
        <f>SUM(I111:I118)</f>
        <v>0</v>
      </c>
      <c r="J119" s="37"/>
      <c r="K119" s="27"/>
      <c r="L119" s="31"/>
    </row>
    <row r="120" spans="2:12" ht="51" hidden="1" customHeight="1" x14ac:dyDescent="0.25">
      <c r="B120" s="12" t="s">
        <v>146</v>
      </c>
      <c r="C120" s="205"/>
      <c r="D120" s="206"/>
      <c r="E120" s="206"/>
      <c r="F120" s="206"/>
      <c r="G120" s="206"/>
      <c r="H120" s="206"/>
      <c r="I120" s="206"/>
      <c r="J120" s="206"/>
      <c r="K120" s="207"/>
      <c r="L120" s="14"/>
    </row>
    <row r="121" spans="2:12" ht="15.75" hidden="1" x14ac:dyDescent="0.25">
      <c r="B121" s="15" t="s">
        <v>147</v>
      </c>
      <c r="C121" s="23"/>
      <c r="D121" s="17"/>
      <c r="E121" s="17"/>
      <c r="F121" s="17"/>
      <c r="G121" s="18">
        <f>SUM(D121:F121)</f>
        <v>0</v>
      </c>
      <c r="H121" s="19"/>
      <c r="I121" s="17"/>
      <c r="J121" s="20"/>
      <c r="K121" s="21"/>
      <c r="L121" s="22"/>
    </row>
    <row r="122" spans="2:12" ht="15.75" hidden="1" x14ac:dyDescent="0.25">
      <c r="B122" s="15" t="s">
        <v>148</v>
      </c>
      <c r="C122" s="23"/>
      <c r="D122" s="17"/>
      <c r="E122" s="17"/>
      <c r="F122" s="17"/>
      <c r="G122" s="18">
        <f t="shared" ref="G122:G128" si="11">SUM(D122:F122)</f>
        <v>0</v>
      </c>
      <c r="H122" s="19"/>
      <c r="I122" s="17"/>
      <c r="J122" s="20"/>
      <c r="K122" s="21"/>
      <c r="L122" s="22"/>
    </row>
    <row r="123" spans="2:12" ht="15.75" hidden="1" x14ac:dyDescent="0.25">
      <c r="B123" s="15" t="s">
        <v>149</v>
      </c>
      <c r="C123" s="23"/>
      <c r="D123" s="17"/>
      <c r="E123" s="17"/>
      <c r="F123" s="17"/>
      <c r="G123" s="18">
        <f t="shared" si="11"/>
        <v>0</v>
      </c>
      <c r="H123" s="19"/>
      <c r="I123" s="17"/>
      <c r="J123" s="20"/>
      <c r="K123" s="21"/>
      <c r="L123" s="22"/>
    </row>
    <row r="124" spans="2:12" ht="15.75" hidden="1" x14ac:dyDescent="0.25">
      <c r="B124" s="15" t="s">
        <v>150</v>
      </c>
      <c r="C124" s="23"/>
      <c r="D124" s="17"/>
      <c r="E124" s="17"/>
      <c r="F124" s="17"/>
      <c r="G124" s="18">
        <f t="shared" si="11"/>
        <v>0</v>
      </c>
      <c r="H124" s="19"/>
      <c r="I124" s="17"/>
      <c r="J124" s="20"/>
      <c r="K124" s="21"/>
      <c r="L124" s="22"/>
    </row>
    <row r="125" spans="2:12" ht="15.75" hidden="1" x14ac:dyDescent="0.25">
      <c r="B125" s="15" t="s">
        <v>151</v>
      </c>
      <c r="C125" s="23"/>
      <c r="D125" s="17"/>
      <c r="E125" s="17"/>
      <c r="F125" s="17"/>
      <c r="G125" s="18">
        <f t="shared" si="11"/>
        <v>0</v>
      </c>
      <c r="H125" s="19"/>
      <c r="I125" s="17"/>
      <c r="J125" s="20"/>
      <c r="K125" s="21"/>
      <c r="L125" s="22"/>
    </row>
    <row r="126" spans="2:12" ht="15.75" hidden="1" x14ac:dyDescent="0.25">
      <c r="B126" s="15" t="s">
        <v>152</v>
      </c>
      <c r="C126" s="23"/>
      <c r="D126" s="17"/>
      <c r="E126" s="17"/>
      <c r="F126" s="17"/>
      <c r="G126" s="18">
        <f t="shared" si="11"/>
        <v>0</v>
      </c>
      <c r="H126" s="19"/>
      <c r="I126" s="17"/>
      <c r="J126" s="20"/>
      <c r="K126" s="21"/>
      <c r="L126" s="22"/>
    </row>
    <row r="127" spans="2:12" ht="15.75" hidden="1" x14ac:dyDescent="0.25">
      <c r="B127" s="15" t="s">
        <v>153</v>
      </c>
      <c r="C127" s="25"/>
      <c r="D127" s="20"/>
      <c r="E127" s="20"/>
      <c r="F127" s="20"/>
      <c r="G127" s="18">
        <f t="shared" si="11"/>
        <v>0</v>
      </c>
      <c r="H127" s="26"/>
      <c r="I127" s="20"/>
      <c r="J127" s="20"/>
      <c r="K127" s="27"/>
      <c r="L127" s="22"/>
    </row>
    <row r="128" spans="2:12" ht="15.75" hidden="1" x14ac:dyDescent="0.25">
      <c r="B128" s="15" t="s">
        <v>154</v>
      </c>
      <c r="C128" s="25"/>
      <c r="D128" s="20"/>
      <c r="E128" s="20"/>
      <c r="F128" s="20"/>
      <c r="G128" s="18">
        <f t="shared" si="11"/>
        <v>0</v>
      </c>
      <c r="H128" s="26"/>
      <c r="I128" s="20"/>
      <c r="J128" s="20"/>
      <c r="K128" s="27"/>
      <c r="L128" s="22"/>
    </row>
    <row r="129" spans="2:12" ht="15.75" hidden="1" x14ac:dyDescent="0.25">
      <c r="C129" s="12" t="s">
        <v>31</v>
      </c>
      <c r="D129" s="29">
        <f>SUM(D121:D128)</f>
        <v>0</v>
      </c>
      <c r="E129" s="29">
        <f>SUM(E121:E128)</f>
        <v>0</v>
      </c>
      <c r="F129" s="29">
        <f>SUM(F121:F128)</f>
        <v>0</v>
      </c>
      <c r="G129" s="29">
        <f>SUM(G121:G128)</f>
        <v>0</v>
      </c>
      <c r="H129" s="29">
        <f>(H121*G121)+(H122*G122)+(H123*G123)+(H124*G124)+(H125*G125)+(H126*G126)+(H127*G127)+(H128*G128)</f>
        <v>0</v>
      </c>
      <c r="I129" s="36">
        <f>SUM(I121:I128)</f>
        <v>0</v>
      </c>
      <c r="J129" s="37"/>
      <c r="K129" s="27"/>
      <c r="L129" s="31"/>
    </row>
    <row r="130" spans="2:12" ht="15.75" hidden="1" customHeight="1" x14ac:dyDescent="0.25">
      <c r="B130" s="38"/>
      <c r="C130" s="33"/>
      <c r="D130" s="39"/>
      <c r="E130" s="39"/>
      <c r="F130" s="39"/>
      <c r="G130" s="39"/>
      <c r="H130" s="39"/>
      <c r="I130" s="39"/>
      <c r="J130" s="39"/>
      <c r="K130" s="41"/>
      <c r="L130" s="40"/>
    </row>
    <row r="131" spans="2:12" ht="51" hidden="1" customHeight="1" x14ac:dyDescent="0.25">
      <c r="B131" s="12" t="s">
        <v>155</v>
      </c>
      <c r="C131" s="202"/>
      <c r="D131" s="203"/>
      <c r="E131" s="203"/>
      <c r="F131" s="203"/>
      <c r="G131" s="203"/>
      <c r="H131" s="203"/>
      <c r="I131" s="203"/>
      <c r="J131" s="203"/>
      <c r="K131" s="204"/>
      <c r="L131" s="13"/>
    </row>
    <row r="132" spans="2:12" ht="51" hidden="1" customHeight="1" x14ac:dyDescent="0.25">
      <c r="B132" s="12" t="s">
        <v>156</v>
      </c>
      <c r="C132" s="205"/>
      <c r="D132" s="206"/>
      <c r="E132" s="206"/>
      <c r="F132" s="206"/>
      <c r="G132" s="206"/>
      <c r="H132" s="206"/>
      <c r="I132" s="206"/>
      <c r="J132" s="206"/>
      <c r="K132" s="207"/>
      <c r="L132" s="14"/>
    </row>
    <row r="133" spans="2:12" ht="15.75" hidden="1" x14ac:dyDescent="0.25">
      <c r="B133" s="15" t="s">
        <v>157</v>
      </c>
      <c r="C133" s="23"/>
      <c r="D133" s="17"/>
      <c r="E133" s="17"/>
      <c r="F133" s="17"/>
      <c r="G133" s="18">
        <f>SUM(D133:F133)</f>
        <v>0</v>
      </c>
      <c r="H133" s="19"/>
      <c r="I133" s="17"/>
      <c r="J133" s="20"/>
      <c r="K133" s="21"/>
      <c r="L133" s="22"/>
    </row>
    <row r="134" spans="2:12" ht="15.75" hidden="1" x14ac:dyDescent="0.25">
      <c r="B134" s="15" t="s">
        <v>158</v>
      </c>
      <c r="C134" s="23"/>
      <c r="D134" s="17"/>
      <c r="E134" s="17"/>
      <c r="F134" s="17"/>
      <c r="G134" s="18">
        <f t="shared" ref="G134:G140" si="12">SUM(D134:F134)</f>
        <v>0</v>
      </c>
      <c r="H134" s="19"/>
      <c r="I134" s="17"/>
      <c r="J134" s="20"/>
      <c r="K134" s="21"/>
      <c r="L134" s="22"/>
    </row>
    <row r="135" spans="2:12" ht="15.75" hidden="1" x14ac:dyDescent="0.25">
      <c r="B135" s="15" t="s">
        <v>159</v>
      </c>
      <c r="C135" s="23"/>
      <c r="D135" s="17"/>
      <c r="E135" s="17"/>
      <c r="F135" s="17"/>
      <c r="G135" s="18">
        <f t="shared" si="12"/>
        <v>0</v>
      </c>
      <c r="H135" s="19"/>
      <c r="I135" s="17"/>
      <c r="J135" s="20"/>
      <c r="K135" s="21"/>
      <c r="L135" s="22"/>
    </row>
    <row r="136" spans="2:12" ht="15.75" hidden="1" x14ac:dyDescent="0.25">
      <c r="B136" s="15" t="s">
        <v>160</v>
      </c>
      <c r="C136" s="23"/>
      <c r="D136" s="17"/>
      <c r="E136" s="17"/>
      <c r="F136" s="17"/>
      <c r="G136" s="18">
        <f t="shared" si="12"/>
        <v>0</v>
      </c>
      <c r="H136" s="19"/>
      <c r="I136" s="17"/>
      <c r="J136" s="20"/>
      <c r="K136" s="21"/>
      <c r="L136" s="22"/>
    </row>
    <row r="137" spans="2:12" ht="15.75" hidden="1" x14ac:dyDescent="0.25">
      <c r="B137" s="15" t="s">
        <v>161</v>
      </c>
      <c r="C137" s="23"/>
      <c r="D137" s="17"/>
      <c r="E137" s="17"/>
      <c r="F137" s="17"/>
      <c r="G137" s="18">
        <f t="shared" si="12"/>
        <v>0</v>
      </c>
      <c r="H137" s="19"/>
      <c r="I137" s="17"/>
      <c r="J137" s="20"/>
      <c r="K137" s="21"/>
      <c r="L137" s="22"/>
    </row>
    <row r="138" spans="2:12" ht="15.75" hidden="1" x14ac:dyDescent="0.25">
      <c r="B138" s="15" t="s">
        <v>162</v>
      </c>
      <c r="C138" s="23"/>
      <c r="D138" s="17"/>
      <c r="E138" s="17"/>
      <c r="F138" s="17"/>
      <c r="G138" s="18">
        <f t="shared" si="12"/>
        <v>0</v>
      </c>
      <c r="H138" s="19"/>
      <c r="I138" s="17"/>
      <c r="J138" s="20"/>
      <c r="K138" s="21"/>
      <c r="L138" s="22"/>
    </row>
    <row r="139" spans="2:12" ht="15.75" hidden="1" x14ac:dyDescent="0.25">
      <c r="B139" s="15" t="s">
        <v>163</v>
      </c>
      <c r="C139" s="25"/>
      <c r="D139" s="20"/>
      <c r="E139" s="20"/>
      <c r="F139" s="20"/>
      <c r="G139" s="18">
        <f t="shared" si="12"/>
        <v>0</v>
      </c>
      <c r="H139" s="26"/>
      <c r="I139" s="20"/>
      <c r="J139" s="20"/>
      <c r="K139" s="27"/>
      <c r="L139" s="22"/>
    </row>
    <row r="140" spans="2:12" ht="15.75" hidden="1" x14ac:dyDescent="0.25">
      <c r="B140" s="15" t="s">
        <v>164</v>
      </c>
      <c r="C140" s="25"/>
      <c r="D140" s="20"/>
      <c r="E140" s="20"/>
      <c r="F140" s="20"/>
      <c r="G140" s="18">
        <f t="shared" si="12"/>
        <v>0</v>
      </c>
      <c r="H140" s="26"/>
      <c r="I140" s="20"/>
      <c r="J140" s="20"/>
      <c r="K140" s="27"/>
      <c r="L140" s="22"/>
    </row>
    <row r="141" spans="2:12" ht="15.75" hidden="1" x14ac:dyDescent="0.25">
      <c r="C141" s="12" t="s">
        <v>31</v>
      </c>
      <c r="D141" s="29">
        <f>SUM(D133:D140)</f>
        <v>0</v>
      </c>
      <c r="E141" s="29">
        <f>SUM(E133:E140)</f>
        <v>0</v>
      </c>
      <c r="F141" s="29">
        <f>SUM(F133:F140)</f>
        <v>0</v>
      </c>
      <c r="G141" s="32">
        <f>SUM(G133:G140)</f>
        <v>0</v>
      </c>
      <c r="H141" s="29">
        <f>(H133*G133)+(H134*G134)+(H135*G135)+(H136*G136)+(H137*G137)+(H138*G138)+(H139*G139)+(H140*G140)</f>
        <v>0</v>
      </c>
      <c r="I141" s="36">
        <f>SUM(I133:I140)</f>
        <v>0</v>
      </c>
      <c r="J141" s="37"/>
      <c r="K141" s="27"/>
      <c r="L141" s="31"/>
    </row>
    <row r="142" spans="2:12" ht="51" hidden="1" customHeight="1" x14ac:dyDescent="0.25">
      <c r="B142" s="12" t="s">
        <v>165</v>
      </c>
      <c r="C142" s="205"/>
      <c r="D142" s="206"/>
      <c r="E142" s="206"/>
      <c r="F142" s="206"/>
      <c r="G142" s="206"/>
      <c r="H142" s="206"/>
      <c r="I142" s="206"/>
      <c r="J142" s="206"/>
      <c r="K142" s="207"/>
      <c r="L142" s="14"/>
    </row>
    <row r="143" spans="2:12" ht="15.75" hidden="1" x14ac:dyDescent="0.25">
      <c r="B143" s="15" t="s">
        <v>166</v>
      </c>
      <c r="C143" s="23"/>
      <c r="D143" s="17"/>
      <c r="E143" s="17"/>
      <c r="F143" s="17"/>
      <c r="G143" s="18">
        <f>SUM(D143:F143)</f>
        <v>0</v>
      </c>
      <c r="H143" s="19"/>
      <c r="I143" s="17"/>
      <c r="J143" s="20"/>
      <c r="K143" s="21"/>
      <c r="L143" s="22"/>
    </row>
    <row r="144" spans="2:12" ht="15.75" hidden="1" x14ac:dyDescent="0.25">
      <c r="B144" s="15" t="s">
        <v>167</v>
      </c>
      <c r="C144" s="23"/>
      <c r="D144" s="17"/>
      <c r="E144" s="17"/>
      <c r="F144" s="17"/>
      <c r="G144" s="18">
        <f t="shared" ref="G144:G150" si="13">SUM(D144:F144)</f>
        <v>0</v>
      </c>
      <c r="H144" s="19"/>
      <c r="I144" s="17"/>
      <c r="J144" s="20"/>
      <c r="K144" s="21"/>
      <c r="L144" s="22"/>
    </row>
    <row r="145" spans="2:12" ht="15.75" hidden="1" x14ac:dyDescent="0.25">
      <c r="B145" s="15" t="s">
        <v>168</v>
      </c>
      <c r="C145" s="23"/>
      <c r="D145" s="17"/>
      <c r="E145" s="17"/>
      <c r="F145" s="17"/>
      <c r="G145" s="18">
        <f t="shared" si="13"/>
        <v>0</v>
      </c>
      <c r="H145" s="19"/>
      <c r="I145" s="17"/>
      <c r="J145" s="20"/>
      <c r="K145" s="21"/>
      <c r="L145" s="22"/>
    </row>
    <row r="146" spans="2:12" ht="15.75" hidden="1" x14ac:dyDescent="0.25">
      <c r="B146" s="15" t="s">
        <v>169</v>
      </c>
      <c r="C146" s="23"/>
      <c r="D146" s="17"/>
      <c r="E146" s="17"/>
      <c r="F146" s="17"/>
      <c r="G146" s="18">
        <f t="shared" si="13"/>
        <v>0</v>
      </c>
      <c r="H146" s="19"/>
      <c r="I146" s="17"/>
      <c r="J146" s="20"/>
      <c r="K146" s="21"/>
      <c r="L146" s="22"/>
    </row>
    <row r="147" spans="2:12" ht="15.75" hidden="1" x14ac:dyDescent="0.25">
      <c r="B147" s="15" t="s">
        <v>170</v>
      </c>
      <c r="C147" s="23"/>
      <c r="D147" s="17"/>
      <c r="E147" s="17"/>
      <c r="F147" s="17"/>
      <c r="G147" s="18">
        <f t="shared" si="13"/>
        <v>0</v>
      </c>
      <c r="H147" s="19"/>
      <c r="I147" s="17"/>
      <c r="J147" s="20"/>
      <c r="K147" s="21"/>
      <c r="L147" s="22"/>
    </row>
    <row r="148" spans="2:12" ht="15.75" hidden="1" x14ac:dyDescent="0.25">
      <c r="B148" s="15" t="s">
        <v>171</v>
      </c>
      <c r="C148" s="23"/>
      <c r="D148" s="17"/>
      <c r="E148" s="17"/>
      <c r="F148" s="17"/>
      <c r="G148" s="18">
        <f t="shared" si="13"/>
        <v>0</v>
      </c>
      <c r="H148" s="19"/>
      <c r="I148" s="17"/>
      <c r="J148" s="20"/>
      <c r="K148" s="21"/>
      <c r="L148" s="22"/>
    </row>
    <row r="149" spans="2:12" ht="15.75" hidden="1" x14ac:dyDescent="0.25">
      <c r="B149" s="15" t="s">
        <v>172</v>
      </c>
      <c r="C149" s="25"/>
      <c r="D149" s="20"/>
      <c r="E149" s="20"/>
      <c r="F149" s="20"/>
      <c r="G149" s="18">
        <f t="shared" si="13"/>
        <v>0</v>
      </c>
      <c r="H149" s="26"/>
      <c r="I149" s="20"/>
      <c r="J149" s="20"/>
      <c r="K149" s="27"/>
      <c r="L149" s="22"/>
    </row>
    <row r="150" spans="2:12" ht="15.75" hidden="1" x14ac:dyDescent="0.25">
      <c r="B150" s="15" t="s">
        <v>173</v>
      </c>
      <c r="C150" s="25"/>
      <c r="D150" s="20"/>
      <c r="E150" s="20"/>
      <c r="F150" s="20"/>
      <c r="G150" s="18">
        <f t="shared" si="13"/>
        <v>0</v>
      </c>
      <c r="H150" s="26"/>
      <c r="I150" s="20"/>
      <c r="J150" s="20"/>
      <c r="K150" s="27"/>
      <c r="L150" s="22"/>
    </row>
    <row r="151" spans="2:12" ht="15.75" hidden="1" x14ac:dyDescent="0.25">
      <c r="C151" s="12" t="s">
        <v>31</v>
      </c>
      <c r="D151" s="32">
        <f>SUM(D143:D150)</f>
        <v>0</v>
      </c>
      <c r="E151" s="32">
        <f>SUM(E143:E150)</f>
        <v>0</v>
      </c>
      <c r="F151" s="32">
        <f>SUM(F143:F150)</f>
        <v>0</v>
      </c>
      <c r="G151" s="32">
        <f>SUM(G143:G150)</f>
        <v>0</v>
      </c>
      <c r="H151" s="29">
        <f>(H143*G143)+(H144*G144)+(H145*G145)+(H146*G146)+(H147*G147)+(H148*G148)+(H149*G149)+(H150*G150)</f>
        <v>0</v>
      </c>
      <c r="I151" s="36">
        <f>SUM(I143:I150)</f>
        <v>0</v>
      </c>
      <c r="J151" s="37"/>
      <c r="K151" s="27"/>
      <c r="L151" s="31"/>
    </row>
    <row r="152" spans="2:12" ht="51" hidden="1" customHeight="1" x14ac:dyDescent="0.25">
      <c r="B152" s="12" t="s">
        <v>174</v>
      </c>
      <c r="C152" s="205"/>
      <c r="D152" s="206"/>
      <c r="E152" s="206"/>
      <c r="F152" s="206"/>
      <c r="G152" s="206"/>
      <c r="H152" s="206"/>
      <c r="I152" s="206"/>
      <c r="J152" s="206"/>
      <c r="K152" s="207"/>
      <c r="L152" s="14"/>
    </row>
    <row r="153" spans="2:12" ht="15.75" hidden="1" x14ac:dyDescent="0.25">
      <c r="B153" s="15" t="s">
        <v>175</v>
      </c>
      <c r="C153" s="23"/>
      <c r="D153" s="17"/>
      <c r="E153" s="17"/>
      <c r="F153" s="17"/>
      <c r="G153" s="18">
        <f>SUM(D153:F153)</f>
        <v>0</v>
      </c>
      <c r="H153" s="19"/>
      <c r="I153" s="17"/>
      <c r="J153" s="20"/>
      <c r="K153" s="21"/>
      <c r="L153" s="22"/>
    </row>
    <row r="154" spans="2:12" ht="15.75" hidden="1" x14ac:dyDescent="0.25">
      <c r="B154" s="15" t="s">
        <v>176</v>
      </c>
      <c r="C154" s="23"/>
      <c r="D154" s="17"/>
      <c r="E154" s="17"/>
      <c r="F154" s="17"/>
      <c r="G154" s="18">
        <f t="shared" ref="G154:G160" si="14">SUM(D154:F154)</f>
        <v>0</v>
      </c>
      <c r="H154" s="19"/>
      <c r="I154" s="17"/>
      <c r="J154" s="20"/>
      <c r="K154" s="21"/>
      <c r="L154" s="22"/>
    </row>
    <row r="155" spans="2:12" ht="15.75" hidden="1" x14ac:dyDescent="0.25">
      <c r="B155" s="15" t="s">
        <v>177</v>
      </c>
      <c r="C155" s="23"/>
      <c r="D155" s="17"/>
      <c r="E155" s="17"/>
      <c r="F155" s="17"/>
      <c r="G155" s="18">
        <f t="shared" si="14"/>
        <v>0</v>
      </c>
      <c r="H155" s="19"/>
      <c r="I155" s="17"/>
      <c r="J155" s="20"/>
      <c r="K155" s="21"/>
      <c r="L155" s="22"/>
    </row>
    <row r="156" spans="2:12" ht="15.75" hidden="1" x14ac:dyDescent="0.25">
      <c r="B156" s="15" t="s">
        <v>178</v>
      </c>
      <c r="C156" s="23"/>
      <c r="D156" s="17"/>
      <c r="E156" s="17"/>
      <c r="F156" s="17"/>
      <c r="G156" s="18">
        <f t="shared" si="14"/>
        <v>0</v>
      </c>
      <c r="H156" s="19"/>
      <c r="I156" s="17"/>
      <c r="J156" s="20"/>
      <c r="K156" s="21"/>
      <c r="L156" s="22"/>
    </row>
    <row r="157" spans="2:12" ht="15.75" hidden="1" x14ac:dyDescent="0.25">
      <c r="B157" s="15" t="s">
        <v>179</v>
      </c>
      <c r="C157" s="23"/>
      <c r="D157" s="17"/>
      <c r="E157" s="17"/>
      <c r="F157" s="17"/>
      <c r="G157" s="18">
        <f t="shared" si="14"/>
        <v>0</v>
      </c>
      <c r="H157" s="19"/>
      <c r="I157" s="17"/>
      <c r="J157" s="20"/>
      <c r="K157" s="21"/>
      <c r="L157" s="22"/>
    </row>
    <row r="158" spans="2:12" ht="15.75" hidden="1" x14ac:dyDescent="0.25">
      <c r="B158" s="15" t="s">
        <v>180</v>
      </c>
      <c r="C158" s="23"/>
      <c r="D158" s="17"/>
      <c r="E158" s="17"/>
      <c r="F158" s="17"/>
      <c r="G158" s="18">
        <f t="shared" si="14"/>
        <v>0</v>
      </c>
      <c r="H158" s="19"/>
      <c r="I158" s="17"/>
      <c r="J158" s="20"/>
      <c r="K158" s="21"/>
      <c r="L158" s="22"/>
    </row>
    <row r="159" spans="2:12" ht="15.75" hidden="1" x14ac:dyDescent="0.25">
      <c r="B159" s="15" t="s">
        <v>181</v>
      </c>
      <c r="C159" s="25"/>
      <c r="D159" s="20"/>
      <c r="E159" s="20"/>
      <c r="F159" s="20"/>
      <c r="G159" s="18">
        <f t="shared" si="14"/>
        <v>0</v>
      </c>
      <c r="H159" s="26"/>
      <c r="I159" s="20"/>
      <c r="J159" s="20"/>
      <c r="K159" s="27"/>
      <c r="L159" s="22"/>
    </row>
    <row r="160" spans="2:12" ht="15.75" hidden="1" x14ac:dyDescent="0.25">
      <c r="B160" s="15" t="s">
        <v>182</v>
      </c>
      <c r="C160" s="25"/>
      <c r="D160" s="20"/>
      <c r="E160" s="20"/>
      <c r="F160" s="20"/>
      <c r="G160" s="18">
        <f t="shared" si="14"/>
        <v>0</v>
      </c>
      <c r="H160" s="26"/>
      <c r="I160" s="20"/>
      <c r="J160" s="20"/>
      <c r="K160" s="27"/>
      <c r="L160" s="22"/>
    </row>
    <row r="161" spans="2:12" ht="15.75" hidden="1" x14ac:dyDescent="0.25">
      <c r="C161" s="12" t="s">
        <v>31</v>
      </c>
      <c r="D161" s="32">
        <f>SUM(D153:D160)</f>
        <v>0</v>
      </c>
      <c r="E161" s="32">
        <f>SUM(E153:E160)</f>
        <v>0</v>
      </c>
      <c r="F161" s="32">
        <f>SUM(F153:F160)</f>
        <v>0</v>
      </c>
      <c r="G161" s="32">
        <f>SUM(G153:G160)</f>
        <v>0</v>
      </c>
      <c r="H161" s="29">
        <f>(H153*G153)+(H154*G154)+(H155*G155)+(H156*G156)+(H157*G157)+(H158*G158)+(H159*G159)+(H160*G160)</f>
        <v>0</v>
      </c>
      <c r="I161" s="36">
        <f>SUM(I153:I160)</f>
        <v>0</v>
      </c>
      <c r="J161" s="37"/>
      <c r="K161" s="27"/>
      <c r="L161" s="31"/>
    </row>
    <row r="162" spans="2:12" ht="51" hidden="1" customHeight="1" x14ac:dyDescent="0.25">
      <c r="B162" s="12" t="s">
        <v>183</v>
      </c>
      <c r="C162" s="205"/>
      <c r="D162" s="206"/>
      <c r="E162" s="206"/>
      <c r="F162" s="206"/>
      <c r="G162" s="206"/>
      <c r="H162" s="206"/>
      <c r="I162" s="206"/>
      <c r="J162" s="206"/>
      <c r="K162" s="207"/>
      <c r="L162" s="14"/>
    </row>
    <row r="163" spans="2:12" ht="15.75" hidden="1" x14ac:dyDescent="0.25">
      <c r="B163" s="15" t="s">
        <v>184</v>
      </c>
      <c r="C163" s="23"/>
      <c r="D163" s="17"/>
      <c r="E163" s="17"/>
      <c r="F163" s="17"/>
      <c r="G163" s="18">
        <f>SUM(D163:F163)</f>
        <v>0</v>
      </c>
      <c r="H163" s="19"/>
      <c r="I163" s="17"/>
      <c r="J163" s="20"/>
      <c r="K163" s="21"/>
      <c r="L163" s="22"/>
    </row>
    <row r="164" spans="2:12" ht="15.75" hidden="1" x14ac:dyDescent="0.25">
      <c r="B164" s="15" t="s">
        <v>185</v>
      </c>
      <c r="C164" s="23"/>
      <c r="D164" s="17"/>
      <c r="E164" s="17"/>
      <c r="F164" s="17"/>
      <c r="G164" s="18">
        <f t="shared" ref="G164:G170" si="15">SUM(D164:F164)</f>
        <v>0</v>
      </c>
      <c r="H164" s="19"/>
      <c r="I164" s="17"/>
      <c r="J164" s="20"/>
      <c r="K164" s="21"/>
      <c r="L164" s="22"/>
    </row>
    <row r="165" spans="2:12" ht="15.75" hidden="1" x14ac:dyDescent="0.25">
      <c r="B165" s="15" t="s">
        <v>186</v>
      </c>
      <c r="C165" s="23"/>
      <c r="D165" s="17"/>
      <c r="E165" s="17"/>
      <c r="F165" s="17"/>
      <c r="G165" s="18">
        <f t="shared" si="15"/>
        <v>0</v>
      </c>
      <c r="H165" s="19"/>
      <c r="I165" s="17"/>
      <c r="J165" s="20"/>
      <c r="K165" s="21"/>
      <c r="L165" s="22"/>
    </row>
    <row r="166" spans="2:12" ht="15.75" hidden="1" x14ac:dyDescent="0.25">
      <c r="B166" s="15" t="s">
        <v>187</v>
      </c>
      <c r="C166" s="23"/>
      <c r="D166" s="17"/>
      <c r="E166" s="17"/>
      <c r="F166" s="17"/>
      <c r="G166" s="18">
        <f t="shared" si="15"/>
        <v>0</v>
      </c>
      <c r="H166" s="19"/>
      <c r="I166" s="17"/>
      <c r="J166" s="20"/>
      <c r="K166" s="21"/>
      <c r="L166" s="22"/>
    </row>
    <row r="167" spans="2:12" ht="15.75" hidden="1" x14ac:dyDescent="0.25">
      <c r="B167" s="15" t="s">
        <v>188</v>
      </c>
      <c r="C167" s="23"/>
      <c r="D167" s="17"/>
      <c r="E167" s="17"/>
      <c r="F167" s="17"/>
      <c r="G167" s="18">
        <f>SUM(D167:F167)</f>
        <v>0</v>
      </c>
      <c r="H167" s="19"/>
      <c r="I167" s="17"/>
      <c r="J167" s="20"/>
      <c r="K167" s="21"/>
      <c r="L167" s="22"/>
    </row>
    <row r="168" spans="2:12" ht="15.75" hidden="1" x14ac:dyDescent="0.25">
      <c r="B168" s="15" t="s">
        <v>189</v>
      </c>
      <c r="C168" s="23"/>
      <c r="D168" s="17"/>
      <c r="E168" s="17"/>
      <c r="F168" s="17"/>
      <c r="G168" s="18">
        <f t="shared" si="15"/>
        <v>0</v>
      </c>
      <c r="H168" s="19"/>
      <c r="I168" s="17"/>
      <c r="J168" s="20"/>
      <c r="K168" s="21"/>
      <c r="L168" s="22"/>
    </row>
    <row r="169" spans="2:12" ht="15.75" hidden="1" x14ac:dyDescent="0.25">
      <c r="B169" s="15" t="s">
        <v>190</v>
      </c>
      <c r="C169" s="25"/>
      <c r="D169" s="20"/>
      <c r="E169" s="20"/>
      <c r="F169" s="20"/>
      <c r="G169" s="18">
        <f t="shared" si="15"/>
        <v>0</v>
      </c>
      <c r="H169" s="26"/>
      <c r="I169" s="20"/>
      <c r="J169" s="20"/>
      <c r="K169" s="27"/>
      <c r="L169" s="22"/>
    </row>
    <row r="170" spans="2:12" ht="15.75" hidden="1" x14ac:dyDescent="0.25">
      <c r="B170" s="15" t="s">
        <v>191</v>
      </c>
      <c r="C170" s="25"/>
      <c r="D170" s="20"/>
      <c r="E170" s="20"/>
      <c r="F170" s="20"/>
      <c r="G170" s="18">
        <f t="shared" si="15"/>
        <v>0</v>
      </c>
      <c r="H170" s="26"/>
      <c r="I170" s="20"/>
      <c r="J170" s="20"/>
      <c r="K170" s="27"/>
      <c r="L170" s="22"/>
    </row>
    <row r="171" spans="2:12" ht="15.75" hidden="1" x14ac:dyDescent="0.25">
      <c r="C171" s="12" t="s">
        <v>31</v>
      </c>
      <c r="D171" s="29">
        <f>SUM(D163:D170)</f>
        <v>0</v>
      </c>
      <c r="E171" s="29">
        <f>SUM(E163:E170)</f>
        <v>0</v>
      </c>
      <c r="F171" s="29">
        <f>SUM(F163:F170)</f>
        <v>0</v>
      </c>
      <c r="G171" s="29">
        <f>SUM(G163:G170)</f>
        <v>0</v>
      </c>
      <c r="H171" s="29">
        <f>(H163*G163)+(H164*G164)+(H165*G165)+(H166*G166)+(H167*G167)+(H168*G168)+(H169*G169)+(H170*G170)</f>
        <v>0</v>
      </c>
      <c r="I171" s="36">
        <f>SUM(I163:I170)</f>
        <v>0</v>
      </c>
      <c r="J171" s="37"/>
      <c r="K171" s="27"/>
      <c r="L171" s="31"/>
    </row>
    <row r="172" spans="2:12" ht="15.75" customHeight="1" x14ac:dyDescent="0.25">
      <c r="B172" s="38"/>
      <c r="C172" s="33"/>
      <c r="D172" s="39"/>
      <c r="E172" s="39"/>
      <c r="F172" s="39"/>
      <c r="G172" s="39"/>
      <c r="H172" s="39"/>
      <c r="I172" s="39"/>
      <c r="J172" s="39"/>
      <c r="K172" s="33"/>
      <c r="L172" s="40"/>
    </row>
    <row r="173" spans="2:12" ht="15.75" customHeight="1" x14ac:dyDescent="0.25">
      <c r="B173" s="38"/>
      <c r="C173" s="33"/>
      <c r="D173" s="39"/>
      <c r="E173" s="39"/>
      <c r="F173" s="39"/>
      <c r="G173" s="39"/>
      <c r="H173" s="39"/>
      <c r="I173" s="39"/>
      <c r="J173" s="39"/>
      <c r="K173" s="33"/>
      <c r="L173" s="40"/>
    </row>
    <row r="174" spans="2:12" ht="63.75" customHeight="1" x14ac:dyDescent="0.25">
      <c r="B174" s="12" t="s">
        <v>192</v>
      </c>
      <c r="C174" s="42" t="s">
        <v>193</v>
      </c>
      <c r="D174" s="43"/>
      <c r="E174" s="43">
        <v>10000</v>
      </c>
      <c r="F174" s="44">
        <v>59862</v>
      </c>
      <c r="G174" s="45">
        <f>SUM(D174:F174)</f>
        <v>69862</v>
      </c>
      <c r="H174" s="46"/>
      <c r="I174" s="47"/>
      <c r="J174" s="48"/>
      <c r="K174" s="49"/>
      <c r="L174" s="31"/>
    </row>
    <row r="175" spans="2:12" ht="69.75" customHeight="1" x14ac:dyDescent="0.25">
      <c r="B175" s="12" t="s">
        <v>194</v>
      </c>
      <c r="C175" s="42" t="s">
        <v>195</v>
      </c>
      <c r="D175" s="43">
        <v>14011.22</v>
      </c>
      <c r="E175" s="43">
        <v>21680</v>
      </c>
      <c r="F175" s="44">
        <v>39046</v>
      </c>
      <c r="G175" s="45">
        <f>SUM(D175:F175)</f>
        <v>74737.22</v>
      </c>
      <c r="H175" s="46"/>
      <c r="I175" s="47"/>
      <c r="J175" s="48"/>
      <c r="K175" s="49"/>
      <c r="L175" s="31"/>
    </row>
    <row r="176" spans="2:12" ht="57" customHeight="1" x14ac:dyDescent="0.25">
      <c r="B176" s="12" t="s">
        <v>196</v>
      </c>
      <c r="C176" s="50"/>
      <c r="D176" s="43"/>
      <c r="E176" s="43"/>
      <c r="F176" s="51">
        <f>39378+40000</f>
        <v>79378</v>
      </c>
      <c r="G176" s="45">
        <f>SUM(D176:F176)</f>
        <v>79378</v>
      </c>
      <c r="H176" s="46"/>
      <c r="I176" s="47"/>
      <c r="J176" s="48"/>
      <c r="K176" s="49"/>
      <c r="L176" s="31"/>
    </row>
    <row r="177" spans="2:12" ht="65.25" customHeight="1" x14ac:dyDescent="0.25">
      <c r="B177" s="52" t="s">
        <v>197</v>
      </c>
      <c r="C177" s="42" t="s">
        <v>198</v>
      </c>
      <c r="D177" s="43"/>
      <c r="E177" s="43"/>
      <c r="F177" s="44"/>
      <c r="G177" s="45">
        <f>SUM(D177:F177)</f>
        <v>0</v>
      </c>
      <c r="H177" s="46"/>
      <c r="I177" s="47"/>
      <c r="J177" s="48"/>
      <c r="K177" s="49"/>
      <c r="L177" s="31"/>
    </row>
    <row r="178" spans="2:12" ht="21.75" customHeight="1" x14ac:dyDescent="0.25">
      <c r="B178" s="38"/>
      <c r="C178" s="53" t="s">
        <v>199</v>
      </c>
      <c r="D178" s="54">
        <f>SUM(D174:D177)</f>
        <v>14011.22</v>
      </c>
      <c r="E178" s="54">
        <f>SUM(E174:E177)</f>
        <v>31680</v>
      </c>
      <c r="F178" s="54">
        <f>SUM(F174:F177)</f>
        <v>178286</v>
      </c>
      <c r="G178" s="54">
        <f>SUM(G174:G177)</f>
        <v>223977.22</v>
      </c>
      <c r="H178" s="29">
        <f>(H174*G174)+(H175*G175)+(H176*G176)+(H177*G177)</f>
        <v>0</v>
      </c>
      <c r="I178" s="36">
        <f>SUM(I174:I177)</f>
        <v>0</v>
      </c>
      <c r="J178" s="37"/>
      <c r="K178" s="42"/>
      <c r="L178" s="55"/>
    </row>
    <row r="179" spans="2:12" ht="15.75" customHeight="1" x14ac:dyDescent="0.25">
      <c r="B179" s="38"/>
      <c r="C179" s="33"/>
      <c r="D179" s="39"/>
      <c r="E179" s="39"/>
      <c r="F179" s="39"/>
      <c r="G179" s="39"/>
      <c r="H179" s="39"/>
      <c r="I179" s="39"/>
      <c r="J179" s="39"/>
      <c r="K179" s="33"/>
      <c r="L179" s="55"/>
    </row>
    <row r="180" spans="2:12" ht="15.75" customHeight="1" x14ac:dyDescent="0.25">
      <c r="B180" s="38"/>
      <c r="C180" s="33"/>
      <c r="D180" s="39"/>
      <c r="E180" s="39"/>
      <c r="F180" s="39"/>
      <c r="G180" s="39"/>
      <c r="H180" s="39"/>
      <c r="I180" s="39"/>
      <c r="J180" s="39"/>
      <c r="K180" s="33"/>
      <c r="L180" s="55"/>
    </row>
    <row r="181" spans="2:12" ht="15.75" customHeight="1" x14ac:dyDescent="0.25">
      <c r="B181" s="38"/>
      <c r="C181" s="33"/>
      <c r="D181" s="39"/>
      <c r="E181" s="39"/>
      <c r="F181" s="39"/>
      <c r="G181" s="39"/>
      <c r="H181" s="39"/>
      <c r="I181" s="39"/>
      <c r="J181" s="39"/>
      <c r="K181" s="33"/>
      <c r="L181" s="55"/>
    </row>
    <row r="182" spans="2:12" ht="15.75" customHeight="1" x14ac:dyDescent="0.25">
      <c r="B182" s="38"/>
      <c r="C182" s="33"/>
      <c r="D182" s="39"/>
      <c r="E182" s="39"/>
      <c r="F182" s="39"/>
      <c r="G182" s="39"/>
      <c r="H182" s="39"/>
      <c r="I182" s="39"/>
      <c r="J182" s="39"/>
      <c r="K182" s="33"/>
      <c r="L182" s="55"/>
    </row>
    <row r="183" spans="2:12" ht="15.75" customHeight="1" x14ac:dyDescent="0.25">
      <c r="B183" s="38"/>
      <c r="C183" s="33"/>
      <c r="D183" s="39"/>
      <c r="E183" s="39"/>
      <c r="F183" s="39"/>
      <c r="G183" s="39"/>
      <c r="H183" s="39"/>
      <c r="I183" s="39"/>
      <c r="J183" s="39"/>
      <c r="K183" s="33"/>
      <c r="L183" s="55"/>
    </row>
    <row r="184" spans="2:12" ht="15.75" customHeight="1" x14ac:dyDescent="0.25">
      <c r="B184" s="38"/>
      <c r="C184" s="33"/>
      <c r="D184" s="39"/>
      <c r="E184" s="39"/>
      <c r="F184" s="39"/>
      <c r="G184" s="39"/>
      <c r="H184" s="39"/>
      <c r="I184" s="39"/>
      <c r="J184" s="39"/>
      <c r="K184" s="33"/>
      <c r="L184" s="55"/>
    </row>
    <row r="185" spans="2:12" ht="15.75" customHeight="1" thickBot="1" x14ac:dyDescent="0.3">
      <c r="B185" s="38"/>
      <c r="C185" s="33"/>
      <c r="D185" s="39"/>
      <c r="E185" s="39"/>
      <c r="F185" s="39"/>
      <c r="G185" s="39"/>
      <c r="H185" s="39"/>
      <c r="I185" s="39"/>
      <c r="J185" s="39"/>
      <c r="K185" s="33"/>
      <c r="L185" s="55"/>
    </row>
    <row r="186" spans="2:12" ht="15.75" x14ac:dyDescent="0.25">
      <c r="B186" s="38"/>
      <c r="C186" s="214" t="s">
        <v>200</v>
      </c>
      <c r="D186" s="215"/>
      <c r="E186" s="215"/>
      <c r="F186" s="215"/>
      <c r="G186" s="216"/>
      <c r="H186" s="55"/>
      <c r="I186" s="39"/>
      <c r="J186" s="39"/>
      <c r="K186" s="55"/>
    </row>
    <row r="187" spans="2:12" ht="40.5" customHeight="1" x14ac:dyDescent="0.25">
      <c r="B187" s="38"/>
      <c r="C187" s="208"/>
      <c r="D187" s="210" t="str">
        <f>D4</f>
        <v>UNICEF budget</v>
      </c>
      <c r="E187" s="210" t="str">
        <f>E4</f>
        <v>UNFPA Budget</v>
      </c>
      <c r="F187" s="210" t="str">
        <f>F4</f>
        <v>OIT Budget</v>
      </c>
      <c r="G187" s="212" t="s">
        <v>7</v>
      </c>
      <c r="H187" s="33"/>
      <c r="I187" s="39"/>
      <c r="J187" s="39"/>
      <c r="K187" s="55"/>
    </row>
    <row r="188" spans="2:12" ht="24.75" customHeight="1" x14ac:dyDescent="0.25">
      <c r="B188" s="38"/>
      <c r="C188" s="209"/>
      <c r="D188" s="211"/>
      <c r="E188" s="211"/>
      <c r="F188" s="211"/>
      <c r="G188" s="213"/>
      <c r="H188" s="33"/>
      <c r="I188" s="39"/>
      <c r="J188" s="39"/>
      <c r="K188" s="55"/>
    </row>
    <row r="189" spans="2:12" ht="41.25" customHeight="1" x14ac:dyDescent="0.25">
      <c r="B189" s="56"/>
      <c r="C189" s="57" t="s">
        <v>201</v>
      </c>
      <c r="D189" s="58">
        <f>SUM(D15,D25,D35,D45,D57,D67,D77,D87,D99,D109,D119,D129,D141,D151,D161,D171,D174,D175,D176,D177)</f>
        <v>748639.22</v>
      </c>
      <c r="E189" s="58">
        <f>SUM(E15,E25,E35,E45,E57,E67,E77,E87,E99,E109,E119,E129,E141,E151,E161,E171,E174,E175,E176,E177)</f>
        <v>321152</v>
      </c>
      <c r="F189" s="58">
        <f>SUM(F15,F25,F35,F45,F57,F67,F77,F87,F99,F109,F119,F129,F141,F151,F161,F171,F174,F175,F176,F177)</f>
        <v>238619.99495327106</v>
      </c>
      <c r="G189" s="59">
        <f>SUM(D189:F189)</f>
        <v>1308411.214953271</v>
      </c>
      <c r="H189" s="33"/>
      <c r="I189" s="60"/>
      <c r="J189" s="39"/>
      <c r="K189" s="56"/>
    </row>
    <row r="190" spans="2:12" ht="51.75" customHeight="1" x14ac:dyDescent="0.25">
      <c r="B190" s="61"/>
      <c r="C190" s="57" t="s">
        <v>202</v>
      </c>
      <c r="D190" s="58">
        <f>D189*0.07</f>
        <v>52404.7454</v>
      </c>
      <c r="E190" s="58">
        <f>E189*0.07</f>
        <v>22480.640000000003</v>
      </c>
      <c r="F190" s="58">
        <f>F189*0.07</f>
        <v>16703.399646728976</v>
      </c>
      <c r="G190" s="59">
        <f>G189*0.07</f>
        <v>91588.785046728983</v>
      </c>
      <c r="H190" s="61"/>
      <c r="I190" s="60"/>
      <c r="J190" s="39"/>
      <c r="K190" s="62"/>
    </row>
    <row r="191" spans="2:12" ht="51.75" customHeight="1" thickBot="1" x14ac:dyDescent="0.3">
      <c r="B191" s="61"/>
      <c r="C191" s="63" t="s">
        <v>7</v>
      </c>
      <c r="D191" s="64">
        <f>SUM(D189:D190)</f>
        <v>801043.96539999999</v>
      </c>
      <c r="E191" s="64">
        <f>SUM(E189:E190)</f>
        <v>343632.64000000001</v>
      </c>
      <c r="F191" s="65">
        <f>SUM(F189:F190)</f>
        <v>255323.39460000003</v>
      </c>
      <c r="G191" s="66">
        <f>SUM(G189:G190)</f>
        <v>1400000</v>
      </c>
      <c r="H191" s="61"/>
      <c r="K191" s="62"/>
    </row>
    <row r="192" spans="2:12" ht="42" customHeight="1" x14ac:dyDescent="0.25">
      <c r="B192" s="61"/>
      <c r="I192" s="69"/>
      <c r="J192" s="69"/>
      <c r="K192" s="40"/>
      <c r="L192" s="62"/>
    </row>
    <row r="193" spans="2:12" s="28" customFormat="1" ht="29.25" customHeight="1" thickBot="1" x14ac:dyDescent="0.3">
      <c r="B193" s="33"/>
      <c r="C193" s="38"/>
      <c r="D193" s="70"/>
      <c r="E193" s="70"/>
      <c r="F193" s="70"/>
      <c r="G193" s="70"/>
      <c r="H193" s="70"/>
      <c r="I193" s="71"/>
      <c r="J193" s="71"/>
      <c r="K193" s="55"/>
      <c r="L193" s="56"/>
    </row>
    <row r="194" spans="2:12" ht="23.25" customHeight="1" x14ac:dyDescent="0.25">
      <c r="B194" s="62"/>
      <c r="C194" s="222" t="s">
        <v>203</v>
      </c>
      <c r="D194" s="223"/>
      <c r="E194" s="223"/>
      <c r="F194" s="223"/>
      <c r="G194" s="223"/>
      <c r="H194" s="224"/>
      <c r="I194" s="71"/>
      <c r="J194" s="71"/>
      <c r="K194" s="62"/>
    </row>
    <row r="195" spans="2:12" ht="41.25" customHeight="1" x14ac:dyDescent="0.25">
      <c r="B195" s="62"/>
      <c r="C195" s="72"/>
      <c r="D195" s="225" t="str">
        <f>D4</f>
        <v>UNICEF budget</v>
      </c>
      <c r="E195" s="225" t="str">
        <f>E4</f>
        <v>UNFPA Budget</v>
      </c>
      <c r="F195" s="225" t="str">
        <f>F4</f>
        <v>OIT Budget</v>
      </c>
      <c r="G195" s="227" t="s">
        <v>7</v>
      </c>
      <c r="H195" s="229" t="s">
        <v>204</v>
      </c>
      <c r="I195" s="71"/>
      <c r="J195" s="71"/>
      <c r="K195" s="62"/>
    </row>
    <row r="196" spans="2:12" ht="27.75" customHeight="1" x14ac:dyDescent="0.25">
      <c r="B196" s="62"/>
      <c r="C196" s="72"/>
      <c r="D196" s="226"/>
      <c r="E196" s="226"/>
      <c r="F196" s="226"/>
      <c r="G196" s="228"/>
      <c r="H196" s="230"/>
      <c r="I196" s="73"/>
      <c r="J196" s="73"/>
      <c r="K196" s="62"/>
    </row>
    <row r="197" spans="2:12" ht="55.5" customHeight="1" x14ac:dyDescent="0.25">
      <c r="B197" s="62"/>
      <c r="C197" s="74" t="s">
        <v>205</v>
      </c>
      <c r="D197" s="75">
        <f>$D$191*H197</f>
        <v>560730.77577999991</v>
      </c>
      <c r="E197" s="76">
        <f>$E$191*H197</f>
        <v>240542.848</v>
      </c>
      <c r="F197" s="76">
        <f>$F$191*H197</f>
        <v>178726.37622000001</v>
      </c>
      <c r="G197" s="76">
        <f>SUM(D197:F197)</f>
        <v>979999.99999999988</v>
      </c>
      <c r="H197" s="77">
        <v>0.7</v>
      </c>
      <c r="I197" s="73"/>
      <c r="J197" s="73"/>
      <c r="K197" s="62"/>
    </row>
    <row r="198" spans="2:12" ht="57.75" customHeight="1" x14ac:dyDescent="0.25">
      <c r="B198" s="217"/>
      <c r="C198" s="78" t="s">
        <v>206</v>
      </c>
      <c r="D198" s="75">
        <f>$D$191*H198</f>
        <v>240313.18961999999</v>
      </c>
      <c r="E198" s="76">
        <f>$E$191*H198</f>
        <v>103089.792</v>
      </c>
      <c r="F198" s="76">
        <f>$F$191*H198</f>
        <v>76597.018380000009</v>
      </c>
      <c r="G198" s="79">
        <f>SUM(D198:F198)</f>
        <v>420000</v>
      </c>
      <c r="H198" s="80">
        <v>0.3</v>
      </c>
      <c r="I198" s="81"/>
      <c r="J198" s="81"/>
    </row>
    <row r="199" spans="2:12" ht="57.75" hidden="1" customHeight="1" x14ac:dyDescent="0.25">
      <c r="B199" s="217"/>
      <c r="C199" s="78" t="s">
        <v>207</v>
      </c>
      <c r="D199" s="75">
        <f>$D$191*H199</f>
        <v>0</v>
      </c>
      <c r="E199" s="76">
        <f>$E$191*H199</f>
        <v>0</v>
      </c>
      <c r="F199" s="76">
        <f>$F$191*H199</f>
        <v>0</v>
      </c>
      <c r="G199" s="79">
        <f>SUM(D199:F199)</f>
        <v>0</v>
      </c>
      <c r="H199" s="82"/>
      <c r="I199" s="83"/>
      <c r="J199" s="83"/>
    </row>
    <row r="200" spans="2:12" ht="38.25" customHeight="1" thickBot="1" x14ac:dyDescent="0.3">
      <c r="B200" s="217"/>
      <c r="C200" s="63" t="s">
        <v>208</v>
      </c>
      <c r="D200" s="64">
        <f>SUM(D197:D199)</f>
        <v>801043.96539999987</v>
      </c>
      <c r="E200" s="64">
        <f>SUM(E197:E199)</f>
        <v>343632.64000000001</v>
      </c>
      <c r="F200" s="64">
        <f>SUM(F197:F199)</f>
        <v>255323.3946</v>
      </c>
      <c r="G200" s="64">
        <f>SUM(G197:G199)</f>
        <v>1400000</v>
      </c>
      <c r="H200" s="84">
        <f>SUM(H197:H199)</f>
        <v>1</v>
      </c>
      <c r="I200" s="85"/>
      <c r="J200" s="69"/>
    </row>
    <row r="201" spans="2:12" ht="21.75" customHeight="1" thickBot="1" x14ac:dyDescent="0.3">
      <c r="B201" s="217"/>
      <c r="C201" s="86"/>
      <c r="D201" s="87"/>
      <c r="E201" s="87"/>
      <c r="F201" s="87"/>
      <c r="G201" s="87"/>
      <c r="H201" s="87"/>
      <c r="I201" s="85"/>
      <c r="J201" s="69"/>
    </row>
    <row r="202" spans="2:12" ht="49.5" customHeight="1" x14ac:dyDescent="0.25">
      <c r="B202" s="217"/>
      <c r="C202" s="88" t="s">
        <v>209</v>
      </c>
      <c r="D202" s="89">
        <f>SUM(H15,H25,H35,H45,H57,H67,H77,H87,H99,H109,H119,H129,H141,H151,H161,H171,H178)*1.07</f>
        <v>476055.9999600001</v>
      </c>
      <c r="E202" s="70"/>
      <c r="F202" s="70"/>
      <c r="G202" s="70"/>
      <c r="H202" s="90" t="s">
        <v>210</v>
      </c>
      <c r="I202" s="91">
        <f>SUM(I178,I171,I161,I151,I141,I129,I119,I109,I99,I87,I77,I67,I57,I45,I35,I25,I15)</f>
        <v>0</v>
      </c>
      <c r="J202" s="92"/>
    </row>
    <row r="203" spans="2:12" ht="28.5" customHeight="1" thickBot="1" x14ac:dyDescent="0.3">
      <c r="B203" s="217"/>
      <c r="C203" s="93" t="s">
        <v>211</v>
      </c>
      <c r="D203" s="94">
        <f>D202/G191</f>
        <v>0.34003999997142864</v>
      </c>
      <c r="E203" s="95"/>
      <c r="F203" s="95"/>
      <c r="G203" s="95"/>
      <c r="H203" s="96" t="s">
        <v>212</v>
      </c>
      <c r="I203" s="97">
        <f>I202/G189</f>
        <v>0</v>
      </c>
      <c r="J203" s="98"/>
    </row>
    <row r="204" spans="2:12" ht="28.5" customHeight="1" x14ac:dyDescent="0.25">
      <c r="B204" s="217"/>
      <c r="C204" s="218"/>
      <c r="D204" s="219"/>
      <c r="E204" s="99"/>
      <c r="F204" s="99"/>
      <c r="G204" s="99"/>
    </row>
    <row r="205" spans="2:12" ht="32.25" customHeight="1" x14ac:dyDescent="0.25">
      <c r="B205" s="217"/>
      <c r="C205" s="93" t="s">
        <v>213</v>
      </c>
      <c r="D205" s="100">
        <f>SUM(D176:F177)*1.07</f>
        <v>84934.46</v>
      </c>
      <c r="E205" s="101"/>
      <c r="F205" s="101"/>
      <c r="G205" s="101"/>
    </row>
    <row r="206" spans="2:12" ht="23.25" customHeight="1" x14ac:dyDescent="0.25">
      <c r="B206" s="217"/>
      <c r="C206" s="93" t="s">
        <v>214</v>
      </c>
      <c r="D206" s="94">
        <f>D205/G191</f>
        <v>6.0667471428571436E-2</v>
      </c>
      <c r="E206" s="101"/>
      <c r="F206" s="101"/>
      <c r="G206" s="101"/>
      <c r="I206" s="102"/>
    </row>
    <row r="207" spans="2:12" ht="66.75" customHeight="1" thickBot="1" x14ac:dyDescent="0.3">
      <c r="B207" s="217"/>
      <c r="C207" s="220" t="s">
        <v>215</v>
      </c>
      <c r="D207" s="221"/>
      <c r="E207" s="103"/>
      <c r="F207" s="103"/>
      <c r="G207" s="103"/>
    </row>
    <row r="208" spans="2:12" ht="55.5" customHeight="1" x14ac:dyDescent="0.25">
      <c r="B208" s="217"/>
      <c r="L208" s="28"/>
    </row>
    <row r="209" spans="2:2" ht="42.75" customHeight="1" x14ac:dyDescent="0.25">
      <c r="B209" s="217"/>
    </row>
    <row r="210" spans="2:2" ht="21.75" customHeight="1" x14ac:dyDescent="0.25">
      <c r="B210" s="217"/>
    </row>
    <row r="211" spans="2:2" ht="21.75" customHeight="1" x14ac:dyDescent="0.25">
      <c r="B211" s="217"/>
    </row>
    <row r="212" spans="2:2" ht="23.25" customHeight="1" x14ac:dyDescent="0.25">
      <c r="B212" s="217"/>
    </row>
    <row r="213" spans="2:2" ht="23.25" customHeight="1" x14ac:dyDescent="0.25"/>
    <row r="214" spans="2:2" ht="21.75" customHeight="1" x14ac:dyDescent="0.25"/>
    <row r="215" spans="2:2" ht="16.5" customHeight="1" x14ac:dyDescent="0.25"/>
    <row r="216" spans="2:2" ht="29.25" customHeight="1" x14ac:dyDescent="0.25"/>
    <row r="217" spans="2:2" ht="24.75" customHeight="1" x14ac:dyDescent="0.25"/>
    <row r="218" spans="2:2" ht="33" customHeight="1" x14ac:dyDescent="0.25"/>
    <row r="220" spans="2:2" ht="15" customHeight="1" x14ac:dyDescent="0.25"/>
    <row r="221" spans="2:2" ht="25.5" customHeight="1" x14ac:dyDescent="0.25"/>
  </sheetData>
  <sheetProtection algorithmName="SHA-512" hashValue="oHUVFryPg6yDRZ8N10jm1Aitv1/j6Qa5VnPcRGmq10X/G2YEp2BT+WTyzegbc9cMZeoPuqcj/3UmZnIY0iBLlg==" saltValue="2xtkF5hhYTW6+dc3EwVhFw==" spinCount="100000" sheet="1" formatCells="0" formatColumns="0" formatRows="0"/>
  <mergeCells count="37">
    <mergeCell ref="B198:B212"/>
    <mergeCell ref="C204:D204"/>
    <mergeCell ref="C207:D207"/>
    <mergeCell ref="C194:H194"/>
    <mergeCell ref="D195:D196"/>
    <mergeCell ref="E195:E196"/>
    <mergeCell ref="F195:F196"/>
    <mergeCell ref="G195:G196"/>
    <mergeCell ref="H195:H196"/>
    <mergeCell ref="C132:K132"/>
    <mergeCell ref="C142:K142"/>
    <mergeCell ref="C152:K152"/>
    <mergeCell ref="C162:K162"/>
    <mergeCell ref="C186:G186"/>
    <mergeCell ref="C187:C188"/>
    <mergeCell ref="D187:D188"/>
    <mergeCell ref="E187:E188"/>
    <mergeCell ref="F187:F188"/>
    <mergeCell ref="G187:G188"/>
    <mergeCell ref="C131:K131"/>
    <mergeCell ref="C36:K36"/>
    <mergeCell ref="C47:K47"/>
    <mergeCell ref="C48:K48"/>
    <mergeCell ref="C58:K58"/>
    <mergeCell ref="C68:K68"/>
    <mergeCell ref="C78:K78"/>
    <mergeCell ref="C89:K89"/>
    <mergeCell ref="C90:K90"/>
    <mergeCell ref="C100:K100"/>
    <mergeCell ref="C110:K110"/>
    <mergeCell ref="C120:K120"/>
    <mergeCell ref="C26:K26"/>
    <mergeCell ref="B1:E1"/>
    <mergeCell ref="B2:E2"/>
    <mergeCell ref="C5:K5"/>
    <mergeCell ref="C6:K6"/>
    <mergeCell ref="C16:K16"/>
  </mergeCells>
  <conditionalFormatting sqref="D203">
    <cfRule type="cellIs" dxfId="6" priority="3" operator="lessThan">
      <formula>0.15</formula>
    </cfRule>
  </conditionalFormatting>
  <conditionalFormatting sqref="D206">
    <cfRule type="cellIs" dxfId="5" priority="2" operator="lessThan">
      <formula>0.05</formula>
    </cfRule>
  </conditionalFormatting>
  <conditionalFormatting sqref="H200 I199:J199">
    <cfRule type="cellIs" dxfId="4" priority="1" operator="greaterThan">
      <formula>1</formula>
    </cfRule>
  </conditionalFormatting>
  <dataValidations count="6">
    <dataValidation allowBlank="1" showInputMessage="1" showErrorMessage="1" prompt="% Towards Gender Equality and Women's Empowerment Must be Higher than 15%_x000a_" sqref="D203:G203" xr:uid="{897B193C-8ABA-472A-9445-37B583BA6C67}"/>
    <dataValidation allowBlank="1" showInputMessage="1" showErrorMessage="1" prompt="M&amp;E Budget Cannot be Less than 5%_x000a_" sqref="D206:G206" xr:uid="{5863E80F-041D-43BD-9CA4-05AEE96225CC}"/>
    <dataValidation allowBlank="1" showInputMessage="1" showErrorMessage="1" prompt="Insert *text* description of Outcome here" sqref="C5:K5 C47:K47 C89:K89 C131:K131" xr:uid="{4FE318E0-6B68-49C8-89DA-CE06050457E4}"/>
    <dataValidation allowBlank="1" showInputMessage="1" showErrorMessage="1" prompt="Insert *text* description of Output here" sqref="C6 C16 C26 C36 C48 C58 C68 C78 C90 C100 C110 C120 C132 C142 C152 C162" xr:uid="{975936DC-1552-4853-91C5-7EAD5CA05EEB}"/>
    <dataValidation allowBlank="1" showInputMessage="1" showErrorMessage="1" prompt="Insert *text* description of Activity here" sqref="C7 C17 C27 C37 C49 C59 C69 C79 C91 C101 C111 C121 C133 C143 C153 C163" xr:uid="{B1C0A834-65B4-405C-B5E4-85809A5C5BD4}"/>
    <dataValidation allowBlank="1" showErrorMessage="1" prompt="% Towards Gender Equality and Women's Empowerment Must be Higher than 15%_x000a_" sqref="D205:G205" xr:uid="{76473C71-5349-4210-A91B-F8C31F13889B}"/>
  </dataValidations>
  <pageMargins left="0.7" right="0.7" top="0.75" bottom="0.75" header="0.3" footer="0.3"/>
  <pageSetup scale="74" orientation="landscape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001C-CEC3-4D7C-B306-A0D54FFF04FE}">
  <dimension ref="A1:U66"/>
  <sheetViews>
    <sheetView tabSelected="1" topLeftCell="I10" zoomScale="60" zoomScaleNormal="60" workbookViewId="0">
      <selection activeCell="P56" sqref="P56:Q56"/>
    </sheetView>
  </sheetViews>
  <sheetFormatPr baseColWidth="10" defaultColWidth="9.140625" defaultRowHeight="15" x14ac:dyDescent="0.25"/>
  <cols>
    <col min="1" max="1" width="8.85546875" style="1"/>
    <col min="2" max="2" width="27.28515625" style="1" customWidth="1"/>
    <col min="3" max="3" width="53.28515625" style="1" customWidth="1"/>
    <col min="4" max="6" width="22.28515625" style="1" customWidth="1"/>
    <col min="7" max="12" width="21.7109375" style="1" customWidth="1"/>
    <col min="13" max="13" width="22.7109375" style="1" bestFit="1" customWidth="1"/>
    <col min="14" max="15" width="19.28515625" style="1" customWidth="1"/>
    <col min="16" max="16" width="22.42578125" style="1" customWidth="1"/>
    <col min="17" max="17" width="22.42578125" style="67" customWidth="1"/>
    <col min="18" max="18" width="30" style="68" customWidth="1"/>
    <col min="19" max="19" width="30.28515625" style="1" customWidth="1"/>
    <col min="21" max="21" width="13" bestFit="1" customWidth="1"/>
  </cols>
  <sheetData>
    <row r="1" spans="1:19" ht="31.5" x14ac:dyDescent="0.25">
      <c r="B1" s="197" t="s">
        <v>216</v>
      </c>
      <c r="C1" s="197"/>
      <c r="D1" s="197"/>
      <c r="E1" s="197"/>
      <c r="F1" s="197"/>
      <c r="G1" s="197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64.5" customHeight="1" x14ac:dyDescent="0.25">
      <c r="B2" s="197" t="s">
        <v>217</v>
      </c>
      <c r="C2" s="197"/>
      <c r="D2" s="197"/>
      <c r="E2" s="197"/>
      <c r="F2" s="197"/>
      <c r="G2" s="19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8.75" x14ac:dyDescent="0.3">
      <c r="B3" s="198" t="s">
        <v>218</v>
      </c>
      <c r="C3" s="198"/>
      <c r="D3" s="198"/>
      <c r="E3" s="198"/>
      <c r="F3" s="198"/>
      <c r="G3" s="19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5.75" x14ac:dyDescent="0.25"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94.5" x14ac:dyDescent="0.25">
      <c r="B5" s="140" t="s">
        <v>2</v>
      </c>
      <c r="C5" s="141" t="s">
        <v>3</v>
      </c>
      <c r="D5" s="182" t="s">
        <v>4</v>
      </c>
      <c r="E5" s="142" t="s">
        <v>219</v>
      </c>
      <c r="F5" s="152" t="s">
        <v>220</v>
      </c>
      <c r="G5" s="182" t="s">
        <v>5</v>
      </c>
      <c r="H5" s="142" t="s">
        <v>221</v>
      </c>
      <c r="I5" s="152" t="s">
        <v>222</v>
      </c>
      <c r="J5" s="182" t="s">
        <v>6</v>
      </c>
      <c r="K5" s="142" t="s">
        <v>223</v>
      </c>
      <c r="L5" s="152" t="s">
        <v>224</v>
      </c>
      <c r="M5" s="163" t="s">
        <v>225</v>
      </c>
      <c r="N5" s="143" t="s">
        <v>226</v>
      </c>
      <c r="O5" s="164" t="s">
        <v>227</v>
      </c>
      <c r="P5" s="191" t="s">
        <v>8</v>
      </c>
      <c r="Q5" s="191" t="s">
        <v>9</v>
      </c>
      <c r="R5" s="141" t="s">
        <v>10</v>
      </c>
      <c r="S5" s="144" t="s">
        <v>11</v>
      </c>
    </row>
    <row r="6" spans="1:19" ht="15.75" x14ac:dyDescent="0.25">
      <c r="B6" s="12" t="s">
        <v>12</v>
      </c>
      <c r="C6" s="199" t="s">
        <v>13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1"/>
    </row>
    <row r="7" spans="1:19" ht="15.75" x14ac:dyDescent="0.25">
      <c r="B7" s="12" t="s">
        <v>14</v>
      </c>
      <c r="C7" s="199" t="s">
        <v>15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1"/>
    </row>
    <row r="8" spans="1:19" ht="75" x14ac:dyDescent="0.25">
      <c r="B8" s="15" t="s">
        <v>16</v>
      </c>
      <c r="C8" s="16" t="s">
        <v>17</v>
      </c>
      <c r="D8" s="183">
        <v>0</v>
      </c>
      <c r="E8" s="129">
        <v>0</v>
      </c>
      <c r="F8" s="153">
        <v>0</v>
      </c>
      <c r="G8" s="183">
        <v>0</v>
      </c>
      <c r="H8" s="129">
        <v>0</v>
      </c>
      <c r="I8" s="153">
        <v>0</v>
      </c>
      <c r="J8" s="183">
        <v>4728.9949532710698</v>
      </c>
      <c r="K8" s="129">
        <v>0</v>
      </c>
      <c r="L8" s="153">
        <v>4728.9949532710698</v>
      </c>
      <c r="M8" s="165">
        <f>SUM(D8:J8)</f>
        <v>4728.9949532710698</v>
      </c>
      <c r="N8" s="179">
        <f t="shared" ref="N8:O11" si="0">+E8+H8+K8</f>
        <v>0</v>
      </c>
      <c r="O8" s="180">
        <f t="shared" si="0"/>
        <v>4728.9949532710698</v>
      </c>
      <c r="P8" s="19">
        <v>0.1</v>
      </c>
      <c r="Q8" s="192">
        <v>0.1</v>
      </c>
      <c r="R8" s="20" t="s">
        <v>18</v>
      </c>
      <c r="S8" s="21"/>
    </row>
    <row r="9" spans="1:19" ht="78.75" x14ac:dyDescent="0.25">
      <c r="B9" s="15" t="s">
        <v>19</v>
      </c>
      <c r="C9" s="23" t="s">
        <v>20</v>
      </c>
      <c r="D9" s="184">
        <v>18903</v>
      </c>
      <c r="E9" s="104">
        <v>10631.98</v>
      </c>
      <c r="F9" s="154">
        <v>8271.02</v>
      </c>
      <c r="G9" s="184">
        <v>0</v>
      </c>
      <c r="H9" s="104">
        <v>0</v>
      </c>
      <c r="I9" s="154">
        <v>0</v>
      </c>
      <c r="J9" s="184">
        <v>0</v>
      </c>
      <c r="K9" s="104">
        <v>0</v>
      </c>
      <c r="L9" s="154">
        <v>0</v>
      </c>
      <c r="M9" s="166">
        <f t="shared" ref="M9:M11" si="1">SUM(D9:J9)</f>
        <v>37806</v>
      </c>
      <c r="N9" s="178">
        <f t="shared" si="0"/>
        <v>10631.98</v>
      </c>
      <c r="O9" s="181">
        <f t="shared" si="0"/>
        <v>8271.02</v>
      </c>
      <c r="P9" s="19">
        <v>0.45</v>
      </c>
      <c r="Q9" s="190">
        <v>0.22500000000000001</v>
      </c>
      <c r="R9" s="20" t="s">
        <v>21</v>
      </c>
      <c r="S9" s="21"/>
    </row>
    <row r="10" spans="1:19" ht="47.25" x14ac:dyDescent="0.25">
      <c r="B10" s="15" t="s">
        <v>22</v>
      </c>
      <c r="C10" s="23" t="s">
        <v>23</v>
      </c>
      <c r="D10" s="184">
        <v>0</v>
      </c>
      <c r="E10" s="104">
        <v>0</v>
      </c>
      <c r="F10" s="154">
        <v>0</v>
      </c>
      <c r="G10" s="184">
        <v>56708</v>
      </c>
      <c r="H10" s="104"/>
      <c r="I10" s="154">
        <v>50000</v>
      </c>
      <c r="J10" s="184">
        <v>0</v>
      </c>
      <c r="K10" s="104">
        <v>0</v>
      </c>
      <c r="L10" s="154">
        <v>0</v>
      </c>
      <c r="M10" s="166">
        <f t="shared" si="1"/>
        <v>106708</v>
      </c>
      <c r="N10" s="178">
        <f t="shared" si="0"/>
        <v>0</v>
      </c>
      <c r="O10" s="181">
        <f t="shared" si="0"/>
        <v>50000</v>
      </c>
      <c r="P10" s="19">
        <v>0.25</v>
      </c>
      <c r="Q10" s="190">
        <v>0.11714210743336957</v>
      </c>
      <c r="R10" s="20" t="s">
        <v>24</v>
      </c>
      <c r="S10" s="21"/>
    </row>
    <row r="11" spans="1:19" ht="78.75" x14ac:dyDescent="0.25">
      <c r="B11" s="15" t="s">
        <v>25</v>
      </c>
      <c r="C11" s="23" t="s">
        <v>26</v>
      </c>
      <c r="D11" s="184">
        <v>170648</v>
      </c>
      <c r="E11" s="104">
        <v>34434.79</v>
      </c>
      <c r="F11" s="154">
        <v>130387.45</v>
      </c>
      <c r="G11" s="184">
        <v>65634</v>
      </c>
      <c r="H11" s="104">
        <v>6992</v>
      </c>
      <c r="I11" s="154">
        <v>55637</v>
      </c>
      <c r="J11" s="184">
        <v>0</v>
      </c>
      <c r="K11" s="104">
        <v>0</v>
      </c>
      <c r="L11" s="154">
        <v>0</v>
      </c>
      <c r="M11" s="166">
        <f t="shared" si="1"/>
        <v>463733.24</v>
      </c>
      <c r="N11" s="178">
        <f t="shared" si="0"/>
        <v>41426.79</v>
      </c>
      <c r="O11" s="181">
        <f t="shared" si="0"/>
        <v>186024.45</v>
      </c>
      <c r="P11" s="24">
        <v>0.45</v>
      </c>
      <c r="Q11" s="190">
        <v>0.220715379384924</v>
      </c>
      <c r="R11" s="20" t="s">
        <v>24</v>
      </c>
      <c r="S11" s="21"/>
    </row>
    <row r="12" spans="1:19" ht="15.75" x14ac:dyDescent="0.25">
      <c r="A12" s="28"/>
      <c r="C12" s="12" t="s">
        <v>31</v>
      </c>
      <c r="D12" s="155">
        <f>SUM(D8:D11)</f>
        <v>189551</v>
      </c>
      <c r="E12" s="156">
        <f t="shared" ref="E12:K12" si="2">SUM(E8:E11)</f>
        <v>45066.770000000004</v>
      </c>
      <c r="F12" s="157">
        <f>SUM(F8:F11)</f>
        <v>138658.47</v>
      </c>
      <c r="G12" s="155">
        <f t="shared" si="2"/>
        <v>122342</v>
      </c>
      <c r="H12" s="156">
        <f t="shared" si="2"/>
        <v>6992</v>
      </c>
      <c r="I12" s="157">
        <f>SUM(I8:I11)</f>
        <v>105637</v>
      </c>
      <c r="J12" s="155">
        <f t="shared" si="2"/>
        <v>4728.9949532710698</v>
      </c>
      <c r="K12" s="156">
        <f t="shared" si="2"/>
        <v>0</v>
      </c>
      <c r="L12" s="157">
        <f>SUM(L8:L11)</f>
        <v>4728.9949532710698</v>
      </c>
      <c r="M12" s="155">
        <f>SUM(M8:M11)</f>
        <v>612976.23495327099</v>
      </c>
      <c r="N12" s="156">
        <f>SUM(N8:N11)</f>
        <v>52058.770000000004</v>
      </c>
      <c r="O12" s="157">
        <f>SUM(O8:O11)</f>
        <v>249024.46495327109</v>
      </c>
      <c r="P12" s="29">
        <f>(P8*M8)+(P9*M9)+(P10*M10)+(P11*M11)</f>
        <v>252842.55749532711</v>
      </c>
      <c r="Q12" s="29">
        <f>(Q8*$M$8)+(Q9*$M$9)+(Q10*$M$10)+(Q11*$M$11)</f>
        <v>123832.30749532711</v>
      </c>
      <c r="R12" s="30"/>
      <c r="S12" s="27"/>
    </row>
    <row r="13" spans="1:19" ht="15.75" x14ac:dyDescent="0.25">
      <c r="A13" s="28"/>
      <c r="B13" s="12" t="s">
        <v>32</v>
      </c>
      <c r="C13" s="194" t="s">
        <v>33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6"/>
    </row>
    <row r="14" spans="1:19" ht="78.75" x14ac:dyDescent="0.25">
      <c r="A14" s="28"/>
      <c r="B14" s="15" t="s">
        <v>34</v>
      </c>
      <c r="C14" s="25" t="s">
        <v>35</v>
      </c>
      <c r="D14" s="183">
        <v>0</v>
      </c>
      <c r="E14" s="129">
        <v>0</v>
      </c>
      <c r="F14" s="153">
        <v>0</v>
      </c>
      <c r="G14" s="183">
        <v>0</v>
      </c>
      <c r="H14" s="129">
        <v>0</v>
      </c>
      <c r="I14" s="153">
        <v>0</v>
      </c>
      <c r="J14" s="183">
        <v>7876</v>
      </c>
      <c r="K14" s="167"/>
      <c r="L14" s="168">
        <v>1569.01</v>
      </c>
      <c r="M14" s="165">
        <f>SUM(D14:J14)</f>
        <v>7876</v>
      </c>
      <c r="N14" s="179">
        <f t="shared" ref="N14:O17" si="3">+E14+H14+K14</f>
        <v>0</v>
      </c>
      <c r="O14" s="180">
        <f t="shared" si="3"/>
        <v>1569.01</v>
      </c>
      <c r="P14" s="19">
        <v>0.1</v>
      </c>
      <c r="Q14" s="190">
        <v>1.9921406805485018E-2</v>
      </c>
      <c r="R14" s="20" t="s">
        <v>36</v>
      </c>
      <c r="S14" s="21"/>
    </row>
    <row r="15" spans="1:19" ht="126" x14ac:dyDescent="0.25">
      <c r="A15" s="28"/>
      <c r="B15" s="15" t="s">
        <v>37</v>
      </c>
      <c r="C15" s="23" t="s">
        <v>38</v>
      </c>
      <c r="D15" s="184">
        <v>19690</v>
      </c>
      <c r="E15" s="104">
        <v>0</v>
      </c>
      <c r="F15" s="154">
        <v>19690</v>
      </c>
      <c r="G15" s="184">
        <v>0</v>
      </c>
      <c r="H15" s="104">
        <v>0</v>
      </c>
      <c r="I15" s="154">
        <v>0</v>
      </c>
      <c r="J15" s="184">
        <v>0</v>
      </c>
      <c r="K15" s="104">
        <v>0</v>
      </c>
      <c r="L15" s="154">
        <v>0</v>
      </c>
      <c r="M15" s="166">
        <f t="shared" ref="M15:M17" si="4">SUM(D15:J15)</f>
        <v>39380</v>
      </c>
      <c r="N15" s="178">
        <f t="shared" si="3"/>
        <v>0</v>
      </c>
      <c r="O15" s="181">
        <f t="shared" si="3"/>
        <v>19690</v>
      </c>
      <c r="P15" s="19">
        <v>0.5</v>
      </c>
      <c r="Q15" s="190">
        <v>0.25</v>
      </c>
      <c r="R15" s="20" t="s">
        <v>39</v>
      </c>
      <c r="S15" s="21"/>
    </row>
    <row r="16" spans="1:19" ht="78.75" x14ac:dyDescent="0.25">
      <c r="A16" s="28"/>
      <c r="B16" s="15" t="s">
        <v>40</v>
      </c>
      <c r="C16" s="23" t="s">
        <v>41</v>
      </c>
      <c r="D16" s="184">
        <v>0</v>
      </c>
      <c r="E16" s="104">
        <v>0</v>
      </c>
      <c r="F16" s="154">
        <v>0</v>
      </c>
      <c r="G16" s="184">
        <v>19690</v>
      </c>
      <c r="H16" s="104">
        <v>1214</v>
      </c>
      <c r="I16" s="154">
        <v>10000</v>
      </c>
      <c r="J16" s="184">
        <v>0</v>
      </c>
      <c r="K16" s="104">
        <v>0</v>
      </c>
      <c r="L16" s="154">
        <v>0</v>
      </c>
      <c r="M16" s="166">
        <f t="shared" si="4"/>
        <v>30904</v>
      </c>
      <c r="N16" s="178">
        <f t="shared" si="3"/>
        <v>1214</v>
      </c>
      <c r="O16" s="181">
        <f t="shared" si="3"/>
        <v>10000</v>
      </c>
      <c r="P16" s="19">
        <v>0.25</v>
      </c>
      <c r="Q16" s="190">
        <v>9.0716412114936584E-2</v>
      </c>
      <c r="R16" s="20" t="s">
        <v>42</v>
      </c>
      <c r="S16" s="21"/>
    </row>
    <row r="17" spans="1:19" ht="31.5" x14ac:dyDescent="0.25">
      <c r="A17" s="28"/>
      <c r="B17" s="15" t="s">
        <v>43</v>
      </c>
      <c r="C17" s="23" t="s">
        <v>44</v>
      </c>
      <c r="D17" s="184"/>
      <c r="E17" s="104"/>
      <c r="F17" s="154"/>
      <c r="G17" s="184"/>
      <c r="H17" s="104"/>
      <c r="I17" s="154"/>
      <c r="J17" s="184">
        <v>3938</v>
      </c>
      <c r="K17" s="104"/>
      <c r="L17" s="154"/>
      <c r="M17" s="166">
        <f t="shared" si="4"/>
        <v>3938</v>
      </c>
      <c r="N17" s="178">
        <f t="shared" si="3"/>
        <v>0</v>
      </c>
      <c r="O17" s="181">
        <f t="shared" si="3"/>
        <v>0</v>
      </c>
      <c r="P17" s="19"/>
      <c r="Q17" s="17"/>
      <c r="R17" s="20"/>
      <c r="S17" s="21"/>
    </row>
    <row r="18" spans="1:19" ht="15.75" x14ac:dyDescent="0.25">
      <c r="A18" s="28"/>
      <c r="C18" s="12" t="s">
        <v>31</v>
      </c>
      <c r="D18" s="155">
        <f>SUM(D14:D17)</f>
        <v>19690</v>
      </c>
      <c r="E18" s="156">
        <f t="shared" ref="E18:K18" si="5">SUM(E14:E17)</f>
        <v>0</v>
      </c>
      <c r="F18" s="157">
        <f>SUM(F14:F17)</f>
        <v>19690</v>
      </c>
      <c r="G18" s="155">
        <f t="shared" si="5"/>
        <v>19690</v>
      </c>
      <c r="H18" s="156">
        <f t="shared" si="5"/>
        <v>1214</v>
      </c>
      <c r="I18" s="157">
        <f>SUM(I14:I17)</f>
        <v>10000</v>
      </c>
      <c r="J18" s="155">
        <f t="shared" si="5"/>
        <v>11814</v>
      </c>
      <c r="K18" s="156">
        <f t="shared" si="5"/>
        <v>0</v>
      </c>
      <c r="L18" s="157">
        <f>SUM(L14:L17)</f>
        <v>1569.01</v>
      </c>
      <c r="M18" s="155">
        <f>SUM(M14:M17)</f>
        <v>82098</v>
      </c>
      <c r="N18" s="156">
        <f>SUM(N14:N17)</f>
        <v>1214</v>
      </c>
      <c r="O18" s="157">
        <f>SUM(O14:O17)</f>
        <v>31259.01</v>
      </c>
      <c r="P18" s="146">
        <f>(P14*M14)+(P15*M15)+(P16*M16)+(P17*M17)</f>
        <v>28203.599999999999</v>
      </c>
      <c r="Q18" s="29">
        <f>(Q14*$M$8)+(Q15*$M$9)+(Q16*$M$10)+(Q17*$M$11)</f>
        <v>19225.875136205854</v>
      </c>
      <c r="R18" s="145"/>
      <c r="S18" s="27"/>
    </row>
    <row r="19" spans="1:19" ht="15.75" x14ac:dyDescent="0.25">
      <c r="A19" s="28"/>
      <c r="B19" s="12" t="s">
        <v>49</v>
      </c>
      <c r="C19" s="194" t="s">
        <v>50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6"/>
    </row>
    <row r="20" spans="1:19" ht="63" x14ac:dyDescent="0.25">
      <c r="A20" s="28"/>
      <c r="B20" s="15" t="s">
        <v>51</v>
      </c>
      <c r="C20" s="23" t="s">
        <v>52</v>
      </c>
      <c r="D20" s="183">
        <v>0</v>
      </c>
      <c r="E20" s="129">
        <v>0</v>
      </c>
      <c r="F20" s="153">
        <v>0</v>
      </c>
      <c r="G20" s="183">
        <v>119086</v>
      </c>
      <c r="H20" s="129">
        <v>3688</v>
      </c>
      <c r="I20" s="153">
        <v>30633</v>
      </c>
      <c r="J20" s="183">
        <v>0</v>
      </c>
      <c r="K20" s="129">
        <v>0</v>
      </c>
      <c r="L20" s="153">
        <v>0</v>
      </c>
      <c r="M20" s="165">
        <f>SUM(D20:J20)</f>
        <v>153407</v>
      </c>
      <c r="N20" s="179">
        <f t="shared" ref="N20:O23" si="6">+E20+H20+K20</f>
        <v>3688</v>
      </c>
      <c r="O20" s="180">
        <f t="shared" si="6"/>
        <v>30633</v>
      </c>
      <c r="P20" s="19">
        <v>0.45</v>
      </c>
      <c r="Q20" s="190">
        <v>0.10067630551408997</v>
      </c>
      <c r="R20" s="20" t="s">
        <v>24</v>
      </c>
      <c r="S20" s="21"/>
    </row>
    <row r="21" spans="1:19" ht="47.25" x14ac:dyDescent="0.25">
      <c r="A21" s="28"/>
      <c r="B21" s="15" t="s">
        <v>53</v>
      </c>
      <c r="C21" s="23" t="s">
        <v>54</v>
      </c>
      <c r="D21" s="184">
        <v>472565</v>
      </c>
      <c r="E21" s="104"/>
      <c r="F21" s="154">
        <v>129956.4</v>
      </c>
      <c r="G21" s="184">
        <v>0</v>
      </c>
      <c r="H21" s="104">
        <v>0</v>
      </c>
      <c r="I21" s="154">
        <v>0</v>
      </c>
      <c r="J21" s="184">
        <v>0</v>
      </c>
      <c r="K21" s="104">
        <v>0</v>
      </c>
      <c r="L21" s="154">
        <v>0</v>
      </c>
      <c r="M21" s="166">
        <f t="shared" ref="M21:M23" si="7">SUM(D21:J21)</f>
        <v>602521.4</v>
      </c>
      <c r="N21" s="178">
        <f t="shared" si="6"/>
        <v>0</v>
      </c>
      <c r="O21" s="181">
        <f t="shared" si="6"/>
        <v>129956.4</v>
      </c>
      <c r="P21" s="19">
        <v>0.45</v>
      </c>
      <c r="Q21" s="190">
        <v>9.705942394743157E-2</v>
      </c>
      <c r="R21" s="20" t="s">
        <v>55</v>
      </c>
      <c r="S21" s="21"/>
    </row>
    <row r="22" spans="1:19" ht="63" x14ac:dyDescent="0.25">
      <c r="A22" s="28"/>
      <c r="B22" s="15" t="s">
        <v>56</v>
      </c>
      <c r="C22" s="23" t="s">
        <v>57</v>
      </c>
      <c r="D22" s="184">
        <v>0</v>
      </c>
      <c r="E22" s="104">
        <v>0</v>
      </c>
      <c r="F22" s="154">
        <v>0</v>
      </c>
      <c r="G22" s="184">
        <v>28354</v>
      </c>
      <c r="H22" s="104">
        <v>0</v>
      </c>
      <c r="I22" s="154">
        <v>28354</v>
      </c>
      <c r="J22" s="184">
        <v>0</v>
      </c>
      <c r="K22" s="104">
        <v>0</v>
      </c>
      <c r="L22" s="154">
        <v>0</v>
      </c>
      <c r="M22" s="166">
        <f t="shared" si="7"/>
        <v>56708</v>
      </c>
      <c r="N22" s="178">
        <f t="shared" si="6"/>
        <v>0</v>
      </c>
      <c r="O22" s="181">
        <f t="shared" si="6"/>
        <v>28354</v>
      </c>
      <c r="P22" s="19">
        <v>0.45</v>
      </c>
      <c r="Q22" s="190">
        <v>0.22500000000000001</v>
      </c>
      <c r="R22" s="20" t="s">
        <v>58</v>
      </c>
      <c r="S22" s="21"/>
    </row>
    <row r="23" spans="1:19" ht="47.25" x14ac:dyDescent="0.25">
      <c r="A23" s="28"/>
      <c r="B23" s="15" t="s">
        <v>59</v>
      </c>
      <c r="C23" s="23" t="s">
        <v>60</v>
      </c>
      <c r="D23" s="184">
        <v>8716</v>
      </c>
      <c r="E23" s="104">
        <v>0</v>
      </c>
      <c r="F23" s="154">
        <v>0</v>
      </c>
      <c r="G23" s="184">
        <v>0</v>
      </c>
      <c r="H23" s="104">
        <v>0</v>
      </c>
      <c r="I23" s="154">
        <v>0</v>
      </c>
      <c r="J23" s="184">
        <v>0</v>
      </c>
      <c r="K23" s="104">
        <v>0</v>
      </c>
      <c r="L23" s="154">
        <v>0</v>
      </c>
      <c r="M23" s="166">
        <f t="shared" si="7"/>
        <v>8716</v>
      </c>
      <c r="N23" s="178">
        <f t="shared" si="6"/>
        <v>0</v>
      </c>
      <c r="O23" s="181">
        <f t="shared" si="6"/>
        <v>0</v>
      </c>
      <c r="P23" s="19">
        <v>0.45</v>
      </c>
      <c r="Q23" s="190">
        <v>0</v>
      </c>
      <c r="R23" s="20" t="s">
        <v>55</v>
      </c>
      <c r="S23" s="21"/>
    </row>
    <row r="24" spans="1:19" ht="15.75" x14ac:dyDescent="0.25">
      <c r="C24" s="12" t="s">
        <v>31</v>
      </c>
      <c r="D24" s="155">
        <f>SUM(D20:D23)</f>
        <v>481281</v>
      </c>
      <c r="E24" s="156">
        <f>SUM(E20:E23)</f>
        <v>0</v>
      </c>
      <c r="F24" s="157">
        <f>SUM(F20:F23)</f>
        <v>129956.4</v>
      </c>
      <c r="G24" s="155">
        <f t="shared" ref="G24:K24" si="8">SUM(G20:G23)</f>
        <v>147440</v>
      </c>
      <c r="H24" s="156">
        <f t="shared" si="8"/>
        <v>3688</v>
      </c>
      <c r="I24" s="157">
        <f>SUM(I20:I23)</f>
        <v>58987</v>
      </c>
      <c r="J24" s="155">
        <f t="shared" si="8"/>
        <v>0</v>
      </c>
      <c r="K24" s="156">
        <f t="shared" si="8"/>
        <v>0</v>
      </c>
      <c r="L24" s="157">
        <f>SUM(L20:L23)</f>
        <v>0</v>
      </c>
      <c r="M24" s="155">
        <f>SUM(M20:M23)</f>
        <v>821352.4</v>
      </c>
      <c r="N24" s="156">
        <f>SUM(N20:N23)</f>
        <v>3688</v>
      </c>
      <c r="O24" s="157">
        <f>SUM(O20:O23)</f>
        <v>188943.4</v>
      </c>
      <c r="P24" s="29">
        <f>(P20*M20)+(P21*M21)+(P22*M22)+(P23*M23)</f>
        <v>369608.58</v>
      </c>
      <c r="Q24" s="29">
        <f>(Q20*$M$8)+(Q21*$M$9)+(Q22*$M$10)+(Q23*$M$11)</f>
        <v>28154.826322446705</v>
      </c>
      <c r="R24" s="30"/>
      <c r="S24" s="27"/>
    </row>
    <row r="25" spans="1:19" ht="30" customHeight="1" thickBot="1" x14ac:dyDescent="0.3">
      <c r="B25" s="12" t="s">
        <v>65</v>
      </c>
      <c r="C25" s="194" t="s">
        <v>66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6"/>
    </row>
    <row r="26" spans="1:19" ht="78.75" x14ac:dyDescent="0.25">
      <c r="B26" s="15" t="s">
        <v>67</v>
      </c>
      <c r="C26" s="23" t="s">
        <v>68</v>
      </c>
      <c r="D26" s="183">
        <v>0</v>
      </c>
      <c r="E26" s="129">
        <v>0</v>
      </c>
      <c r="F26" s="153">
        <v>0</v>
      </c>
      <c r="G26" s="183">
        <v>0</v>
      </c>
      <c r="H26" s="129">
        <v>0</v>
      </c>
      <c r="I26" s="153">
        <v>0</v>
      </c>
      <c r="J26" s="183">
        <v>39380</v>
      </c>
      <c r="K26" s="129">
        <v>0</v>
      </c>
      <c r="L26" s="153">
        <v>0</v>
      </c>
      <c r="M26" s="165">
        <f>SUM(D26:J26)</f>
        <v>39380</v>
      </c>
      <c r="N26" s="179">
        <f t="shared" ref="N26:O28" si="9">+E26+H26+K26</f>
        <v>0</v>
      </c>
      <c r="O26" s="180">
        <f t="shared" si="9"/>
        <v>0</v>
      </c>
      <c r="P26" s="19">
        <v>0.1</v>
      </c>
      <c r="Q26" s="190">
        <v>0</v>
      </c>
      <c r="R26" s="20" t="s">
        <v>69</v>
      </c>
      <c r="S26" s="21"/>
    </row>
    <row r="27" spans="1:19" ht="110.25" x14ac:dyDescent="0.25">
      <c r="B27" s="15" t="s">
        <v>70</v>
      </c>
      <c r="C27" s="23" t="s">
        <v>71</v>
      </c>
      <c r="D27" s="184">
        <v>44106</v>
      </c>
      <c r="E27" s="148">
        <v>1656.3</v>
      </c>
      <c r="F27" s="158">
        <v>38328.43</v>
      </c>
      <c r="G27" s="184">
        <v>0</v>
      </c>
      <c r="H27" s="104">
        <v>0</v>
      </c>
      <c r="I27" s="154">
        <v>0</v>
      </c>
      <c r="J27" s="184">
        <v>0</v>
      </c>
      <c r="K27" s="104">
        <v>0</v>
      </c>
      <c r="L27" s="154">
        <v>0</v>
      </c>
      <c r="M27" s="166">
        <f t="shared" ref="M27:M28" si="10">SUM(D27:J27)</f>
        <v>84090.73000000001</v>
      </c>
      <c r="N27" s="178">
        <f t="shared" si="9"/>
        <v>1656.3</v>
      </c>
      <c r="O27" s="181">
        <f t="shared" si="9"/>
        <v>38328.43</v>
      </c>
      <c r="P27" s="19">
        <v>0.25</v>
      </c>
      <c r="Q27" s="190">
        <v>0.11887377479063388</v>
      </c>
      <c r="R27" s="20" t="s">
        <v>72</v>
      </c>
      <c r="S27" s="21"/>
    </row>
    <row r="28" spans="1:19" ht="157.5" x14ac:dyDescent="0.25">
      <c r="B28" s="15" t="s">
        <v>73</v>
      </c>
      <c r="C28" s="23" t="s">
        <v>74</v>
      </c>
      <c r="D28" s="184">
        <v>0</v>
      </c>
      <c r="E28" s="104">
        <v>0</v>
      </c>
      <c r="F28" s="154">
        <v>0</v>
      </c>
      <c r="G28" s="184">
        <v>0</v>
      </c>
      <c r="H28" s="104">
        <v>0</v>
      </c>
      <c r="I28" s="154">
        <v>0</v>
      </c>
      <c r="J28" s="184">
        <v>4411</v>
      </c>
      <c r="K28" s="104">
        <v>0</v>
      </c>
      <c r="L28" s="154">
        <v>0</v>
      </c>
      <c r="M28" s="166">
        <f t="shared" si="10"/>
        <v>4411</v>
      </c>
      <c r="N28" s="178">
        <f t="shared" si="9"/>
        <v>0</v>
      </c>
      <c r="O28" s="181">
        <f t="shared" si="9"/>
        <v>0</v>
      </c>
      <c r="P28" s="19">
        <v>0.45</v>
      </c>
      <c r="Q28" s="190">
        <v>0</v>
      </c>
      <c r="R28" s="20" t="s">
        <v>75</v>
      </c>
      <c r="S28" s="21"/>
    </row>
    <row r="29" spans="1:19" ht="17.45" customHeight="1" thickBot="1" x14ac:dyDescent="0.3">
      <c r="C29" s="12" t="s">
        <v>31</v>
      </c>
      <c r="D29" s="155">
        <f t="shared" ref="D29:O29" si="11">SUM(D26:D28)</f>
        <v>44106</v>
      </c>
      <c r="E29" s="156">
        <f t="shared" si="11"/>
        <v>1656.3</v>
      </c>
      <c r="F29" s="157">
        <f t="shared" si="11"/>
        <v>38328.43</v>
      </c>
      <c r="G29" s="155">
        <f t="shared" si="11"/>
        <v>0</v>
      </c>
      <c r="H29" s="156">
        <f t="shared" si="11"/>
        <v>0</v>
      </c>
      <c r="I29" s="169">
        <f t="shared" si="11"/>
        <v>0</v>
      </c>
      <c r="J29" s="155">
        <f t="shared" si="11"/>
        <v>43791</v>
      </c>
      <c r="K29" s="156">
        <f t="shared" si="11"/>
        <v>0</v>
      </c>
      <c r="L29" s="157">
        <f t="shared" si="11"/>
        <v>0</v>
      </c>
      <c r="M29" s="155">
        <f t="shared" si="11"/>
        <v>127881.73000000001</v>
      </c>
      <c r="N29" s="156">
        <f t="shared" si="11"/>
        <v>1656.3</v>
      </c>
      <c r="O29" s="157">
        <f t="shared" si="11"/>
        <v>38328.43</v>
      </c>
      <c r="P29" s="29">
        <f>(P26*M26)+(P27*M27)+(P28*M28)</f>
        <v>26945.632500000003</v>
      </c>
      <c r="Q29" s="29">
        <f>(Q25*$M$8)+(Q26*$M$9)+(Q27*$M$10)+(Q28*$M$11)</f>
        <v>12684.782760358959</v>
      </c>
      <c r="R29" s="30"/>
      <c r="S29" s="27"/>
    </row>
    <row r="30" spans="1:19" ht="15.75" x14ac:dyDescent="0.25">
      <c r="B30" s="33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5.75" x14ac:dyDescent="0.25">
      <c r="B31" s="38"/>
      <c r="C31" s="33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3"/>
    </row>
    <row r="32" spans="1:19" ht="15.75" x14ac:dyDescent="0.25">
      <c r="B32" s="38"/>
      <c r="C32" s="33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3"/>
    </row>
    <row r="33" spans="1:21" ht="31.5" x14ac:dyDescent="0.25">
      <c r="B33" s="137" t="s">
        <v>192</v>
      </c>
      <c r="C33" s="128" t="s">
        <v>193</v>
      </c>
      <c r="D33" s="185">
        <v>0</v>
      </c>
      <c r="E33" s="129">
        <v>0</v>
      </c>
      <c r="F33" s="153">
        <v>0</v>
      </c>
      <c r="G33" s="185">
        <v>10000</v>
      </c>
      <c r="H33" s="129">
        <v>0</v>
      </c>
      <c r="I33" s="153">
        <v>0</v>
      </c>
      <c r="J33" s="187">
        <v>59862</v>
      </c>
      <c r="K33" s="130">
        <v>2651</v>
      </c>
      <c r="L33" s="170">
        <v>0</v>
      </c>
      <c r="M33" s="172">
        <f>SUM(D33:J33)</f>
        <v>69862</v>
      </c>
      <c r="N33" s="178">
        <f t="shared" ref="N33:O36" si="12">+E33+H33+K33</f>
        <v>2651</v>
      </c>
      <c r="O33" s="181">
        <f t="shared" si="12"/>
        <v>0</v>
      </c>
      <c r="P33" s="131"/>
      <c r="Q33" s="132"/>
      <c r="R33" s="118"/>
      <c r="S33" s="118"/>
      <c r="T33" s="118"/>
      <c r="U33" s="193"/>
    </row>
    <row r="34" spans="1:21" ht="47.25" x14ac:dyDescent="0.25">
      <c r="B34" s="138" t="s">
        <v>194</v>
      </c>
      <c r="C34" s="133" t="s">
        <v>195</v>
      </c>
      <c r="D34" s="186">
        <v>14011.22</v>
      </c>
      <c r="E34" s="104">
        <v>0</v>
      </c>
      <c r="F34" s="154">
        <v>0</v>
      </c>
      <c r="G34" s="186">
        <v>21680</v>
      </c>
      <c r="H34" s="104">
        <v>7145</v>
      </c>
      <c r="I34" s="154">
        <v>14534</v>
      </c>
      <c r="J34" s="188">
        <v>39046</v>
      </c>
      <c r="K34" s="105">
        <v>0</v>
      </c>
      <c r="L34" s="171">
        <v>0</v>
      </c>
      <c r="M34" s="173">
        <f>SUM(D34:J34)</f>
        <v>96416.22</v>
      </c>
      <c r="N34" s="178">
        <f t="shared" si="12"/>
        <v>7145</v>
      </c>
      <c r="O34" s="181">
        <f t="shared" si="12"/>
        <v>14534</v>
      </c>
      <c r="P34" s="46"/>
      <c r="Q34" s="134"/>
      <c r="R34" s="118"/>
      <c r="S34" s="118"/>
      <c r="T34" s="118"/>
    </row>
    <row r="35" spans="1:21" ht="15.75" x14ac:dyDescent="0.25">
      <c r="B35" s="138" t="s">
        <v>196</v>
      </c>
      <c r="C35" s="133"/>
      <c r="D35" s="186">
        <v>0</v>
      </c>
      <c r="E35" s="104">
        <v>0</v>
      </c>
      <c r="F35" s="154">
        <v>0</v>
      </c>
      <c r="G35" s="186">
        <v>0</v>
      </c>
      <c r="H35" s="104">
        <v>0</v>
      </c>
      <c r="I35" s="154">
        <v>0</v>
      </c>
      <c r="J35" s="188">
        <f>39378+40000</f>
        <v>79378</v>
      </c>
      <c r="K35" s="105">
        <v>467.48</v>
      </c>
      <c r="L35" s="171">
        <f>26116.38-1720.33</f>
        <v>24396.050000000003</v>
      </c>
      <c r="M35" s="173">
        <f>SUM(D35:J35)</f>
        <v>79378</v>
      </c>
      <c r="N35" s="178">
        <f t="shared" si="12"/>
        <v>467.48</v>
      </c>
      <c r="O35" s="181">
        <f t="shared" si="12"/>
        <v>24396.050000000003</v>
      </c>
      <c r="P35" s="46"/>
      <c r="Q35" s="134"/>
      <c r="R35" s="118"/>
      <c r="S35" s="118"/>
      <c r="T35" s="118"/>
    </row>
    <row r="36" spans="1:21" ht="31.5" x14ac:dyDescent="0.25">
      <c r="B36" s="139" t="s">
        <v>197</v>
      </c>
      <c r="C36" s="133" t="s">
        <v>198</v>
      </c>
      <c r="D36" s="186">
        <v>0</v>
      </c>
      <c r="E36" s="104">
        <v>0</v>
      </c>
      <c r="F36" s="154">
        <v>0</v>
      </c>
      <c r="G36" s="186">
        <v>0</v>
      </c>
      <c r="H36" s="104">
        <v>0</v>
      </c>
      <c r="I36" s="154">
        <v>0</v>
      </c>
      <c r="J36" s="188"/>
      <c r="K36" s="105">
        <v>0</v>
      </c>
      <c r="L36" s="171">
        <v>0</v>
      </c>
      <c r="M36" s="173">
        <f>SUM(D36:J36)</f>
        <v>0</v>
      </c>
      <c r="N36" s="178">
        <f t="shared" si="12"/>
        <v>0</v>
      </c>
      <c r="O36" s="181">
        <f t="shared" si="12"/>
        <v>0</v>
      </c>
      <c r="P36" s="46"/>
      <c r="Q36" s="134"/>
      <c r="R36" s="118"/>
      <c r="S36" s="118"/>
      <c r="T36" s="118"/>
    </row>
    <row r="37" spans="1:21" ht="15.75" x14ac:dyDescent="0.25">
      <c r="B37" s="38"/>
      <c r="C37" s="120" t="s">
        <v>199</v>
      </c>
      <c r="D37" s="159">
        <f>SUM(D33:D36)</f>
        <v>14011.22</v>
      </c>
      <c r="E37" s="121">
        <f t="shared" ref="E37:K37" si="13">SUM(E33:E36)</f>
        <v>0</v>
      </c>
      <c r="F37" s="122">
        <f>SUM(F33:F36)</f>
        <v>0</v>
      </c>
      <c r="G37" s="159">
        <f t="shared" si="13"/>
        <v>31680</v>
      </c>
      <c r="H37" s="121">
        <f t="shared" si="13"/>
        <v>7145</v>
      </c>
      <c r="I37" s="122">
        <f>SUM(I33:I36)</f>
        <v>14534</v>
      </c>
      <c r="J37" s="159">
        <f t="shared" si="13"/>
        <v>178286</v>
      </c>
      <c r="K37" s="121">
        <f t="shared" si="13"/>
        <v>3118.48</v>
      </c>
      <c r="L37" s="122">
        <f>SUM(L33:L36)</f>
        <v>24396.050000000003</v>
      </c>
      <c r="M37" s="159">
        <f>SUM(M33:M36)</f>
        <v>245656.22</v>
      </c>
      <c r="N37" s="122">
        <f>SUM(N33:N36)</f>
        <v>10263.48</v>
      </c>
      <c r="O37" s="147">
        <f>SUM(O33:O36)</f>
        <v>38930.050000000003</v>
      </c>
      <c r="P37" s="135">
        <f>(P33*M33)+(P34*M34)+(P35*M35)+(P36*M36)</f>
        <v>0</v>
      </c>
      <c r="Q37" s="136">
        <f>SUM(Q33:Q36)</f>
        <v>0</v>
      </c>
      <c r="R37" s="118"/>
      <c r="S37" s="118"/>
      <c r="T37" s="118"/>
    </row>
    <row r="38" spans="1:21" ht="15.75" x14ac:dyDescent="0.25">
      <c r="B38" s="107"/>
      <c r="C38" s="33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118"/>
      <c r="S38" s="118"/>
      <c r="T38" s="118"/>
    </row>
    <row r="39" spans="1:21" ht="15.75" x14ac:dyDescent="0.25">
      <c r="B39" s="107"/>
      <c r="C39" s="33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118"/>
      <c r="S39" s="118"/>
      <c r="T39" s="118"/>
    </row>
    <row r="40" spans="1:21" ht="15.75" x14ac:dyDescent="0.25">
      <c r="B40" s="107"/>
      <c r="C40" s="246" t="s">
        <v>200</v>
      </c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8"/>
      <c r="Q40" s="118"/>
      <c r="R40" s="118"/>
      <c r="S40" s="118"/>
      <c r="T40" s="118"/>
    </row>
    <row r="41" spans="1:21" ht="15.75" x14ac:dyDescent="0.25">
      <c r="B41" s="107"/>
      <c r="C41" s="231"/>
      <c r="D41" s="233" t="str">
        <f>D5</f>
        <v>UNICEF budget</v>
      </c>
      <c r="E41" s="238" t="s">
        <v>219</v>
      </c>
      <c r="F41" s="251" t="s">
        <v>220</v>
      </c>
      <c r="G41" s="235" t="str">
        <f>G5</f>
        <v>UNFPA Budget</v>
      </c>
      <c r="H41" s="238" t="s">
        <v>221</v>
      </c>
      <c r="I41" s="238" t="s">
        <v>222</v>
      </c>
      <c r="J41" s="233" t="str">
        <f>J5</f>
        <v>OIT Budget</v>
      </c>
      <c r="K41" s="240" t="s">
        <v>223</v>
      </c>
      <c r="L41" s="251" t="s">
        <v>224</v>
      </c>
      <c r="M41" s="236" t="s">
        <v>225</v>
      </c>
      <c r="N41" s="244" t="s">
        <v>210</v>
      </c>
      <c r="O41" s="244" t="s">
        <v>228</v>
      </c>
      <c r="P41" s="244" t="s">
        <v>229</v>
      </c>
      <c r="Q41" s="118"/>
      <c r="R41" s="118"/>
      <c r="S41" s="118"/>
    </row>
    <row r="42" spans="1:21" ht="15.75" x14ac:dyDescent="0.25">
      <c r="B42" s="107"/>
      <c r="C42" s="232"/>
      <c r="D42" s="234"/>
      <c r="E42" s="239"/>
      <c r="F42" s="252"/>
      <c r="G42" s="211"/>
      <c r="H42" s="239"/>
      <c r="I42" s="239"/>
      <c r="J42" s="234"/>
      <c r="K42" s="241"/>
      <c r="L42" s="252"/>
      <c r="M42" s="237"/>
      <c r="N42" s="245"/>
      <c r="O42" s="245"/>
      <c r="P42" s="245"/>
      <c r="Q42" s="118"/>
      <c r="R42" s="118"/>
      <c r="S42" s="118"/>
    </row>
    <row r="43" spans="1:21" ht="15.75" x14ac:dyDescent="0.25">
      <c r="B43" s="107"/>
      <c r="C43" s="175" t="s">
        <v>201</v>
      </c>
      <c r="D43" s="160">
        <f t="shared" ref="D43:K43" si="14">SUM(D12,D18,D24,D29,D33,D34,D35,D36)</f>
        <v>748639.22</v>
      </c>
      <c r="E43" s="104">
        <f t="shared" si="14"/>
        <v>46723.070000000007</v>
      </c>
      <c r="F43" s="154">
        <f>SUM(F12,F18,F24,F29,F33,F34,F35,F36)</f>
        <v>326633.3</v>
      </c>
      <c r="G43" s="58">
        <f t="shared" si="14"/>
        <v>321152</v>
      </c>
      <c r="H43" s="104">
        <f>SUM(H12,H18,H24,H29,H33,H34,H35,H36)</f>
        <v>19039</v>
      </c>
      <c r="I43" s="104">
        <f>SUM(I12,I18,I24,I29,I33,I34,I35,I36)</f>
        <v>189158</v>
      </c>
      <c r="J43" s="160">
        <f t="shared" si="14"/>
        <v>238619.99495327106</v>
      </c>
      <c r="K43" s="104">
        <f t="shared" si="14"/>
        <v>3118.48</v>
      </c>
      <c r="L43" s="154">
        <f>SUM(L12,L18,L24,L29,L33,L34,L35,L36)</f>
        <v>30694.054953271072</v>
      </c>
      <c r="M43" s="106">
        <f t="shared" ref="M43:O44" si="15">+D43+G43+J43</f>
        <v>1308411.214953271</v>
      </c>
      <c r="N43" s="123">
        <f t="shared" si="15"/>
        <v>68880.55</v>
      </c>
      <c r="O43" s="123">
        <f t="shared" si="15"/>
        <v>546485.3549532711</v>
      </c>
      <c r="P43" s="150">
        <f>(N43+O43)/M43</f>
        <v>0.47031537021428582</v>
      </c>
      <c r="Q43" s="118"/>
      <c r="R43" s="118"/>
      <c r="S43" s="118"/>
    </row>
    <row r="44" spans="1:21" ht="15.75" x14ac:dyDescent="0.25">
      <c r="B44" s="107"/>
      <c r="C44" s="175" t="s">
        <v>202</v>
      </c>
      <c r="D44" s="160">
        <f>D43*0.07</f>
        <v>52404.7454</v>
      </c>
      <c r="E44" s="104">
        <v>0</v>
      </c>
      <c r="F44" s="154">
        <v>0</v>
      </c>
      <c r="G44" s="58">
        <f t="shared" ref="G44:K44" si="16">G43*0.07</f>
        <v>22480.640000000003</v>
      </c>
      <c r="H44" s="104">
        <f t="shared" si="16"/>
        <v>1332.73</v>
      </c>
      <c r="I44" s="104">
        <f>I43*0.07</f>
        <v>13241.060000000001</v>
      </c>
      <c r="J44" s="160">
        <f t="shared" si="16"/>
        <v>16703.399646728976</v>
      </c>
      <c r="K44" s="104">
        <f t="shared" si="16"/>
        <v>218.29360000000003</v>
      </c>
      <c r="L44" s="174">
        <f>L43*0.07</f>
        <v>2148.5838467289755</v>
      </c>
      <c r="M44" s="115">
        <f t="shared" si="15"/>
        <v>91588.785046728968</v>
      </c>
      <c r="N44" s="149">
        <f t="shared" si="15"/>
        <v>1551.0236</v>
      </c>
      <c r="O44" s="123">
        <f t="shared" si="15"/>
        <v>15389.643846728977</v>
      </c>
      <c r="P44" s="150">
        <f>(N44+O44)/M44</f>
        <v>0.18496443028571435</v>
      </c>
      <c r="Q44" s="118"/>
      <c r="R44" s="118"/>
      <c r="S44" s="118"/>
    </row>
    <row r="45" spans="1:21" ht="15.75" x14ac:dyDescent="0.25">
      <c r="B45" s="107"/>
      <c r="C45" s="111" t="s">
        <v>7</v>
      </c>
      <c r="D45" s="161">
        <f>SUM(D43:D44)</f>
        <v>801043.96539999999</v>
      </c>
      <c r="E45" s="116">
        <f t="shared" ref="E45:K45" si="17">SUM(E43:E44)</f>
        <v>46723.070000000007</v>
      </c>
      <c r="F45" s="117">
        <f>SUM(F43:F44)</f>
        <v>326633.3</v>
      </c>
      <c r="G45" s="112">
        <f t="shared" si="17"/>
        <v>343632.64000000001</v>
      </c>
      <c r="H45" s="116">
        <f t="shared" si="17"/>
        <v>20371.73</v>
      </c>
      <c r="I45" s="116">
        <f>SUM(I43:I44)</f>
        <v>202399.06</v>
      </c>
      <c r="J45" s="161">
        <f t="shared" si="17"/>
        <v>255323.39460000003</v>
      </c>
      <c r="K45" s="116">
        <f t="shared" si="17"/>
        <v>3336.7736</v>
      </c>
      <c r="L45" s="117">
        <f>SUM(L43:L44)</f>
        <v>32842.638800000044</v>
      </c>
      <c r="M45" s="114">
        <f>SUM(M43:M44)</f>
        <v>1400000</v>
      </c>
      <c r="N45" s="124">
        <f>SUM(N43:N44)</f>
        <v>70431.573600000003</v>
      </c>
      <c r="O45" s="124">
        <f>SUM(O43:O44)</f>
        <v>561874.99880000006</v>
      </c>
      <c r="P45" s="151">
        <f>+(O45+N45)/M45</f>
        <v>0.45164755171428578</v>
      </c>
      <c r="Q45" s="118"/>
      <c r="R45" s="118"/>
      <c r="S45" s="118"/>
    </row>
    <row r="46" spans="1:21" ht="15.75" x14ac:dyDescent="0.2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>
        <v>0</v>
      </c>
      <c r="Q46" s="118"/>
      <c r="R46" s="118"/>
      <c r="S46" s="118"/>
    </row>
    <row r="47" spans="1:21" ht="15.75" x14ac:dyDescent="0.25">
      <c r="A47" s="28"/>
      <c r="B47" s="107"/>
      <c r="C47" s="38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118"/>
      <c r="R47" s="118"/>
      <c r="S47" s="118"/>
    </row>
    <row r="48" spans="1:21" ht="15.75" x14ac:dyDescent="0.25">
      <c r="B48" s="107"/>
      <c r="C48" s="125" t="s">
        <v>203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  <c r="Q48" s="118"/>
      <c r="R48" s="118"/>
      <c r="S48" s="118"/>
    </row>
    <row r="49" spans="2:19" ht="15.75" x14ac:dyDescent="0.25">
      <c r="B49" s="107"/>
      <c r="C49" s="249"/>
      <c r="D49" s="242" t="str">
        <f>D5</f>
        <v>UNICEF budget</v>
      </c>
      <c r="E49" s="238" t="s">
        <v>219</v>
      </c>
      <c r="F49" s="251" t="s">
        <v>220</v>
      </c>
      <c r="G49" s="242" t="str">
        <f>G5</f>
        <v>UNFPA Budget</v>
      </c>
      <c r="H49" s="238" t="s">
        <v>221</v>
      </c>
      <c r="I49" s="251" t="s">
        <v>222</v>
      </c>
      <c r="J49" s="242" t="str">
        <f>J5</f>
        <v>OIT Budget</v>
      </c>
      <c r="K49" s="251" t="s">
        <v>223</v>
      </c>
      <c r="L49" s="251" t="s">
        <v>224</v>
      </c>
      <c r="M49" s="249" t="s">
        <v>7</v>
      </c>
      <c r="N49" s="255" t="s">
        <v>210</v>
      </c>
      <c r="O49" s="244" t="s">
        <v>228</v>
      </c>
      <c r="P49" s="253" t="s">
        <v>204</v>
      </c>
      <c r="Q49" s="118"/>
      <c r="R49" s="118"/>
      <c r="S49" s="118"/>
    </row>
    <row r="50" spans="2:19" ht="15.75" x14ac:dyDescent="0.25">
      <c r="B50" s="107"/>
      <c r="C50" s="250"/>
      <c r="D50" s="243"/>
      <c r="E50" s="239"/>
      <c r="F50" s="252"/>
      <c r="G50" s="243"/>
      <c r="H50" s="239"/>
      <c r="I50" s="252"/>
      <c r="J50" s="243"/>
      <c r="K50" s="252"/>
      <c r="L50" s="252"/>
      <c r="M50" s="250"/>
      <c r="N50" s="256"/>
      <c r="O50" s="245"/>
      <c r="P50" s="254"/>
      <c r="Q50" s="73"/>
      <c r="R50" s="73"/>
      <c r="S50" s="118"/>
    </row>
    <row r="51" spans="2:19" ht="15.75" x14ac:dyDescent="0.25">
      <c r="B51" s="107"/>
      <c r="C51" s="109" t="s">
        <v>205</v>
      </c>
      <c r="D51" s="162">
        <f>$D$45*P51</f>
        <v>560730.77577999991</v>
      </c>
      <c r="E51" s="104">
        <f>+E45</f>
        <v>46723.070000000007</v>
      </c>
      <c r="F51" s="104">
        <f>+F45</f>
        <v>326633.3</v>
      </c>
      <c r="G51" s="176">
        <f>$G$45*P51</f>
        <v>240542.848</v>
      </c>
      <c r="H51" s="104">
        <f>+H45</f>
        <v>20371.73</v>
      </c>
      <c r="I51" s="104">
        <f>+I45</f>
        <v>202399.06</v>
      </c>
      <c r="J51" s="176">
        <f>$J$45*P51</f>
        <v>178726.37622000001</v>
      </c>
      <c r="K51" s="104">
        <f>+K45</f>
        <v>3336.7736</v>
      </c>
      <c r="L51" s="104">
        <f>+L45</f>
        <v>32842.638800000044</v>
      </c>
      <c r="M51" s="176">
        <f t="shared" ref="M51:O52" si="18">+D51+G51+J51</f>
        <v>979999.99999999988</v>
      </c>
      <c r="N51" s="123">
        <f t="shared" si="18"/>
        <v>70431.573600000003</v>
      </c>
      <c r="O51" s="123">
        <f t="shared" si="18"/>
        <v>561874.99880000006</v>
      </c>
      <c r="P51" s="119">
        <v>0.7</v>
      </c>
      <c r="Q51" s="73"/>
      <c r="R51" s="73"/>
      <c r="S51" s="118"/>
    </row>
    <row r="52" spans="2:19" ht="15.75" x14ac:dyDescent="0.25">
      <c r="B52" s="107"/>
      <c r="C52" s="110" t="s">
        <v>206</v>
      </c>
      <c r="D52" s="162">
        <f>$D$45*P52</f>
        <v>240313.18961999999</v>
      </c>
      <c r="E52" s="104">
        <f>+E44</f>
        <v>0</v>
      </c>
      <c r="F52" s="154">
        <v>0</v>
      </c>
      <c r="G52" s="176">
        <f>$G$45*P52</f>
        <v>103089.792</v>
      </c>
      <c r="H52" s="104">
        <v>0</v>
      </c>
      <c r="I52" s="154">
        <v>0</v>
      </c>
      <c r="J52" s="176">
        <f>$J$45*P52</f>
        <v>76597.018380000009</v>
      </c>
      <c r="K52" s="104">
        <v>0</v>
      </c>
      <c r="L52" s="154">
        <v>0</v>
      </c>
      <c r="M52" s="177">
        <f t="shared" si="18"/>
        <v>420000</v>
      </c>
      <c r="N52" s="123">
        <f t="shared" si="18"/>
        <v>0</v>
      </c>
      <c r="O52" s="123">
        <f t="shared" si="18"/>
        <v>0</v>
      </c>
      <c r="P52" s="119">
        <v>0.3</v>
      </c>
      <c r="Q52" s="118"/>
      <c r="R52" s="118"/>
      <c r="S52" s="118"/>
    </row>
    <row r="53" spans="2:19" ht="15.75" x14ac:dyDescent="0.25">
      <c r="B53" s="107"/>
      <c r="C53" s="111" t="s">
        <v>208</v>
      </c>
      <c r="D53" s="161">
        <f>SUM(D51:D52)</f>
        <v>801043.96539999987</v>
      </c>
      <c r="E53" s="116">
        <f>+E51+E52</f>
        <v>46723.070000000007</v>
      </c>
      <c r="F53" s="117">
        <f>+F51+F52</f>
        <v>326633.3</v>
      </c>
      <c r="G53" s="161">
        <f>SUM(G51:G52)</f>
        <v>343632.64000000001</v>
      </c>
      <c r="H53" s="116">
        <f>+H51+H52</f>
        <v>20371.73</v>
      </c>
      <c r="I53" s="117">
        <f>+I51+I52</f>
        <v>202399.06</v>
      </c>
      <c r="J53" s="161">
        <f>SUM(J51:J52)</f>
        <v>255323.3946</v>
      </c>
      <c r="K53" s="116">
        <f>+K51+K52</f>
        <v>3336.7736</v>
      </c>
      <c r="L53" s="117">
        <f>+L51+L52</f>
        <v>32842.638800000044</v>
      </c>
      <c r="M53" s="161">
        <f>SUM(M51:M52)</f>
        <v>1400000</v>
      </c>
      <c r="N53" s="124">
        <f>SUM(N51:N52)</f>
        <v>70431.573600000003</v>
      </c>
      <c r="O53" s="124">
        <f>SUM(O51:O52)</f>
        <v>561874.99880000006</v>
      </c>
      <c r="P53" s="113">
        <f>SUM(P51:P52)</f>
        <v>1</v>
      </c>
      <c r="Q53" s="118"/>
      <c r="R53" s="118"/>
      <c r="S53" s="118"/>
    </row>
    <row r="54" spans="2:19" ht="15.75" x14ac:dyDescent="0.25">
      <c r="B54" s="107"/>
      <c r="C54" s="86"/>
      <c r="D54" s="87"/>
      <c r="E54" s="107"/>
      <c r="F54" s="107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85"/>
      <c r="R54" s="69"/>
    </row>
    <row r="55" spans="2:19" ht="31.5" x14ac:dyDescent="0.25">
      <c r="B55" s="107"/>
      <c r="C55" s="88" t="s">
        <v>209</v>
      </c>
      <c r="D55" s="89">
        <f>SUM(P12,P18,P24,P29,P37)*1.07</f>
        <v>725032.39589499997</v>
      </c>
      <c r="E55" s="107"/>
      <c r="F55" s="107"/>
      <c r="G55" s="70"/>
      <c r="H55" s="70"/>
      <c r="I55" s="70"/>
      <c r="J55" s="70"/>
      <c r="K55" s="70"/>
      <c r="L55" s="70"/>
      <c r="M55" s="70"/>
      <c r="N55" s="70"/>
      <c r="O55" s="70"/>
      <c r="P55" s="90" t="s">
        <v>230</v>
      </c>
      <c r="Q55" s="91">
        <f>SUM(Q37,Q29,Q24,Q18,Q12)</f>
        <v>183897.79171433864</v>
      </c>
      <c r="R55" s="92"/>
    </row>
    <row r="56" spans="2:19" ht="15.75" x14ac:dyDescent="0.25">
      <c r="B56" s="107"/>
      <c r="C56" s="93" t="s">
        <v>211</v>
      </c>
      <c r="D56" s="94">
        <f>D55/M45</f>
        <v>0.51788028278214282</v>
      </c>
      <c r="E56" s="107"/>
      <c r="F56" s="107"/>
      <c r="G56" s="95"/>
      <c r="H56" s="95"/>
      <c r="I56" s="95"/>
      <c r="J56" s="95"/>
      <c r="K56" s="95"/>
      <c r="L56" s="95"/>
      <c r="M56" s="95"/>
      <c r="N56" s="95"/>
      <c r="O56" s="95"/>
      <c r="P56" s="118"/>
      <c r="Q56" s="118"/>
      <c r="R56" s="98"/>
    </row>
    <row r="57" spans="2:19" ht="15.75" x14ac:dyDescent="0.25">
      <c r="B57" s="107"/>
      <c r="C57" s="218"/>
      <c r="D57" s="219"/>
      <c r="E57" s="107"/>
      <c r="F57" s="107"/>
      <c r="G57" s="99"/>
      <c r="H57" s="99"/>
      <c r="I57" s="99"/>
      <c r="J57" s="99"/>
      <c r="K57" s="189"/>
      <c r="L57" s="99"/>
      <c r="M57" s="99"/>
      <c r="N57" s="99"/>
      <c r="O57" s="99"/>
      <c r="P57" s="118"/>
      <c r="Q57" s="118"/>
    </row>
    <row r="58" spans="2:19" ht="15.75" x14ac:dyDescent="0.25">
      <c r="B58" s="107"/>
      <c r="C58" s="93" t="s">
        <v>213</v>
      </c>
      <c r="D58" s="100">
        <f>SUM(D35:J36)*1.07</f>
        <v>84934.46</v>
      </c>
      <c r="E58" s="107"/>
      <c r="F58" s="107"/>
      <c r="G58" s="101"/>
      <c r="H58" s="101"/>
      <c r="I58" s="101"/>
      <c r="J58" s="101"/>
      <c r="K58" s="101"/>
      <c r="L58" s="101"/>
      <c r="M58" s="101"/>
      <c r="N58" s="101"/>
      <c r="O58" s="101"/>
      <c r="P58" s="118"/>
      <c r="Q58" s="118"/>
    </row>
    <row r="59" spans="2:19" ht="15.75" x14ac:dyDescent="0.25">
      <c r="B59" s="107"/>
      <c r="C59" s="93" t="s">
        <v>214</v>
      </c>
      <c r="D59" s="94">
        <f>D58/M45</f>
        <v>6.0667471428571436E-2</v>
      </c>
      <c r="E59" s="107"/>
      <c r="F59" s="107"/>
      <c r="G59" s="101"/>
      <c r="H59" s="101"/>
      <c r="I59" s="101"/>
      <c r="J59" s="101"/>
      <c r="K59" s="101"/>
      <c r="L59" s="101"/>
      <c r="M59" s="101"/>
      <c r="N59" s="101"/>
      <c r="O59" s="101"/>
      <c r="P59" s="118"/>
      <c r="Q59" s="118"/>
    </row>
    <row r="60" spans="2:19" ht="30" customHeight="1" x14ac:dyDescent="0.25">
      <c r="B60" s="107"/>
      <c r="C60" s="220" t="s">
        <v>215</v>
      </c>
      <c r="D60" s="221"/>
      <c r="E60" s="107"/>
      <c r="F60" s="107"/>
      <c r="G60" s="103"/>
      <c r="H60" s="103"/>
      <c r="I60" s="103"/>
      <c r="J60" s="103"/>
      <c r="K60" s="103"/>
      <c r="L60" s="103"/>
      <c r="M60" s="103"/>
      <c r="N60" s="103"/>
      <c r="O60" s="103"/>
      <c r="P60" s="108"/>
      <c r="Q60" s="108"/>
    </row>
    <row r="61" spans="2:19" ht="15.75" x14ac:dyDescent="0.25"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</row>
    <row r="62" spans="2:19" ht="15.75" x14ac:dyDescent="0.25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</row>
    <row r="63" spans="2:19" ht="15.75" x14ac:dyDescent="0.25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</row>
    <row r="64" spans="2:19" ht="15.75" x14ac:dyDescent="0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</row>
    <row r="65" spans="2:17" ht="15.75" x14ac:dyDescent="0.25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</row>
    <row r="66" spans="2:17" ht="15.75" x14ac:dyDescent="0.25"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</row>
  </sheetData>
  <mergeCells count="39">
    <mergeCell ref="N41:N42"/>
    <mergeCell ref="P41:P42"/>
    <mergeCell ref="C40:P40"/>
    <mergeCell ref="C49:C50"/>
    <mergeCell ref="O41:O42"/>
    <mergeCell ref="L41:L42"/>
    <mergeCell ref="I41:I42"/>
    <mergeCell ref="F41:F42"/>
    <mergeCell ref="F49:F50"/>
    <mergeCell ref="I49:I50"/>
    <mergeCell ref="L49:L50"/>
    <mergeCell ref="O49:O50"/>
    <mergeCell ref="M49:M50"/>
    <mergeCell ref="P49:P50"/>
    <mergeCell ref="K49:K50"/>
    <mergeCell ref="N49:N50"/>
    <mergeCell ref="C57:D57"/>
    <mergeCell ref="C60:D60"/>
    <mergeCell ref="D49:D50"/>
    <mergeCell ref="G49:G50"/>
    <mergeCell ref="J49:J50"/>
    <mergeCell ref="E49:E50"/>
    <mergeCell ref="H49:H50"/>
    <mergeCell ref="C41:C42"/>
    <mergeCell ref="D41:D42"/>
    <mergeCell ref="G41:G42"/>
    <mergeCell ref="J41:J42"/>
    <mergeCell ref="M41:M42"/>
    <mergeCell ref="E41:E42"/>
    <mergeCell ref="H41:H42"/>
    <mergeCell ref="K41:K42"/>
    <mergeCell ref="C25:S25"/>
    <mergeCell ref="B1:G1"/>
    <mergeCell ref="B3:G3"/>
    <mergeCell ref="C6:S6"/>
    <mergeCell ref="C7:S7"/>
    <mergeCell ref="C13:S13"/>
    <mergeCell ref="C19:S19"/>
    <mergeCell ref="B2:G2"/>
  </mergeCells>
  <conditionalFormatting sqref="D56">
    <cfRule type="cellIs" dxfId="3" priority="4" operator="lessThan">
      <formula>0.15</formula>
    </cfRule>
  </conditionalFormatting>
  <conditionalFormatting sqref="D59">
    <cfRule type="cellIs" dxfId="2" priority="3" operator="lessThan">
      <formula>0.05</formula>
    </cfRule>
  </conditionalFormatting>
  <conditionalFormatting sqref="P53">
    <cfRule type="cellIs" dxfId="1" priority="2" operator="greaterThan">
      <formula>1</formula>
    </cfRule>
  </conditionalFormatting>
  <conditionalFormatting sqref="P51:P52">
    <cfRule type="cellIs" dxfId="0" priority="1" operator="lessThan">
      <formula>0.05</formula>
    </cfRule>
  </conditionalFormatting>
  <dataValidations count="6">
    <dataValidation allowBlank="1" showErrorMessage="1" prompt="% Towards Gender Equality and Women's Empowerment Must be Higher than 15%_x000a_" sqref="D58:O58" xr:uid="{DB5B4DD4-9C5A-4DDB-9BA3-E13379ADE5B1}"/>
    <dataValidation allowBlank="1" showInputMessage="1" showErrorMessage="1" prompt="Insert *text* description of Activity here" sqref="C8 C14 C20 C26" xr:uid="{9CC046FF-8953-45A8-9135-98AA007114E4}"/>
    <dataValidation allowBlank="1" showInputMessage="1" showErrorMessage="1" prompt="Insert *text* description of Output here" sqref="C7 C13 C19 C25" xr:uid="{A7F40D63-C488-4558-A645-CAB1BFAF2612}"/>
    <dataValidation allowBlank="1" showInputMessage="1" showErrorMessage="1" prompt="Insert *text* description of Outcome here" sqref="C6:S6" xr:uid="{9872A8E2-593A-42EA-B9FD-AF431389FBBA}"/>
    <dataValidation allowBlank="1" showInputMessage="1" showErrorMessage="1" prompt="M&amp;E Budget Cannot be Less than 5%_x000a_" sqref="D59:O59" xr:uid="{CAF4DB23-8A94-44C0-954D-0C0D987B2F27}"/>
    <dataValidation allowBlank="1" showInputMessage="1" showErrorMessage="1" prompt="% Towards Gender Equality and Women's Empowerment Must be Higher than 15%_x000a_" sqref="D56:O56" xr:uid="{DE5FBBE4-2E31-4A87-9C6B-C2459E3EE2E8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4094DFC25114BA98D8ABEB263519A" ma:contentTypeVersion="16" ma:contentTypeDescription="Create a new document." ma:contentTypeScope="" ma:versionID="e925d3981284bf33e7c9f52ec5365fd4">
  <xsd:schema xmlns:xsd="http://www.w3.org/2001/XMLSchema" xmlns:xs="http://www.w3.org/2001/XMLSchema" xmlns:p="http://schemas.microsoft.com/office/2006/metadata/properties" xmlns:ns2="8315e492-ce1f-45aa-ab83-d0a1d077d827" xmlns:ns3="5bbe472c-b467-463e-b963-66c0881b33a2" targetNamespace="http://schemas.microsoft.com/office/2006/metadata/properties" ma:root="true" ma:fieldsID="369175182c7a76368e83ead915c3dfb2" ns2:_="" ns3:_="">
    <xsd:import namespace="8315e492-ce1f-45aa-ab83-d0a1d077d827"/>
    <xsd:import namespace="5bbe472c-b467-463e-b963-66c0881b33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5e492-ce1f-45aa-ab83-d0a1d077d8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e472c-b467-463e-b963-66c0881b33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6951aa3-56c9-4a6e-9deb-b32717a9ce09}" ma:internalName="TaxCatchAll" ma:showField="CatchAllData" ma:web="5bbe472c-b467-463e-b963-66c0881b33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be472c-b467-463e-b963-66c0881b33a2" xsi:nil="true"/>
    <lcf76f155ced4ddcb4097134ff3c332f xmlns="8315e492-ce1f-45aa-ab83-d0a1d077d8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1D0369-5231-4FCC-BD51-9C7AF0B4F9AD}"/>
</file>

<file path=customXml/itemProps2.xml><?xml version="1.0" encoding="utf-8"?>
<ds:datastoreItem xmlns:ds="http://schemas.openxmlformats.org/officeDocument/2006/customXml" ds:itemID="{690C7451-AF9C-4905-B9CC-DEBFE48F647C}"/>
</file>

<file path=customXml/itemProps3.xml><?xml version="1.0" encoding="utf-8"?>
<ds:datastoreItem xmlns:ds="http://schemas.openxmlformats.org/officeDocument/2006/customXml" ds:itemID="{408D99D4-D136-487F-8DBD-6576B19D4A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1) Budget Table (2)</vt:lpstr>
      <vt:lpstr>Informe Financiero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Dávila Fajardo</dc:creator>
  <cp:keywords/>
  <dc:description/>
  <cp:lastModifiedBy>Irene Rojas</cp:lastModifiedBy>
  <cp:revision/>
  <dcterms:created xsi:type="dcterms:W3CDTF">2022-04-20T17:41:15Z</dcterms:created>
  <dcterms:modified xsi:type="dcterms:W3CDTF">2022-06-15T20:27:01Z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0x0101000BF4094DFC25114BA98D8ABEB263519A</vt:lpwstr>
  </property>
</Properties>
</file>