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75" windowHeight="9720" activeTab="0"/>
  </bookViews>
  <sheets>
    <sheet name="UNDP FAO WP" sheetId="1" r:id="rId1"/>
  </sheets>
  <definedNames>
    <definedName name="_Toc201908554" localSheetId="0">'UNDP FAO WP'!$A$1</definedName>
  </definedNames>
  <calcPr fullCalcOnLoad="1"/>
</workbook>
</file>

<file path=xl/sharedStrings.xml><?xml version="1.0" encoding="utf-8"?>
<sst xmlns="http://schemas.openxmlformats.org/spreadsheetml/2006/main" count="254" uniqueCount="105">
  <si>
    <t>Annex A: WORK PLAN</t>
  </si>
  <si>
    <t>For MDGF1713-E-11a-AFG “Strengthened Approach for the Integration of Sustainable Environmental Management in Afghanistan”</t>
  </si>
  <si>
    <t>Annual targets</t>
  </si>
  <si>
    <t xml:space="preserve">Activities </t>
  </si>
  <si>
    <t>TIME FRAME</t>
  </si>
  <si>
    <t>UN AGENCY</t>
  </si>
  <si>
    <t>RESPON-SIBLE PARTY</t>
  </si>
  <si>
    <t>PLANNED BUDGET</t>
  </si>
  <si>
    <t>Q1</t>
  </si>
  <si>
    <t>Q2</t>
  </si>
  <si>
    <t>Q3</t>
  </si>
  <si>
    <t>Q4</t>
  </si>
  <si>
    <t>Source of Funds</t>
  </si>
  <si>
    <t>Budget Description</t>
  </si>
  <si>
    <t xml:space="preserve"> Amount </t>
  </si>
  <si>
    <t>JP Output 1.1: National environmental concerns reflected in the ANDS and selected sectoral plans, and institutional capacity strengthened to operationalise them.</t>
  </si>
  <si>
    <t>Annual targets:</t>
  </si>
  <si>
    <t>UNDP: Environmental mainstreaming guideline drafted; NABDP infrastructure operational guideline revised; NEPA capacity assessment initiated</t>
  </si>
  <si>
    <t>FAO: Training needs identified and training initiated, the range land monitoring tools designed</t>
  </si>
  <si>
    <t>Activity 1.1.1</t>
  </si>
  <si>
    <t>i. Desk review of existing references;</t>
  </si>
  <si>
    <t>ii. Technical consultation with NEPA, UNEP and other partners, including finalization  of the list of relevant line ministries (to be selected from the CEC members) and departments;</t>
  </si>
  <si>
    <t>iii. Identify focal points within the target ministries / departments;</t>
  </si>
  <si>
    <t>iv. Organise consultation workshops with the identified ministry participants towards a needs assessment;</t>
  </si>
  <si>
    <t>v. Draft an environmental mainstreaming guideline/user friend tool  for usage by ministries in their programme work</t>
  </si>
  <si>
    <t>UNDP</t>
  </si>
  <si>
    <t>NEPA</t>
  </si>
  <si>
    <t>MDG-F</t>
  </si>
  <si>
    <t>Training of counterparts</t>
  </si>
  <si>
    <t>Contracts</t>
  </si>
  <si>
    <t>Personnel</t>
  </si>
  <si>
    <t>Supplies, commodities, equipment and transport</t>
  </si>
  <si>
    <t>Travel</t>
  </si>
  <si>
    <t>Miscellaneous</t>
  </si>
  <si>
    <t>F&amp;A*</t>
  </si>
  <si>
    <t xml:space="preserve">Activity 1.1.2:  </t>
  </si>
  <si>
    <t>i. Share the draft environmental mainstreaming guideline with MRRD, and prepare guideline piloting schedule within NABDP;</t>
  </si>
  <si>
    <t>ii. Incorporate environmental guideline into the NABDP operational (PCM) guideline on infrastructure projects</t>
  </si>
  <si>
    <t>MRRD</t>
  </si>
  <si>
    <t>F&amp;A</t>
  </si>
  <si>
    <t xml:space="preserve">Activity 1.1.3: </t>
  </si>
  <si>
    <t>i. Review past capacity assessment of NEPA, if any, and on-going external support provided to NEPA (in addition to UNEP support) to identify capacity needs;</t>
  </si>
  <si>
    <t>ii. Conduct capacity assessment which includes self-assessment by NEPA staff and departments, sensitization workshops, review of division ToRs in light of the ANDS Environment Strategy;</t>
  </si>
  <si>
    <t>Activity 1.1.4:</t>
  </si>
  <si>
    <t>i. Review current annual planning process related to Rangeland Management and identify the gaps and options for improvement;</t>
  </si>
  <si>
    <t>ii. Train the MoAIL’s Range Land Department in planning implementing, and monitoring range land management activities based on (i);</t>
  </si>
  <si>
    <t>FAO</t>
  </si>
  <si>
    <t>MoAIL</t>
  </si>
  <si>
    <t xml:space="preserve">Activity 1.1.5: </t>
  </si>
  <si>
    <t xml:space="preserve">i. Establish together with Range Land Department a central monitoring database to document (legal documentation, maps, management plans) participatory range land management initiatives and to monitor the improvement (or degradation) of range land condition in areas under community management. </t>
  </si>
  <si>
    <t>JP Output 1.2: Environmental concerns are fully reflected in provincial and district development plans.</t>
  </si>
  <si>
    <t>UNDP: Environmental awareness materials designed; target communities for awareness building identified and capacity assessed, formulation of environmental sub-committees initiated under CDC/DDA; MRRD community empowerment guideline revised and target community selection criteria developed</t>
  </si>
  <si>
    <t>FAO: Nil</t>
  </si>
  <si>
    <t xml:space="preserve">Activity 1.2.1: </t>
  </si>
  <si>
    <t>i. Design and agree on the content of environmental awareness materials and media programmes in consultation with the programme partners (NEPA, UNEP, MoAIL, FAO, MRRD)</t>
  </si>
  <si>
    <t xml:space="preserve">Activity 1.2.2: </t>
  </si>
  <si>
    <t>i. In consultation with FAO and UNEP, identify target communities for general environmental awareness training in the same districts/provinces identified as above;</t>
  </si>
  <si>
    <t>ii. Undertake a quick needs assessment of capacities and environmental status in the target communities;</t>
  </si>
  <si>
    <t>iii. Establish environment sub-committees under existing DDAs, CDCs or shuras (where possible separate women groups for more women-oriented awareness)</t>
  </si>
  <si>
    <t xml:space="preserve">Activity 1.2.3: </t>
  </si>
  <si>
    <t>i. Review MRRD/NABDP operational guideline on community empowerment to reflect environmental concepts;</t>
  </si>
  <si>
    <t>ii. Develop prioritization criteria checklist for selecting target provinces/districts for environmental mainstreaming;</t>
  </si>
  <si>
    <t>JP Output 2.1: Communities are able to develop and implement projects for sustainable use of natural resources and livelihoods</t>
  </si>
  <si>
    <t>UNDP:Nil</t>
  </si>
  <si>
    <t>FAO: RRA/PRA conducted and target communities selected.Formulation of the rangeland management plan initiated in at least one provice. Livelihood improvement plans developed and implementation of relevant proejcts initiated in at least one province.</t>
  </si>
  <si>
    <r>
      <t xml:space="preserve">Activity 2.1.1: </t>
    </r>
    <r>
      <rPr>
        <sz val="8"/>
        <rFont val="Myriad Pro"/>
        <family val="0"/>
      </rPr>
      <t>(No activity planned for Year 1)</t>
    </r>
  </si>
  <si>
    <t>Activity 2.1.2</t>
  </si>
  <si>
    <t>i. Conduct RRA focusing on NR (range land and water) utilization in all accessible districts (3 provinces)</t>
  </si>
  <si>
    <t>ii. Select target communities based on RRA results and NRM priorities identified during local planning processes (CDC, district and provincial levels), in consultation with UNDP/MRRD and UNEP</t>
  </si>
  <si>
    <t xml:space="preserve"> </t>
  </si>
  <si>
    <t xml:space="preserve">Activity 2.1.3: </t>
  </si>
  <si>
    <t>i. Conduct PRA covering Range Land utilization and user rights, resource condition and livelihoods support systems in selected target communities (in preparation of range land management and integrated livelihoods improvement activities.</t>
  </si>
  <si>
    <t>ii. Finalise the indicators to monitor and evaluate the NRM activities.</t>
  </si>
  <si>
    <t>iii. Based on the PRA exercise, set initial baseline data for future evaluation</t>
  </si>
  <si>
    <t>Activity 2.1.4:</t>
  </si>
  <si>
    <t>i. Facilitate the establishment of local Range Land Management Committees (to be termed as “Community Range Land Associations” under the draft Range Land Law, which may be established within CDCs);</t>
  </si>
  <si>
    <t>ii. Develop of range land management plans including resource mapping, protection, regulations, conflict resolution mechanisms, range land improvement measures and participatory monitoring  systems</t>
  </si>
  <si>
    <t>Activity 2.1.5: (No activities in Year 1)</t>
  </si>
  <si>
    <t xml:space="preserve">Activity 2.1.6: </t>
  </si>
  <si>
    <t>i. Review the existing livelihood options within the communities;</t>
  </si>
  <si>
    <t>ii. In collaboration with MRRD/UNDP, identify areas of intervention focusing on environmental and social sustainability;</t>
  </si>
  <si>
    <t>iii. In collaboration with MRRD/UNDP, plan integrated livelihoods improvement activities through community based approaches</t>
  </si>
  <si>
    <t>Activity 2.1.7:</t>
  </si>
  <si>
    <t>i. In collaboration with MRRD/UNDP, implement integrated livelihoods improvement plans in support of range land management activities</t>
  </si>
  <si>
    <r>
      <t>Activity 2.1.8:</t>
    </r>
    <r>
      <rPr>
        <sz val="8"/>
        <rFont val="Myriad Pro"/>
        <family val="0"/>
      </rPr>
      <t>(not planned in Year 1)</t>
    </r>
  </si>
  <si>
    <t>JP Output 2.2: Institutional knowledge management improved in relation with community based field interventions</t>
  </si>
  <si>
    <t>UNDP: Desk review of existing CBNRM manuals and references conducted; technical consultation with FAO, UNEP and other partners conducted</t>
  </si>
  <si>
    <t>FAO: Workshop &amp; training planned and initiated.</t>
  </si>
  <si>
    <t xml:space="preserve">Activity 2.2.1: </t>
  </si>
  <si>
    <t>i. Desk review of existing CBNRM training manuals and references;</t>
  </si>
  <si>
    <t>ii. Conduct technical consultation with FAO, UNEP and other partners who have carried out CBNRM in the country;</t>
  </si>
  <si>
    <t xml:space="preserve">Activity 2.2.2: </t>
  </si>
  <si>
    <t>Training on Participatory Rural Appraisal, Participatory Monitoring and CBNRM (initial technical training needed for the implementation of range land management activities by government, non-government and community partners</t>
  </si>
  <si>
    <t>Activity 2.2.3:</t>
  </si>
  <si>
    <t>In country study tours for field level government, non-government and community partners directly involved in range land management activities.</t>
  </si>
  <si>
    <t>Total Planned Budget</t>
  </si>
  <si>
    <t>* F&amp;A is 7% agency overhead calculated with “off-the-top” method – [programmable amount ÷ 93 x7]</t>
  </si>
  <si>
    <t>UN Agencies</t>
  </si>
  <si>
    <t xml:space="preserve"> Grand Total </t>
  </si>
  <si>
    <t xml:space="preserve"> FAO </t>
  </si>
  <si>
    <t xml:space="preserve"> UNDP </t>
  </si>
  <si>
    <t>Total costs</t>
  </si>
  <si>
    <t>Sum of US$ Amount</t>
  </si>
  <si>
    <t>1st year</t>
  </si>
  <si>
    <t xml:space="preserve">Period: 1st Year 2009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</si>
</sst>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_ ;\-#,##0\ "/>
  </numFmts>
  <fonts count="50">
    <font>
      <sz val="10"/>
      <name val="Arial"/>
      <family val="0"/>
    </font>
    <font>
      <b/>
      <sz val="12"/>
      <name val="Myriad Pro"/>
      <family val="0"/>
    </font>
    <font>
      <sz val="10"/>
      <name val="Myriad Pro"/>
      <family val="0"/>
    </font>
    <font>
      <sz val="8"/>
      <name val="Myriad Pro"/>
      <family val="0"/>
    </font>
    <font>
      <b/>
      <sz val="8"/>
      <name val="Myriad Pro"/>
      <family val="0"/>
    </font>
    <font>
      <b/>
      <i/>
      <sz val="8"/>
      <name val="Myriad Pro"/>
      <family val="0"/>
    </font>
    <font>
      <sz val="9"/>
      <name val="Myriad Pro"/>
      <family val="0"/>
    </font>
    <font>
      <sz val="8"/>
      <name val="Arial"/>
      <family val="0"/>
    </font>
    <font>
      <sz val="9"/>
      <name val="Arial"/>
      <family val="2"/>
    </font>
    <font>
      <sz val="11"/>
      <color indexed="8"/>
      <name val="Arial"/>
      <family val="2"/>
    </font>
    <font>
      <b/>
      <sz val="10"/>
      <name val="Arial"/>
      <family val="2"/>
    </font>
    <font>
      <sz val="11"/>
      <name val="Arial"/>
      <family val="2"/>
    </font>
    <font>
      <b/>
      <sz val="9"/>
      <name val="Arial"/>
      <family val="2"/>
    </font>
    <font>
      <b/>
      <sz val="11"/>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CCECFF"/>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color indexed="8"/>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color indexed="63"/>
      </right>
      <top style="medium"/>
      <bottom>
        <color indexed="63"/>
      </bottom>
    </border>
    <border>
      <left style="thin"/>
      <right style="medium"/>
      <top style="medium"/>
      <bottom style="thin"/>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1" fillId="0" borderId="0" xfId="0" applyFont="1" applyAlignment="1">
      <alignment/>
    </xf>
    <xf numFmtId="0" fontId="2" fillId="0" borderId="0" xfId="0" applyFont="1" applyAlignment="1">
      <alignment horizontal="justify"/>
    </xf>
    <xf numFmtId="0" fontId="2" fillId="0" borderId="0" xfId="0" applyFont="1"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3" fillId="33" borderId="12" xfId="0" applyFont="1" applyFill="1" applyBorder="1" applyAlignment="1">
      <alignment vertical="top" wrapText="1"/>
    </xf>
    <xf numFmtId="0" fontId="3" fillId="33" borderId="11" xfId="0" applyFont="1" applyFill="1" applyBorder="1" applyAlignment="1">
      <alignment horizontal="center" vertical="top" wrapText="1"/>
    </xf>
    <xf numFmtId="0" fontId="4" fillId="33" borderId="10" xfId="0" applyFont="1" applyFill="1" applyBorder="1" applyAlignment="1">
      <alignment vertical="top" wrapText="1"/>
    </xf>
    <xf numFmtId="0" fontId="3" fillId="33" borderId="13" xfId="0" applyFont="1" applyFill="1" applyBorder="1" applyAlignment="1">
      <alignment vertical="top" wrapText="1"/>
    </xf>
    <xf numFmtId="0" fontId="3" fillId="0" borderId="13" xfId="0" applyFont="1" applyBorder="1" applyAlignment="1">
      <alignment vertical="top" wrapText="1"/>
    </xf>
    <xf numFmtId="0" fontId="3" fillId="33" borderId="13" xfId="0" applyFont="1" applyFill="1" applyBorder="1" applyAlignment="1">
      <alignment horizontal="center" vertical="top" wrapText="1"/>
    </xf>
    <xf numFmtId="3" fontId="4" fillId="33" borderId="10" xfId="0" applyNumberFormat="1" applyFont="1" applyFill="1" applyBorder="1" applyAlignment="1">
      <alignment vertical="top" wrapText="1"/>
    </xf>
    <xf numFmtId="0" fontId="2" fillId="0" borderId="0" xfId="0" applyFont="1" applyAlignment="1">
      <alignment horizontal="center"/>
    </xf>
    <xf numFmtId="0" fontId="3" fillId="34" borderId="14" xfId="0" applyFont="1" applyFill="1" applyBorder="1" applyAlignment="1">
      <alignment horizontal="center" wrapText="1"/>
    </xf>
    <xf numFmtId="0" fontId="3" fillId="34" borderId="15" xfId="0" applyFont="1" applyFill="1" applyBorder="1" applyAlignment="1">
      <alignment horizontal="center" wrapText="1"/>
    </xf>
    <xf numFmtId="0" fontId="3" fillId="0" borderId="16" xfId="0" applyFont="1" applyBorder="1" applyAlignment="1">
      <alignment vertical="top" wrapText="1"/>
    </xf>
    <xf numFmtId="0" fontId="4" fillId="0" borderId="14" xfId="0" applyFont="1" applyBorder="1" applyAlignment="1">
      <alignment vertical="top" wrapText="1"/>
    </xf>
    <xf numFmtId="0" fontId="5" fillId="0" borderId="14" xfId="0" applyFont="1" applyBorder="1" applyAlignment="1">
      <alignment vertical="top" wrapText="1"/>
    </xf>
    <xf numFmtId="0" fontId="5" fillId="35" borderId="14" xfId="0" applyFont="1" applyFill="1" applyBorder="1" applyAlignment="1">
      <alignment vertical="top" wrapText="1"/>
    </xf>
    <xf numFmtId="0" fontId="3" fillId="0" borderId="14" xfId="0" applyFont="1" applyBorder="1" applyAlignment="1">
      <alignment horizontal="center" vertical="top" wrapText="1"/>
    </xf>
    <xf numFmtId="0" fontId="3" fillId="0" borderId="14" xfId="0" applyFont="1" applyBorder="1" applyAlignment="1">
      <alignment vertical="top" wrapText="1"/>
    </xf>
    <xf numFmtId="0" fontId="0" fillId="0" borderId="16" xfId="0" applyBorder="1" applyAlignment="1">
      <alignment vertical="top" wrapText="1"/>
    </xf>
    <xf numFmtId="0" fontId="0" fillId="0" borderId="14" xfId="0" applyBorder="1" applyAlignment="1">
      <alignment vertical="top" wrapText="1"/>
    </xf>
    <xf numFmtId="0" fontId="3" fillId="33" borderId="16" xfId="0" applyFont="1" applyFill="1" applyBorder="1" applyAlignment="1">
      <alignment vertical="top" wrapText="1"/>
    </xf>
    <xf numFmtId="0" fontId="4" fillId="33" borderId="14" xfId="0" applyFont="1" applyFill="1" applyBorder="1" applyAlignment="1">
      <alignment vertical="top" wrapText="1"/>
    </xf>
    <xf numFmtId="0" fontId="3" fillId="33" borderId="14" xfId="0" applyFont="1" applyFill="1" applyBorder="1" applyAlignment="1">
      <alignment vertical="top" wrapText="1"/>
    </xf>
    <xf numFmtId="0" fontId="3" fillId="35" borderId="14" xfId="0" applyFont="1" applyFill="1" applyBorder="1" applyAlignment="1">
      <alignment vertical="top" wrapText="1"/>
    </xf>
    <xf numFmtId="0" fontId="3" fillId="33" borderId="14" xfId="0" applyFont="1" applyFill="1" applyBorder="1" applyAlignment="1">
      <alignment horizontal="center" vertical="top" wrapText="1"/>
    </xf>
    <xf numFmtId="0" fontId="0" fillId="33" borderId="16" xfId="0" applyFill="1" applyBorder="1" applyAlignment="1">
      <alignment vertical="top" wrapText="1"/>
    </xf>
    <xf numFmtId="0" fontId="0" fillId="33" borderId="14" xfId="0" applyFill="1" applyBorder="1" applyAlignment="1">
      <alignment vertical="top" wrapText="1"/>
    </xf>
    <xf numFmtId="3" fontId="3" fillId="36" borderId="15" xfId="0" applyNumberFormat="1" applyFont="1" applyFill="1" applyBorder="1" applyAlignment="1">
      <alignment vertical="top" wrapText="1"/>
    </xf>
    <xf numFmtId="0" fontId="3" fillId="36" borderId="15" xfId="0" applyFont="1" applyFill="1" applyBorder="1" applyAlignment="1">
      <alignment vertical="top" wrapText="1"/>
    </xf>
    <xf numFmtId="0" fontId="0" fillId="33" borderId="17" xfId="0" applyFill="1" applyBorder="1" applyAlignment="1">
      <alignment vertical="top" wrapText="1"/>
    </xf>
    <xf numFmtId="0" fontId="4" fillId="33" borderId="18" xfId="0" applyFont="1" applyFill="1" applyBorder="1" applyAlignment="1">
      <alignment vertical="top" wrapText="1"/>
    </xf>
    <xf numFmtId="0" fontId="3" fillId="33" borderId="18" xfId="0" applyFont="1" applyFill="1" applyBorder="1" applyAlignment="1">
      <alignment vertical="top" wrapText="1"/>
    </xf>
    <xf numFmtId="0" fontId="3" fillId="33" borderId="18" xfId="0" applyFont="1" applyFill="1" applyBorder="1" applyAlignment="1">
      <alignment horizontal="center" vertical="top" wrapText="1"/>
    </xf>
    <xf numFmtId="0" fontId="3" fillId="33" borderId="19" xfId="0" applyFont="1" applyFill="1" applyBorder="1" applyAlignment="1">
      <alignment vertical="top" wrapText="1"/>
    </xf>
    <xf numFmtId="0" fontId="3" fillId="33" borderId="20" xfId="0" applyFont="1" applyFill="1" applyBorder="1" applyAlignment="1">
      <alignment vertical="top" wrapText="1"/>
    </xf>
    <xf numFmtId="0" fontId="4" fillId="33" borderId="21" xfId="0" applyFont="1" applyFill="1" applyBorder="1" applyAlignment="1">
      <alignment vertical="top" wrapText="1"/>
    </xf>
    <xf numFmtId="0" fontId="3" fillId="33" borderId="21" xfId="0" applyFont="1" applyFill="1" applyBorder="1" applyAlignment="1">
      <alignment vertical="top" wrapText="1"/>
    </xf>
    <xf numFmtId="0" fontId="3" fillId="33" borderId="21" xfId="0" applyFont="1" applyFill="1" applyBorder="1" applyAlignment="1">
      <alignment horizontal="center" vertical="top" wrapText="1"/>
    </xf>
    <xf numFmtId="0" fontId="0" fillId="33" borderId="22" xfId="0" applyFill="1" applyBorder="1" applyAlignment="1">
      <alignment vertical="top" wrapText="1"/>
    </xf>
    <xf numFmtId="0" fontId="0" fillId="33" borderId="18" xfId="0" applyFill="1" applyBorder="1" applyAlignment="1">
      <alignment vertical="top" wrapText="1"/>
    </xf>
    <xf numFmtId="3" fontId="3" fillId="36" borderId="19" xfId="0" applyNumberFormat="1" applyFont="1" applyFill="1" applyBorder="1" applyAlignment="1">
      <alignment vertical="top" wrapText="1"/>
    </xf>
    <xf numFmtId="0" fontId="2" fillId="0" borderId="23" xfId="0" applyFont="1" applyBorder="1" applyAlignment="1">
      <alignment/>
    </xf>
    <xf numFmtId="0" fontId="2" fillId="0" borderId="0" xfId="0" applyFont="1" applyBorder="1" applyAlignment="1">
      <alignment/>
    </xf>
    <xf numFmtId="0" fontId="3" fillId="37" borderId="15" xfId="0" applyFont="1" applyFill="1" applyBorder="1" applyAlignment="1">
      <alignment vertical="top" wrapText="1"/>
    </xf>
    <xf numFmtId="3" fontId="0" fillId="0" borderId="0" xfId="0" applyNumberFormat="1" applyAlignment="1">
      <alignment/>
    </xf>
    <xf numFmtId="0" fontId="8" fillId="0" borderId="14" xfId="0" applyFont="1" applyBorder="1" applyAlignment="1">
      <alignment wrapText="1"/>
    </xf>
    <xf numFmtId="0" fontId="3" fillId="37" borderId="14" xfId="0" applyFont="1" applyFill="1" applyBorder="1" applyAlignment="1">
      <alignment horizontal="center" vertical="top" wrapText="1"/>
    </xf>
    <xf numFmtId="3" fontId="3" fillId="37" borderId="15" xfId="0" applyNumberFormat="1" applyFont="1" applyFill="1" applyBorder="1" applyAlignment="1">
      <alignment vertical="top" wrapText="1"/>
    </xf>
    <xf numFmtId="0" fontId="3" fillId="37" borderId="21" xfId="0" applyFont="1" applyFill="1" applyBorder="1" applyAlignment="1">
      <alignment horizontal="center" vertical="top" wrapText="1"/>
    </xf>
    <xf numFmtId="3" fontId="3" fillId="37" borderId="24" xfId="0" applyNumberFormat="1" applyFont="1" applyFill="1" applyBorder="1" applyAlignment="1">
      <alignment vertical="top" wrapText="1"/>
    </xf>
    <xf numFmtId="177" fontId="0" fillId="0" borderId="0" xfId="42" applyNumberFormat="1" applyFont="1" applyAlignment="1">
      <alignment/>
    </xf>
    <xf numFmtId="177" fontId="0" fillId="0" borderId="0" xfId="0" applyNumberFormat="1" applyAlignment="1">
      <alignment/>
    </xf>
    <xf numFmtId="43" fontId="0" fillId="0" borderId="0" xfId="0" applyNumberFormat="1" applyAlignment="1">
      <alignment/>
    </xf>
    <xf numFmtId="9" fontId="0" fillId="0" borderId="0" xfId="0" applyNumberFormat="1" applyAlignment="1">
      <alignment/>
    </xf>
    <xf numFmtId="3" fontId="3" fillId="33" borderId="25" xfId="0" applyNumberFormat="1" applyFont="1" applyFill="1" applyBorder="1" applyAlignment="1">
      <alignment vertical="top" wrapText="1"/>
    </xf>
    <xf numFmtId="3" fontId="3" fillId="33" borderId="10" xfId="0" applyNumberFormat="1" applyFont="1" applyFill="1" applyBorder="1" applyAlignment="1">
      <alignment vertical="top" wrapText="1"/>
    </xf>
    <xf numFmtId="0" fontId="10" fillId="38" borderId="14" xfId="0" applyFont="1" applyFill="1" applyBorder="1" applyAlignment="1">
      <alignment horizontal="center"/>
    </xf>
    <xf numFmtId="0" fontId="8" fillId="0" borderId="14" xfId="0" applyFont="1" applyBorder="1" applyAlignment="1">
      <alignment/>
    </xf>
    <xf numFmtId="177" fontId="11" fillId="0" borderId="14" xfId="42" applyNumberFormat="1" applyFont="1" applyBorder="1" applyAlignment="1">
      <alignment horizontal="right" vertical="top"/>
    </xf>
    <xf numFmtId="177" fontId="9" fillId="0" borderId="14" xfId="42" applyNumberFormat="1" applyFont="1" applyBorder="1" applyAlignment="1">
      <alignment horizontal="right"/>
    </xf>
    <xf numFmtId="0" fontId="11" fillId="0" borderId="0" xfId="0" applyFont="1" applyAlignment="1">
      <alignment/>
    </xf>
    <xf numFmtId="177" fontId="9" fillId="0" borderId="0" xfId="42" applyNumberFormat="1" applyFont="1" applyAlignment="1">
      <alignment horizontal="center" vertical="top" wrapText="1"/>
    </xf>
    <xf numFmtId="177" fontId="11" fillId="0" borderId="0" xfId="42" applyNumberFormat="1" applyFont="1" applyAlignment="1">
      <alignment/>
    </xf>
    <xf numFmtId="177" fontId="9" fillId="0" borderId="0" xfId="42" applyNumberFormat="1" applyFont="1" applyBorder="1" applyAlignment="1">
      <alignment horizontal="right"/>
    </xf>
    <xf numFmtId="0" fontId="12" fillId="38" borderId="14" xfId="0" applyFont="1" applyFill="1" applyBorder="1" applyAlignment="1">
      <alignment/>
    </xf>
    <xf numFmtId="177" fontId="13" fillId="38" borderId="14" xfId="42" applyNumberFormat="1" applyFont="1" applyFill="1" applyBorder="1" applyAlignment="1">
      <alignment horizontal="right"/>
    </xf>
    <xf numFmtId="177" fontId="2" fillId="0" borderId="0" xfId="0" applyNumberFormat="1" applyFont="1" applyAlignment="1">
      <alignment/>
    </xf>
    <xf numFmtId="0" fontId="3" fillId="36" borderId="18" xfId="0" applyFont="1" applyFill="1" applyBorder="1" applyAlignment="1">
      <alignment horizontal="center" vertical="top" wrapText="1"/>
    </xf>
    <xf numFmtId="0" fontId="3" fillId="36" borderId="14" xfId="0" applyFont="1" applyFill="1" applyBorder="1" applyAlignment="1">
      <alignment horizontal="center" vertical="top" wrapText="1"/>
    </xf>
    <xf numFmtId="3" fontId="3" fillId="36" borderId="10" xfId="0" applyNumberFormat="1" applyFont="1" applyFill="1" applyBorder="1" applyAlignment="1">
      <alignment vertical="top" wrapText="1"/>
    </xf>
    <xf numFmtId="3" fontId="9" fillId="36" borderId="14" xfId="42" applyNumberFormat="1" applyFont="1" applyFill="1" applyBorder="1" applyAlignment="1">
      <alignment horizontal="right" wrapText="1"/>
    </xf>
    <xf numFmtId="3" fontId="11" fillId="36" borderId="14" xfId="42" applyNumberFormat="1" applyFont="1" applyFill="1" applyBorder="1" applyAlignment="1">
      <alignment horizontal="right" vertical="top"/>
    </xf>
    <xf numFmtId="0" fontId="5" fillId="33" borderId="14" xfId="0" applyFont="1" applyFill="1" applyBorder="1" applyAlignment="1">
      <alignment vertical="top" wrapText="1"/>
    </xf>
    <xf numFmtId="0" fontId="5" fillId="0" borderId="14" xfId="0" applyFont="1" applyFill="1" applyBorder="1" applyAlignment="1">
      <alignment vertical="top" wrapText="1"/>
    </xf>
    <xf numFmtId="0" fontId="5" fillId="39" borderId="14" xfId="0" applyFont="1" applyFill="1" applyBorder="1" applyAlignment="1">
      <alignment vertical="top" wrapText="1"/>
    </xf>
    <xf numFmtId="0" fontId="3" fillId="0" borderId="14" xfId="0" applyFont="1" applyFill="1" applyBorder="1" applyAlignment="1">
      <alignment vertical="top" wrapText="1"/>
    </xf>
    <xf numFmtId="0" fontId="3" fillId="39" borderId="14" xfId="0" applyFont="1" applyFill="1" applyBorder="1" applyAlignment="1">
      <alignment vertical="top" wrapText="1"/>
    </xf>
    <xf numFmtId="0" fontId="3" fillId="0" borderId="18" xfId="0" applyFont="1" applyFill="1" applyBorder="1" applyAlignment="1">
      <alignment vertical="top" wrapText="1"/>
    </xf>
    <xf numFmtId="0" fontId="3" fillId="0" borderId="21" xfId="0" applyFont="1" applyFill="1" applyBorder="1" applyAlignment="1">
      <alignment vertical="top" wrapText="1"/>
    </xf>
    <xf numFmtId="0" fontId="3" fillId="40" borderId="14" xfId="0" applyFont="1" applyFill="1" applyBorder="1" applyAlignment="1">
      <alignment vertical="top" wrapText="1"/>
    </xf>
    <xf numFmtId="0" fontId="3" fillId="41" borderId="21" xfId="0" applyFont="1" applyFill="1" applyBorder="1" applyAlignment="1">
      <alignment vertical="top" wrapText="1"/>
    </xf>
    <xf numFmtId="0" fontId="3" fillId="41" borderId="14" xfId="0" applyFont="1" applyFill="1" applyBorder="1" applyAlignment="1">
      <alignment vertical="top" wrapText="1"/>
    </xf>
    <xf numFmtId="0" fontId="5" fillId="40" borderId="14" xfId="0" applyFont="1" applyFill="1" applyBorder="1" applyAlignment="1">
      <alignment vertical="top" wrapText="1"/>
    </xf>
    <xf numFmtId="0" fontId="10" fillId="38" borderId="26" xfId="0" applyFont="1" applyFill="1" applyBorder="1" applyAlignment="1">
      <alignment horizontal="center" vertical="center"/>
    </xf>
    <xf numFmtId="0" fontId="10" fillId="38" borderId="27" xfId="0" applyFont="1" applyFill="1" applyBorder="1" applyAlignment="1">
      <alignment horizontal="center" vertical="center"/>
    </xf>
    <xf numFmtId="0" fontId="10" fillId="38" borderId="14" xfId="0" applyFont="1" applyFill="1" applyBorder="1" applyAlignment="1">
      <alignment horizontal="center" vertical="center"/>
    </xf>
    <xf numFmtId="0" fontId="10" fillId="38" borderId="14" xfId="0" applyFont="1" applyFill="1" applyBorder="1" applyAlignment="1">
      <alignment/>
    </xf>
    <xf numFmtId="0" fontId="3" fillId="34" borderId="21" xfId="0" applyFont="1" applyFill="1" applyBorder="1" applyAlignment="1">
      <alignment horizontal="center" wrapText="1"/>
    </xf>
    <xf numFmtId="0" fontId="3" fillId="34" borderId="14" xfId="0" applyFont="1" applyFill="1" applyBorder="1" applyAlignment="1">
      <alignment horizontal="center" wrapText="1"/>
    </xf>
    <xf numFmtId="0" fontId="6" fillId="0" borderId="0" xfId="0" applyFont="1" applyAlignment="1">
      <alignment/>
    </xf>
    <xf numFmtId="0" fontId="3" fillId="34" borderId="16" xfId="0" applyFont="1" applyFill="1" applyBorder="1" applyAlignment="1">
      <alignment vertical="top" wrapText="1"/>
    </xf>
    <xf numFmtId="0" fontId="3" fillId="34" borderId="14" xfId="0" applyFont="1" applyFill="1" applyBorder="1" applyAlignment="1">
      <alignment vertical="top" wrapText="1"/>
    </xf>
    <xf numFmtId="0" fontId="3" fillId="34" borderId="15" xfId="0" applyFont="1" applyFill="1" applyBorder="1" applyAlignment="1">
      <alignment vertical="top" wrapText="1"/>
    </xf>
    <xf numFmtId="0" fontId="3" fillId="34" borderId="28" xfId="0" applyFont="1" applyFill="1" applyBorder="1" applyAlignment="1">
      <alignment vertical="top" wrapText="1"/>
    </xf>
    <xf numFmtId="0" fontId="3" fillId="34" borderId="13" xfId="0" applyFont="1" applyFill="1" applyBorder="1" applyAlignment="1">
      <alignment vertical="top" wrapText="1"/>
    </xf>
    <xf numFmtId="0" fontId="3" fillId="34" borderId="25" xfId="0" applyFont="1" applyFill="1" applyBorder="1" applyAlignment="1">
      <alignment vertical="top" wrapText="1"/>
    </xf>
    <xf numFmtId="0" fontId="4" fillId="33" borderId="28" xfId="0" applyFont="1" applyFill="1" applyBorder="1" applyAlignment="1">
      <alignment vertical="top" wrapText="1"/>
    </xf>
    <xf numFmtId="0" fontId="4" fillId="33" borderId="13" xfId="0" applyFont="1" applyFill="1" applyBorder="1" applyAlignment="1">
      <alignment vertical="top" wrapText="1"/>
    </xf>
    <xf numFmtId="0" fontId="2" fillId="34" borderId="14" xfId="0" applyFont="1" applyFill="1" applyBorder="1" applyAlignment="1">
      <alignment horizontal="center" wrapText="1"/>
    </xf>
    <xf numFmtId="0" fontId="3" fillId="34" borderId="20" xfId="0" applyFont="1" applyFill="1" applyBorder="1" applyAlignment="1">
      <alignment horizontal="center" wrapText="1"/>
    </xf>
    <xf numFmtId="0" fontId="3" fillId="34" borderId="16" xfId="0" applyFont="1" applyFill="1" applyBorder="1" applyAlignment="1">
      <alignment horizontal="center" wrapText="1"/>
    </xf>
    <xf numFmtId="0" fontId="3" fillId="34" borderId="24" xfId="0" applyFont="1" applyFill="1" applyBorder="1" applyAlignment="1">
      <alignment horizontal="center" wrapText="1"/>
    </xf>
    <xf numFmtId="0" fontId="3" fillId="34" borderId="15"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9"/>
  <sheetViews>
    <sheetView tabSelected="1" zoomScale="85" zoomScaleNormal="85" zoomScalePageLayoutView="0" workbookViewId="0" topLeftCell="A1">
      <selection activeCell="B90" sqref="B90"/>
    </sheetView>
  </sheetViews>
  <sheetFormatPr defaultColWidth="9.140625" defaultRowHeight="12.75"/>
  <cols>
    <col min="1" max="1" width="31.421875" style="0" customWidth="1"/>
    <col min="2" max="2" width="50.28125" style="0" customWidth="1"/>
    <col min="3" max="6" width="4.00390625" style="0" customWidth="1"/>
    <col min="7" max="7" width="7.421875" style="0" customWidth="1"/>
    <col min="8" max="8" width="8.00390625" style="0" customWidth="1"/>
    <col min="9" max="9" width="7.57421875" style="0" customWidth="1"/>
    <col min="10" max="10" width="18.28125" style="0" customWidth="1"/>
    <col min="11" max="11" width="10.421875" style="0" customWidth="1"/>
    <col min="13" max="13" width="22.57421875" style="0" bestFit="1" customWidth="1"/>
    <col min="14" max="16" width="16.7109375" style="0" customWidth="1"/>
  </cols>
  <sheetData>
    <row r="1" ht="15.75">
      <c r="A1" s="1" t="s">
        <v>0</v>
      </c>
    </row>
    <row r="2" ht="15.75">
      <c r="A2" s="1" t="s">
        <v>1</v>
      </c>
    </row>
    <row r="3" ht="13.5" thickBot="1">
      <c r="A3" s="2" t="s">
        <v>104</v>
      </c>
    </row>
    <row r="4" spans="1:11" ht="12.75">
      <c r="A4" s="103" t="s">
        <v>2</v>
      </c>
      <c r="B4" s="91" t="s">
        <v>3</v>
      </c>
      <c r="C4" s="91" t="s">
        <v>4</v>
      </c>
      <c r="D4" s="91"/>
      <c r="E4" s="91"/>
      <c r="F4" s="91"/>
      <c r="G4" s="91" t="s">
        <v>5</v>
      </c>
      <c r="H4" s="91" t="s">
        <v>6</v>
      </c>
      <c r="I4" s="91" t="s">
        <v>7</v>
      </c>
      <c r="J4" s="91"/>
      <c r="K4" s="105"/>
    </row>
    <row r="5" spans="1:11" ht="12.75">
      <c r="A5" s="104"/>
      <c r="B5" s="92"/>
      <c r="C5" s="102" t="s">
        <v>103</v>
      </c>
      <c r="D5" s="102"/>
      <c r="E5" s="102"/>
      <c r="F5" s="102"/>
      <c r="G5" s="92"/>
      <c r="H5" s="92"/>
      <c r="I5" s="92"/>
      <c r="J5" s="92"/>
      <c r="K5" s="106"/>
    </row>
    <row r="6" spans="1:11" ht="22.5">
      <c r="A6" s="104"/>
      <c r="B6" s="92"/>
      <c r="C6" s="14" t="s">
        <v>8</v>
      </c>
      <c r="D6" s="14" t="s">
        <v>9</v>
      </c>
      <c r="E6" s="14" t="s">
        <v>10</v>
      </c>
      <c r="F6" s="14" t="s">
        <v>11</v>
      </c>
      <c r="G6" s="92"/>
      <c r="H6" s="92"/>
      <c r="I6" s="14" t="s">
        <v>12</v>
      </c>
      <c r="J6" s="14" t="s">
        <v>13</v>
      </c>
      <c r="K6" s="15" t="s">
        <v>14</v>
      </c>
    </row>
    <row r="7" spans="1:11" ht="12.75">
      <c r="A7" s="94" t="s">
        <v>15</v>
      </c>
      <c r="B7" s="95"/>
      <c r="C7" s="95"/>
      <c r="D7" s="95"/>
      <c r="E7" s="95"/>
      <c r="F7" s="95"/>
      <c r="G7" s="95"/>
      <c r="H7" s="95"/>
      <c r="I7" s="95"/>
      <c r="J7" s="95"/>
      <c r="K7" s="96"/>
    </row>
    <row r="8" spans="1:11" ht="12.75">
      <c r="A8" s="16" t="s">
        <v>16</v>
      </c>
      <c r="B8" s="17" t="s">
        <v>19</v>
      </c>
      <c r="C8" s="76"/>
      <c r="D8" s="77"/>
      <c r="E8" s="86"/>
      <c r="F8" s="77"/>
      <c r="G8" s="50" t="s">
        <v>25</v>
      </c>
      <c r="H8" s="20" t="s">
        <v>26</v>
      </c>
      <c r="I8" s="20" t="s">
        <v>27</v>
      </c>
      <c r="J8" s="21" t="s">
        <v>28</v>
      </c>
      <c r="K8" s="51">
        <v>6000</v>
      </c>
    </row>
    <row r="9" spans="1:11" ht="12.75">
      <c r="A9" s="22"/>
      <c r="B9" s="21" t="s">
        <v>20</v>
      </c>
      <c r="C9" s="76"/>
      <c r="D9" s="77"/>
      <c r="E9" s="86"/>
      <c r="F9" s="77"/>
      <c r="G9" s="50"/>
      <c r="H9" s="20"/>
      <c r="I9" s="20"/>
      <c r="J9" s="21" t="s">
        <v>29</v>
      </c>
      <c r="K9" s="51">
        <v>10000</v>
      </c>
    </row>
    <row r="10" spans="1:16" ht="45">
      <c r="A10" s="16" t="s">
        <v>17</v>
      </c>
      <c r="B10" s="21" t="s">
        <v>21</v>
      </c>
      <c r="C10" s="78"/>
      <c r="D10" s="78"/>
      <c r="E10" s="77"/>
      <c r="F10" s="77"/>
      <c r="G10" s="50"/>
      <c r="H10" s="20"/>
      <c r="I10" s="20"/>
      <c r="J10" s="21" t="s">
        <v>30</v>
      </c>
      <c r="K10" s="51">
        <v>143077.99348185983</v>
      </c>
      <c r="N10" s="48"/>
      <c r="O10" s="56"/>
      <c r="P10" s="57"/>
    </row>
    <row r="11" spans="1:16" ht="22.5">
      <c r="A11" s="22"/>
      <c r="B11" s="21" t="s">
        <v>22</v>
      </c>
      <c r="C11" s="78"/>
      <c r="D11" s="77"/>
      <c r="E11" s="77"/>
      <c r="F11" s="76"/>
      <c r="G11" s="50"/>
      <c r="H11" s="20"/>
      <c r="I11" s="20"/>
      <c r="J11" s="21" t="s">
        <v>31</v>
      </c>
      <c r="K11" s="51">
        <v>24115</v>
      </c>
      <c r="P11" s="57"/>
    </row>
    <row r="12" spans="1:16" ht="33.75">
      <c r="A12" s="16" t="s">
        <v>18</v>
      </c>
      <c r="B12" s="21" t="s">
        <v>23</v>
      </c>
      <c r="C12" s="77"/>
      <c r="D12" s="77"/>
      <c r="E12" s="19"/>
      <c r="F12" s="76"/>
      <c r="G12" s="50"/>
      <c r="H12" s="20"/>
      <c r="I12" s="20"/>
      <c r="J12" s="21" t="s">
        <v>32</v>
      </c>
      <c r="K12" s="51">
        <v>2229</v>
      </c>
      <c r="P12" s="57"/>
    </row>
    <row r="13" spans="1:16" ht="22.5">
      <c r="A13" s="22"/>
      <c r="B13" s="21" t="s">
        <v>24</v>
      </c>
      <c r="C13" s="18"/>
      <c r="D13" s="76"/>
      <c r="E13" s="19"/>
      <c r="F13" s="19"/>
      <c r="G13" s="50"/>
      <c r="H13" s="20"/>
      <c r="I13" s="20"/>
      <c r="J13" s="21" t="s">
        <v>33</v>
      </c>
      <c r="K13" s="51">
        <v>4340</v>
      </c>
      <c r="P13" s="57"/>
    </row>
    <row r="14" spans="1:16" ht="12.75">
      <c r="A14" s="22"/>
      <c r="B14" s="23"/>
      <c r="C14" s="18"/>
      <c r="D14" s="18"/>
      <c r="E14" s="19"/>
      <c r="F14" s="19"/>
      <c r="G14" s="50"/>
      <c r="H14" s="20"/>
      <c r="I14" s="20"/>
      <c r="J14" s="21" t="s">
        <v>34</v>
      </c>
      <c r="K14" s="51">
        <f>SUM(K8:K13)/93*7</f>
        <v>14283.16079970988</v>
      </c>
      <c r="P14" s="57"/>
    </row>
    <row r="15" spans="1:16" ht="12.75">
      <c r="A15" s="22"/>
      <c r="B15" s="17" t="s">
        <v>35</v>
      </c>
      <c r="C15" s="18"/>
      <c r="D15" s="76"/>
      <c r="E15" s="19"/>
      <c r="F15" s="19"/>
      <c r="G15" s="50" t="s">
        <v>25</v>
      </c>
      <c r="H15" s="20" t="s">
        <v>38</v>
      </c>
      <c r="I15" s="20" t="s">
        <v>27</v>
      </c>
      <c r="J15" s="21" t="s">
        <v>28</v>
      </c>
      <c r="K15" s="51">
        <v>8000</v>
      </c>
      <c r="P15" s="57"/>
    </row>
    <row r="16" spans="1:16" ht="22.5">
      <c r="A16" s="22"/>
      <c r="B16" s="21" t="s">
        <v>36</v>
      </c>
      <c r="C16" s="18"/>
      <c r="D16" s="77"/>
      <c r="E16" s="78"/>
      <c r="F16" s="19"/>
      <c r="G16" s="50"/>
      <c r="H16" s="20"/>
      <c r="I16" s="20"/>
      <c r="J16" s="21" t="s">
        <v>30</v>
      </c>
      <c r="K16" s="51">
        <v>52103.16775673529</v>
      </c>
      <c r="N16" s="48"/>
      <c r="O16" s="56"/>
      <c r="P16" s="57"/>
    </row>
    <row r="17" spans="1:16" ht="22.5">
      <c r="A17" s="22"/>
      <c r="B17" s="21" t="s">
        <v>37</v>
      </c>
      <c r="C17" s="18"/>
      <c r="D17" s="77"/>
      <c r="E17" s="78"/>
      <c r="F17" s="19"/>
      <c r="G17" s="50"/>
      <c r="H17" s="20"/>
      <c r="I17" s="20"/>
      <c r="J17" s="21" t="s">
        <v>31</v>
      </c>
      <c r="K17" s="51">
        <v>24115</v>
      </c>
      <c r="P17" s="57"/>
    </row>
    <row r="18" spans="1:16" ht="12.75">
      <c r="A18" s="22"/>
      <c r="B18" s="23"/>
      <c r="C18" s="18"/>
      <c r="D18" s="18"/>
      <c r="E18" s="77"/>
      <c r="F18" s="77"/>
      <c r="G18" s="50"/>
      <c r="H18" s="20"/>
      <c r="I18" s="20"/>
      <c r="J18" s="21" t="s">
        <v>32</v>
      </c>
      <c r="K18" s="51">
        <v>2229</v>
      </c>
      <c r="P18" s="57"/>
    </row>
    <row r="19" spans="1:16" ht="12.75">
      <c r="A19" s="22"/>
      <c r="B19" s="23"/>
      <c r="C19" s="18"/>
      <c r="D19" s="18"/>
      <c r="E19" s="77"/>
      <c r="F19" s="77"/>
      <c r="G19" s="50"/>
      <c r="H19" s="20"/>
      <c r="I19" s="20"/>
      <c r="J19" s="21" t="s">
        <v>33</v>
      </c>
      <c r="K19" s="51">
        <v>3160</v>
      </c>
      <c r="P19" s="57"/>
    </row>
    <row r="20" spans="1:16" ht="12.75">
      <c r="A20" s="22"/>
      <c r="B20" s="23"/>
      <c r="C20" s="18"/>
      <c r="D20" s="18"/>
      <c r="E20" s="77"/>
      <c r="F20" s="77"/>
      <c r="G20" s="50"/>
      <c r="H20" s="20"/>
      <c r="I20" s="20"/>
      <c r="J20" s="21" t="s">
        <v>39</v>
      </c>
      <c r="K20" s="51">
        <f>SUM(K15:K19)/93*7</f>
        <v>6744.62553007685</v>
      </c>
      <c r="P20" s="57"/>
    </row>
    <row r="21" spans="1:16" ht="12.75">
      <c r="A21" s="22"/>
      <c r="B21" s="17" t="s">
        <v>40</v>
      </c>
      <c r="C21" s="18"/>
      <c r="D21" s="18"/>
      <c r="E21" s="77"/>
      <c r="F21" s="77"/>
      <c r="G21" s="50" t="s">
        <v>25</v>
      </c>
      <c r="H21" s="20" t="s">
        <v>26</v>
      </c>
      <c r="I21" s="20" t="s">
        <v>27</v>
      </c>
      <c r="J21" s="21" t="s">
        <v>28</v>
      </c>
      <c r="K21" s="51">
        <v>4000</v>
      </c>
      <c r="P21" s="57"/>
    </row>
    <row r="22" spans="1:16" ht="33.75">
      <c r="A22" s="22"/>
      <c r="B22" s="21" t="s">
        <v>41</v>
      </c>
      <c r="C22" s="19"/>
      <c r="D22" s="19"/>
      <c r="E22" s="76"/>
      <c r="F22" s="76"/>
      <c r="G22" s="50"/>
      <c r="H22" s="20"/>
      <c r="I22" s="20"/>
      <c r="J22" s="21" t="s">
        <v>29</v>
      </c>
      <c r="K22" s="51">
        <v>5000</v>
      </c>
      <c r="P22" s="57"/>
    </row>
    <row r="23" spans="1:16" ht="33.75">
      <c r="A23" s="22"/>
      <c r="B23" s="21" t="s">
        <v>42</v>
      </c>
      <c r="C23" s="19"/>
      <c r="D23" s="19"/>
      <c r="E23" s="19"/>
      <c r="F23" s="76"/>
      <c r="G23" s="50"/>
      <c r="H23" s="20"/>
      <c r="I23" s="20"/>
      <c r="J23" s="21" t="s">
        <v>32</v>
      </c>
      <c r="K23" s="51">
        <v>8969</v>
      </c>
      <c r="P23" s="57"/>
    </row>
    <row r="24" spans="1:16" ht="12.75">
      <c r="A24" s="22"/>
      <c r="B24" s="23"/>
      <c r="C24" s="18"/>
      <c r="D24" s="18"/>
      <c r="E24" s="77"/>
      <c r="F24" s="77"/>
      <c r="G24" s="50"/>
      <c r="H24" s="20"/>
      <c r="I24" s="20"/>
      <c r="J24" s="21" t="s">
        <v>30</v>
      </c>
      <c r="K24" s="51">
        <v>39317.51657374481</v>
      </c>
      <c r="N24" s="48"/>
      <c r="O24" s="56"/>
      <c r="P24" s="57"/>
    </row>
    <row r="25" spans="1:16" ht="22.5">
      <c r="A25" s="22"/>
      <c r="B25" s="23"/>
      <c r="C25" s="18"/>
      <c r="D25" s="18"/>
      <c r="E25" s="77"/>
      <c r="F25" s="77"/>
      <c r="G25" s="50"/>
      <c r="H25" s="20"/>
      <c r="I25" s="20"/>
      <c r="J25" s="21" t="s">
        <v>31</v>
      </c>
      <c r="K25" s="51">
        <v>24115</v>
      </c>
      <c r="P25" s="57"/>
    </row>
    <row r="26" spans="1:16" ht="12.75">
      <c r="A26" s="22"/>
      <c r="B26" s="23"/>
      <c r="C26" s="18"/>
      <c r="D26" s="18"/>
      <c r="E26" s="77"/>
      <c r="F26" s="77"/>
      <c r="G26" s="50"/>
      <c r="H26" s="20"/>
      <c r="I26" s="20"/>
      <c r="J26" s="21" t="s">
        <v>33</v>
      </c>
      <c r="K26" s="51">
        <v>3200</v>
      </c>
      <c r="P26" s="57"/>
    </row>
    <row r="27" spans="1:16" ht="12.75">
      <c r="A27" s="22"/>
      <c r="B27" s="23"/>
      <c r="C27" s="18"/>
      <c r="D27" s="18"/>
      <c r="E27" s="77"/>
      <c r="F27" s="77"/>
      <c r="G27" s="50"/>
      <c r="H27" s="20"/>
      <c r="I27" s="20"/>
      <c r="J27" s="21" t="s">
        <v>39</v>
      </c>
      <c r="K27" s="51">
        <f>SUM(K21:K26)/93*7</f>
        <v>6367.856086195846</v>
      </c>
      <c r="M27" s="48"/>
      <c r="P27" s="57"/>
    </row>
    <row r="28" spans="1:16" ht="12.75">
      <c r="A28" s="22"/>
      <c r="B28" s="17" t="s">
        <v>43</v>
      </c>
      <c r="C28" s="18"/>
      <c r="D28" s="18"/>
      <c r="E28" s="77"/>
      <c r="F28" s="77"/>
      <c r="G28" s="72" t="s">
        <v>46</v>
      </c>
      <c r="H28" s="20" t="s">
        <v>47</v>
      </c>
      <c r="I28" s="20" t="s">
        <v>27</v>
      </c>
      <c r="J28" s="21" t="s">
        <v>28</v>
      </c>
      <c r="K28" s="31">
        <v>10000</v>
      </c>
      <c r="P28" s="57"/>
    </row>
    <row r="29" spans="1:16" ht="22.5">
      <c r="A29" s="22"/>
      <c r="B29" s="21" t="s">
        <v>44</v>
      </c>
      <c r="C29" s="18"/>
      <c r="D29" s="18"/>
      <c r="E29" s="77"/>
      <c r="F29" s="77"/>
      <c r="G29" s="72"/>
      <c r="H29" s="20"/>
      <c r="I29" s="20"/>
      <c r="J29" s="21" t="s">
        <v>30</v>
      </c>
      <c r="K29" s="31">
        <v>14168</v>
      </c>
      <c r="P29" s="57"/>
    </row>
    <row r="30" spans="1:16" ht="22.5">
      <c r="A30" s="22"/>
      <c r="B30" s="21" t="s">
        <v>45</v>
      </c>
      <c r="C30" s="18"/>
      <c r="D30" s="18"/>
      <c r="E30" s="77"/>
      <c r="F30" s="77"/>
      <c r="G30" s="72"/>
      <c r="H30" s="20"/>
      <c r="I30" s="20"/>
      <c r="J30" s="21" t="s">
        <v>31</v>
      </c>
      <c r="K30" s="32">
        <v>0</v>
      </c>
      <c r="P30" s="57"/>
    </row>
    <row r="31" spans="1:16" ht="12.75">
      <c r="A31" s="22"/>
      <c r="B31" s="23"/>
      <c r="C31" s="18"/>
      <c r="D31" s="18"/>
      <c r="E31" s="77"/>
      <c r="F31" s="77"/>
      <c r="G31" s="72"/>
      <c r="H31" s="20"/>
      <c r="I31" s="20"/>
      <c r="J31" s="21" t="s">
        <v>32</v>
      </c>
      <c r="K31" s="32">
        <v>0</v>
      </c>
      <c r="P31" s="57"/>
    </row>
    <row r="32" spans="1:16" ht="12.75">
      <c r="A32" s="22"/>
      <c r="B32" s="23"/>
      <c r="C32" s="18"/>
      <c r="D32" s="18"/>
      <c r="E32" s="77"/>
      <c r="F32" s="77"/>
      <c r="G32" s="72"/>
      <c r="H32" s="20"/>
      <c r="I32" s="20"/>
      <c r="J32" s="21" t="s">
        <v>33</v>
      </c>
      <c r="K32" s="32">
        <v>0</v>
      </c>
      <c r="P32" s="57"/>
    </row>
    <row r="33" spans="1:16" ht="12.75">
      <c r="A33" s="22"/>
      <c r="B33" s="23"/>
      <c r="C33" s="18"/>
      <c r="D33" s="18"/>
      <c r="E33" s="77"/>
      <c r="F33" s="77"/>
      <c r="G33" s="72"/>
      <c r="H33" s="20"/>
      <c r="I33" s="20"/>
      <c r="J33" s="21" t="s">
        <v>39</v>
      </c>
      <c r="K33" s="31">
        <v>1819</v>
      </c>
      <c r="P33" s="57"/>
    </row>
    <row r="34" spans="1:16" ht="12.75">
      <c r="A34" s="22"/>
      <c r="B34" s="17" t="s">
        <v>48</v>
      </c>
      <c r="C34" s="18"/>
      <c r="D34" s="18"/>
      <c r="E34" s="77"/>
      <c r="F34" s="77"/>
      <c r="G34" s="72" t="s">
        <v>46</v>
      </c>
      <c r="H34" s="20" t="s">
        <v>47</v>
      </c>
      <c r="I34" s="20" t="s">
        <v>27</v>
      </c>
      <c r="J34" s="21" t="s">
        <v>32</v>
      </c>
      <c r="K34" s="31">
        <v>17200</v>
      </c>
      <c r="P34" s="57"/>
    </row>
    <row r="35" spans="1:16" ht="56.25">
      <c r="A35" s="22"/>
      <c r="B35" s="21" t="s">
        <v>49</v>
      </c>
      <c r="C35" s="18"/>
      <c r="D35" s="78"/>
      <c r="E35" s="78"/>
      <c r="F35" s="77"/>
      <c r="G35" s="72"/>
      <c r="H35" s="20"/>
      <c r="I35" s="20"/>
      <c r="J35" s="21" t="s">
        <v>30</v>
      </c>
      <c r="K35" s="31">
        <v>54568</v>
      </c>
      <c r="P35" s="57"/>
    </row>
    <row r="36" spans="1:16" ht="22.5">
      <c r="A36" s="22"/>
      <c r="B36" s="23"/>
      <c r="C36" s="18"/>
      <c r="D36" s="18"/>
      <c r="E36" s="18"/>
      <c r="F36" s="18"/>
      <c r="G36" s="72"/>
      <c r="H36" s="20"/>
      <c r="I36" s="20"/>
      <c r="J36" s="21" t="s">
        <v>31</v>
      </c>
      <c r="K36" s="31">
        <v>88850</v>
      </c>
      <c r="P36" s="57"/>
    </row>
    <row r="37" spans="1:16" ht="12.75">
      <c r="A37" s="22"/>
      <c r="B37" s="23"/>
      <c r="C37" s="18"/>
      <c r="D37" s="18"/>
      <c r="E37" s="18"/>
      <c r="F37" s="18"/>
      <c r="G37" s="72"/>
      <c r="H37" s="20"/>
      <c r="I37" s="20"/>
      <c r="J37" s="21" t="s">
        <v>33</v>
      </c>
      <c r="K37" s="31">
        <v>6764</v>
      </c>
      <c r="P37" s="57"/>
    </row>
    <row r="38" spans="1:16" ht="12.75">
      <c r="A38" s="22"/>
      <c r="B38" s="23"/>
      <c r="C38" s="18"/>
      <c r="D38" s="18"/>
      <c r="E38" s="18"/>
      <c r="F38" s="18"/>
      <c r="G38" s="72"/>
      <c r="H38" s="20"/>
      <c r="I38" s="20"/>
      <c r="J38" s="21" t="s">
        <v>39</v>
      </c>
      <c r="K38" s="31">
        <v>12599</v>
      </c>
      <c r="P38" s="57"/>
    </row>
    <row r="39" spans="1:16" ht="13.5" thickBot="1">
      <c r="A39" s="6"/>
      <c r="B39" s="5"/>
      <c r="C39" s="5"/>
      <c r="D39" s="5"/>
      <c r="E39" s="5"/>
      <c r="F39" s="5"/>
      <c r="G39" s="7"/>
      <c r="H39" s="7"/>
      <c r="I39" s="7"/>
      <c r="J39" s="5"/>
      <c r="K39" s="73">
        <f>+SUM(K8:K38)</f>
        <v>597334.3202283225</v>
      </c>
      <c r="P39" s="57"/>
    </row>
    <row r="40" spans="1:16" ht="12.75">
      <c r="A40" s="94" t="s">
        <v>50</v>
      </c>
      <c r="B40" s="95"/>
      <c r="C40" s="95"/>
      <c r="D40" s="95"/>
      <c r="E40" s="95"/>
      <c r="F40" s="95"/>
      <c r="G40" s="95"/>
      <c r="H40" s="95"/>
      <c r="I40" s="95"/>
      <c r="J40" s="95"/>
      <c r="K40" s="96"/>
      <c r="P40" s="57"/>
    </row>
    <row r="41" spans="1:16" ht="12.75">
      <c r="A41" s="24" t="s">
        <v>16</v>
      </c>
      <c r="B41" s="25" t="s">
        <v>53</v>
      </c>
      <c r="C41" s="26"/>
      <c r="D41" s="79"/>
      <c r="E41" s="79"/>
      <c r="F41" s="79"/>
      <c r="G41" s="50" t="s">
        <v>25</v>
      </c>
      <c r="H41" s="28" t="s">
        <v>26</v>
      </c>
      <c r="I41" s="28" t="s">
        <v>27</v>
      </c>
      <c r="J41" s="26" t="s">
        <v>29</v>
      </c>
      <c r="K41" s="51">
        <v>20000</v>
      </c>
      <c r="P41" s="57"/>
    </row>
    <row r="42" spans="1:16" ht="33.75">
      <c r="A42" s="29"/>
      <c r="B42" s="26" t="s">
        <v>54</v>
      </c>
      <c r="C42" s="26"/>
      <c r="D42" s="79"/>
      <c r="E42" s="79"/>
      <c r="F42" s="79"/>
      <c r="G42" s="50"/>
      <c r="H42" s="28"/>
      <c r="I42" s="28"/>
      <c r="J42" s="26" t="s">
        <v>30</v>
      </c>
      <c r="K42" s="51">
        <v>43743.31890631844</v>
      </c>
      <c r="N42" s="48"/>
      <c r="O42" s="56"/>
      <c r="P42" s="57"/>
    </row>
    <row r="43" spans="1:16" ht="90">
      <c r="A43" s="24" t="s">
        <v>51</v>
      </c>
      <c r="B43" s="30"/>
      <c r="C43" s="26"/>
      <c r="D43" s="79"/>
      <c r="E43" s="79"/>
      <c r="F43" s="79"/>
      <c r="G43" s="50"/>
      <c r="H43" s="28"/>
      <c r="I43" s="28"/>
      <c r="J43" s="26" t="s">
        <v>31</v>
      </c>
      <c r="K43" s="51">
        <v>24115</v>
      </c>
      <c r="P43" s="57"/>
    </row>
    <row r="44" spans="1:16" ht="12.75">
      <c r="A44" s="29"/>
      <c r="B44" s="30"/>
      <c r="C44" s="26"/>
      <c r="D44" s="26"/>
      <c r="E44" s="79"/>
      <c r="F44" s="79"/>
      <c r="G44" s="50"/>
      <c r="H44" s="28"/>
      <c r="I44" s="28"/>
      <c r="J44" s="26" t="s">
        <v>32</v>
      </c>
      <c r="K44" s="51">
        <v>2229</v>
      </c>
      <c r="P44" s="57"/>
    </row>
    <row r="45" spans="1:16" ht="12.75">
      <c r="A45" s="24" t="s">
        <v>52</v>
      </c>
      <c r="B45" s="30"/>
      <c r="C45" s="26"/>
      <c r="D45" s="26"/>
      <c r="E45" s="79"/>
      <c r="F45" s="79"/>
      <c r="G45" s="50"/>
      <c r="H45" s="28"/>
      <c r="I45" s="28"/>
      <c r="J45" s="21" t="s">
        <v>33</v>
      </c>
      <c r="K45" s="51">
        <v>3200</v>
      </c>
      <c r="P45" s="57"/>
    </row>
    <row r="46" spans="1:16" ht="12.75">
      <c r="A46" s="29"/>
      <c r="B46" s="30"/>
      <c r="C46" s="26"/>
      <c r="D46" s="26"/>
      <c r="E46" s="79"/>
      <c r="F46" s="79"/>
      <c r="G46" s="50"/>
      <c r="H46" s="28"/>
      <c r="I46" s="28"/>
      <c r="J46" s="26" t="s">
        <v>39</v>
      </c>
      <c r="K46" s="51">
        <f>SUM(K41:K45)/93*7</f>
        <v>7021.626154239022</v>
      </c>
      <c r="P46" s="57"/>
    </row>
    <row r="47" spans="1:16" ht="12.75">
      <c r="A47" s="29"/>
      <c r="B47" s="25" t="s">
        <v>55</v>
      </c>
      <c r="C47" s="26"/>
      <c r="D47" s="26"/>
      <c r="E47" s="79"/>
      <c r="F47" s="79"/>
      <c r="G47" s="50" t="s">
        <v>25</v>
      </c>
      <c r="H47" s="28" t="s">
        <v>38</v>
      </c>
      <c r="I47" s="28" t="s">
        <v>27</v>
      </c>
      <c r="J47" s="26" t="s">
        <v>28</v>
      </c>
      <c r="K47" s="51">
        <v>12000</v>
      </c>
      <c r="P47" s="57"/>
    </row>
    <row r="48" spans="1:16" ht="33.75">
      <c r="A48" s="29"/>
      <c r="B48" s="26" t="s">
        <v>56</v>
      </c>
      <c r="C48" s="26"/>
      <c r="D48" s="26"/>
      <c r="E48" s="27"/>
      <c r="F48" s="27"/>
      <c r="G48" s="50"/>
      <c r="H48" s="28"/>
      <c r="I48" s="28"/>
      <c r="J48" s="26" t="s">
        <v>30</v>
      </c>
      <c r="K48" s="51">
        <v>56528.97008930892</v>
      </c>
      <c r="N48" s="48"/>
      <c r="O48" s="56"/>
      <c r="P48" s="57"/>
    </row>
    <row r="49" spans="1:16" ht="22.5">
      <c r="A49" s="29"/>
      <c r="B49" s="26" t="s">
        <v>57</v>
      </c>
      <c r="C49" s="26"/>
      <c r="D49" s="26"/>
      <c r="E49" s="27"/>
      <c r="F49" s="27"/>
      <c r="G49" s="50"/>
      <c r="H49" s="28"/>
      <c r="I49" s="28"/>
      <c r="J49" s="26" t="s">
        <v>31</v>
      </c>
      <c r="K49" s="51">
        <v>24115</v>
      </c>
      <c r="P49" s="57"/>
    </row>
    <row r="50" spans="1:16" ht="33.75">
      <c r="A50" s="29"/>
      <c r="B50" s="26" t="s">
        <v>58</v>
      </c>
      <c r="C50" s="26"/>
      <c r="D50" s="26"/>
      <c r="E50" s="27"/>
      <c r="F50" s="27"/>
      <c r="G50" s="50"/>
      <c r="H50" s="28"/>
      <c r="I50" s="28"/>
      <c r="J50" s="26" t="s">
        <v>32</v>
      </c>
      <c r="K50" s="51">
        <v>2229</v>
      </c>
      <c r="P50" s="57"/>
    </row>
    <row r="51" spans="1:16" ht="12.75">
      <c r="A51" s="29"/>
      <c r="B51" s="30"/>
      <c r="C51" s="26"/>
      <c r="D51" s="26"/>
      <c r="E51" s="79"/>
      <c r="F51" s="79"/>
      <c r="G51" s="50"/>
      <c r="H51" s="28"/>
      <c r="I51" s="28"/>
      <c r="J51" s="21" t="s">
        <v>33</v>
      </c>
      <c r="K51" s="51">
        <v>2500</v>
      </c>
      <c r="P51" s="57"/>
    </row>
    <row r="52" spans="1:16" ht="12.75">
      <c r="A52" s="29"/>
      <c r="B52" s="30"/>
      <c r="C52" s="26"/>
      <c r="D52" s="26"/>
      <c r="E52" s="79"/>
      <c r="F52" s="79"/>
      <c r="G52" s="50"/>
      <c r="H52" s="28"/>
      <c r="I52" s="28"/>
      <c r="J52" s="26" t="s">
        <v>39</v>
      </c>
      <c r="K52" s="51">
        <f>SUM(K47:K51)/93*7</f>
        <v>7329.148286292068</v>
      </c>
      <c r="P52" s="57"/>
    </row>
    <row r="53" spans="1:16" ht="12.75">
      <c r="A53" s="29"/>
      <c r="B53" s="25" t="s">
        <v>59</v>
      </c>
      <c r="C53" s="26"/>
      <c r="D53" s="26"/>
      <c r="E53" s="79"/>
      <c r="F53" s="79"/>
      <c r="G53" s="50" t="s">
        <v>25</v>
      </c>
      <c r="H53" s="28" t="s">
        <v>38</v>
      </c>
      <c r="I53" s="28" t="s">
        <v>27</v>
      </c>
      <c r="J53" s="26" t="s">
        <v>28</v>
      </c>
      <c r="K53" s="51">
        <v>16000</v>
      </c>
      <c r="P53" s="57"/>
    </row>
    <row r="54" spans="1:16" ht="22.5">
      <c r="A54" s="29"/>
      <c r="B54" s="26" t="s">
        <v>60</v>
      </c>
      <c r="C54" s="26"/>
      <c r="D54" s="26"/>
      <c r="E54" s="27"/>
      <c r="F54" s="27"/>
      <c r="G54" s="50"/>
      <c r="H54" s="28"/>
      <c r="I54" s="28"/>
      <c r="J54" s="26" t="s">
        <v>29</v>
      </c>
      <c r="K54" s="51">
        <v>5000</v>
      </c>
      <c r="P54" s="57"/>
    </row>
    <row r="55" spans="1:16" ht="22.5">
      <c r="A55" s="29"/>
      <c r="B55" s="26" t="s">
        <v>61</v>
      </c>
      <c r="C55" s="26"/>
      <c r="D55" s="26"/>
      <c r="E55" s="80"/>
      <c r="F55" s="79"/>
      <c r="G55" s="50"/>
      <c r="H55" s="28"/>
      <c r="I55" s="28"/>
      <c r="J55" s="26" t="s">
        <v>30</v>
      </c>
      <c r="K55" s="51">
        <v>46693.85379470086</v>
      </c>
      <c r="N55" s="48"/>
      <c r="O55" s="56"/>
      <c r="P55" s="57"/>
    </row>
    <row r="56" spans="1:16" ht="22.5">
      <c r="A56" s="29"/>
      <c r="B56" s="30"/>
      <c r="C56" s="26"/>
      <c r="D56" s="26"/>
      <c r="E56" s="79"/>
      <c r="F56" s="79"/>
      <c r="G56" s="50"/>
      <c r="H56" s="28"/>
      <c r="I56" s="28"/>
      <c r="J56" s="26" t="s">
        <v>31</v>
      </c>
      <c r="K56" s="51">
        <v>24115</v>
      </c>
      <c r="P56" s="57"/>
    </row>
    <row r="57" spans="1:16" ht="12.75">
      <c r="A57" s="29"/>
      <c r="B57" s="30"/>
      <c r="C57" s="26"/>
      <c r="D57" s="26"/>
      <c r="E57" s="79"/>
      <c r="F57" s="79"/>
      <c r="G57" s="50"/>
      <c r="H57" s="28"/>
      <c r="I57" s="28"/>
      <c r="J57" s="26" t="s">
        <v>32</v>
      </c>
      <c r="K57" s="51">
        <v>2229</v>
      </c>
      <c r="P57" s="57"/>
    </row>
    <row r="58" spans="1:16" ht="12.75">
      <c r="A58" s="29"/>
      <c r="B58" s="30"/>
      <c r="C58" s="26"/>
      <c r="D58" s="26"/>
      <c r="E58" s="79"/>
      <c r="F58" s="79"/>
      <c r="G58" s="50"/>
      <c r="H58" s="28"/>
      <c r="I58" s="28"/>
      <c r="J58" s="21" t="s">
        <v>33</v>
      </c>
      <c r="K58" s="51">
        <v>2800</v>
      </c>
      <c r="P58" s="57"/>
    </row>
    <row r="59" spans="1:16" ht="12.75">
      <c r="A59" s="29"/>
      <c r="B59" s="30"/>
      <c r="C59" s="26"/>
      <c r="D59" s="26"/>
      <c r="E59" s="79"/>
      <c r="F59" s="79"/>
      <c r="G59" s="50"/>
      <c r="H59" s="28"/>
      <c r="I59" s="28"/>
      <c r="J59" s="26" t="s">
        <v>39</v>
      </c>
      <c r="K59" s="51">
        <f>SUM(K53:K58)/93*7</f>
        <v>7288.870715730172</v>
      </c>
      <c r="P59" s="57"/>
    </row>
    <row r="60" spans="1:16" ht="12.75">
      <c r="A60" s="24"/>
      <c r="B60" s="26"/>
      <c r="C60" s="26"/>
      <c r="D60" s="26"/>
      <c r="E60" s="79"/>
      <c r="F60" s="79"/>
      <c r="G60" s="50"/>
      <c r="H60" s="28"/>
      <c r="I60" s="28"/>
      <c r="J60" s="26"/>
      <c r="K60" s="47"/>
      <c r="M60" s="48"/>
      <c r="P60" s="57"/>
    </row>
    <row r="61" spans="1:16" ht="13.5" thickBot="1">
      <c r="A61" s="6"/>
      <c r="B61" s="5"/>
      <c r="C61" s="5"/>
      <c r="D61" s="5"/>
      <c r="E61" s="5"/>
      <c r="F61" s="5"/>
      <c r="G61" s="7"/>
      <c r="H61" s="7"/>
      <c r="I61" s="7"/>
      <c r="J61" s="5"/>
      <c r="K61" s="59">
        <f>+SUM(K41:K60)</f>
        <v>309137.78794658947</v>
      </c>
      <c r="M61" s="48"/>
      <c r="P61" s="57"/>
    </row>
    <row r="62" spans="1:16" ht="12.75">
      <c r="A62" s="94" t="s">
        <v>62</v>
      </c>
      <c r="B62" s="95"/>
      <c r="C62" s="95"/>
      <c r="D62" s="95"/>
      <c r="E62" s="95"/>
      <c r="F62" s="95"/>
      <c r="G62" s="95"/>
      <c r="H62" s="95"/>
      <c r="I62" s="95"/>
      <c r="J62" s="95"/>
      <c r="K62" s="96"/>
      <c r="P62" s="57"/>
    </row>
    <row r="63" spans="1:16" ht="12.75">
      <c r="A63" s="24" t="s">
        <v>16</v>
      </c>
      <c r="B63" s="25" t="s">
        <v>65</v>
      </c>
      <c r="C63" s="26"/>
      <c r="D63" s="26"/>
      <c r="E63" s="26"/>
      <c r="F63" s="26"/>
      <c r="G63" s="50" t="s">
        <v>25</v>
      </c>
      <c r="H63" s="28" t="s">
        <v>38</v>
      </c>
      <c r="I63" s="28" t="s">
        <v>27</v>
      </c>
      <c r="J63" s="26"/>
      <c r="K63" s="47"/>
      <c r="P63" s="57"/>
    </row>
    <row r="64" spans="1:16" ht="12.75">
      <c r="A64" s="29"/>
      <c r="B64" s="25" t="s">
        <v>66</v>
      </c>
      <c r="C64" s="26"/>
      <c r="D64" s="26"/>
      <c r="E64" s="27"/>
      <c r="F64" s="80"/>
      <c r="G64" s="72" t="s">
        <v>46</v>
      </c>
      <c r="H64" s="28" t="s">
        <v>47</v>
      </c>
      <c r="I64" s="28" t="s">
        <v>27</v>
      </c>
      <c r="J64" s="26" t="s">
        <v>32</v>
      </c>
      <c r="K64" s="31">
        <v>6600</v>
      </c>
      <c r="P64" s="57"/>
    </row>
    <row r="65" spans="1:16" ht="22.5">
      <c r="A65" s="24" t="s">
        <v>63</v>
      </c>
      <c r="B65" s="26" t="s">
        <v>67</v>
      </c>
      <c r="C65" s="26"/>
      <c r="D65" s="26"/>
      <c r="E65" s="27"/>
      <c r="F65" s="80"/>
      <c r="G65" s="72"/>
      <c r="H65" s="28"/>
      <c r="I65" s="28"/>
      <c r="J65" s="26" t="s">
        <v>30</v>
      </c>
      <c r="K65" s="31">
        <v>19368</v>
      </c>
      <c r="P65" s="57"/>
    </row>
    <row r="66" spans="1:16" ht="33.75">
      <c r="A66" s="29"/>
      <c r="B66" s="26" t="s">
        <v>68</v>
      </c>
      <c r="C66" s="26"/>
      <c r="D66" s="26"/>
      <c r="E66" s="27"/>
      <c r="F66" s="80"/>
      <c r="G66" s="72"/>
      <c r="H66" s="28"/>
      <c r="I66" s="28"/>
      <c r="J66" s="26" t="s">
        <v>31</v>
      </c>
      <c r="K66" s="32">
        <v>0</v>
      </c>
      <c r="P66" s="57"/>
    </row>
    <row r="67" spans="1:16" ht="78.75">
      <c r="A67" s="24" t="s">
        <v>64</v>
      </c>
      <c r="B67" s="30"/>
      <c r="C67" s="26"/>
      <c r="D67" s="26"/>
      <c r="E67" s="27"/>
      <c r="F67" s="80"/>
      <c r="G67" s="72"/>
      <c r="H67" s="28"/>
      <c r="I67" s="28"/>
      <c r="J67" s="21" t="s">
        <v>33</v>
      </c>
      <c r="K67" s="31">
        <v>1932</v>
      </c>
      <c r="P67" s="57"/>
    </row>
    <row r="68" spans="1:16" ht="12.75">
      <c r="A68" s="29"/>
      <c r="B68" s="30"/>
      <c r="C68" s="26"/>
      <c r="D68" s="26"/>
      <c r="E68" s="27"/>
      <c r="F68" s="26"/>
      <c r="G68" s="72"/>
      <c r="H68" s="28"/>
      <c r="I68" s="28"/>
      <c r="J68" s="26" t="s">
        <v>39</v>
      </c>
      <c r="K68" s="31">
        <v>2100</v>
      </c>
      <c r="P68" s="57"/>
    </row>
    <row r="69" spans="1:16" ht="12.75">
      <c r="A69" s="29"/>
      <c r="B69" s="25" t="s">
        <v>70</v>
      </c>
      <c r="C69" s="26"/>
      <c r="D69" s="26"/>
      <c r="E69" s="26"/>
      <c r="F69" s="79"/>
      <c r="G69" s="72" t="s">
        <v>46</v>
      </c>
      <c r="H69" s="28" t="s">
        <v>47</v>
      </c>
      <c r="I69" s="28" t="s">
        <v>27</v>
      </c>
      <c r="J69" s="26" t="s">
        <v>32</v>
      </c>
      <c r="K69" s="31">
        <v>10400</v>
      </c>
      <c r="P69" s="57"/>
    </row>
    <row r="70" spans="1:16" ht="45">
      <c r="A70" s="29"/>
      <c r="B70" s="26" t="s">
        <v>71</v>
      </c>
      <c r="C70" s="26"/>
      <c r="D70" s="26"/>
      <c r="E70" s="80"/>
      <c r="F70" s="27"/>
      <c r="G70" s="72"/>
      <c r="H70" s="28"/>
      <c r="I70" s="28"/>
      <c r="J70" s="26" t="s">
        <v>30</v>
      </c>
      <c r="K70" s="31">
        <v>55068</v>
      </c>
      <c r="P70" s="57"/>
    </row>
    <row r="71" spans="1:16" ht="22.5">
      <c r="A71" s="29"/>
      <c r="B71" s="26" t="s">
        <v>72</v>
      </c>
      <c r="C71" s="26"/>
      <c r="D71" s="26"/>
      <c r="E71" s="80"/>
      <c r="F71" s="27"/>
      <c r="G71" s="72"/>
      <c r="H71" s="28"/>
      <c r="I71" s="28"/>
      <c r="J71" s="26" t="s">
        <v>31</v>
      </c>
      <c r="K71" s="31">
        <v>47900</v>
      </c>
      <c r="P71" s="57"/>
    </row>
    <row r="72" spans="1:16" ht="22.5">
      <c r="A72" s="29"/>
      <c r="B72" s="26" t="s">
        <v>73</v>
      </c>
      <c r="C72" s="26"/>
      <c r="D72" s="26"/>
      <c r="E72" s="80"/>
      <c r="F72" s="27"/>
      <c r="G72" s="72"/>
      <c r="H72" s="28"/>
      <c r="I72" s="28"/>
      <c r="J72" s="21" t="s">
        <v>33</v>
      </c>
      <c r="K72" s="31">
        <v>2882</v>
      </c>
      <c r="P72" s="57"/>
    </row>
    <row r="73" spans="1:16" ht="12.75">
      <c r="A73" s="29"/>
      <c r="B73" s="30"/>
      <c r="C73" s="26"/>
      <c r="D73" s="26"/>
      <c r="E73" s="26"/>
      <c r="F73" s="27"/>
      <c r="G73" s="72"/>
      <c r="H73" s="28"/>
      <c r="I73" s="28"/>
      <c r="J73" s="26" t="s">
        <v>39</v>
      </c>
      <c r="K73" s="31">
        <v>8750</v>
      </c>
      <c r="P73" s="57"/>
    </row>
    <row r="74" spans="1:16" ht="12.75">
      <c r="A74" s="29"/>
      <c r="B74" s="25" t="s">
        <v>74</v>
      </c>
      <c r="C74" s="26"/>
      <c r="D74" s="26"/>
      <c r="E74" s="26"/>
      <c r="F74" s="27"/>
      <c r="G74" s="72" t="s">
        <v>46</v>
      </c>
      <c r="H74" s="28" t="s">
        <v>47</v>
      </c>
      <c r="I74" s="28" t="s">
        <v>27</v>
      </c>
      <c r="J74" s="26" t="s">
        <v>28</v>
      </c>
      <c r="K74" s="31">
        <v>15000</v>
      </c>
      <c r="P74" s="57"/>
    </row>
    <row r="75" spans="1:16" ht="33.75">
      <c r="A75" s="29"/>
      <c r="B75" s="26" t="s">
        <v>75</v>
      </c>
      <c r="C75" s="26"/>
      <c r="D75" s="26"/>
      <c r="E75" s="79"/>
      <c r="F75" s="27"/>
      <c r="G75" s="72"/>
      <c r="H75" s="28"/>
      <c r="I75" s="28"/>
      <c r="J75" s="26" t="s">
        <v>32</v>
      </c>
      <c r="K75" s="31">
        <v>10400</v>
      </c>
      <c r="P75" s="57"/>
    </row>
    <row r="76" spans="1:16" ht="33.75">
      <c r="A76" s="29"/>
      <c r="B76" s="26" t="s">
        <v>76</v>
      </c>
      <c r="C76" s="26"/>
      <c r="D76" s="26"/>
      <c r="E76" s="79"/>
      <c r="F76" s="27"/>
      <c r="G76" s="72"/>
      <c r="H76" s="28"/>
      <c r="I76" s="28"/>
      <c r="J76" s="26" t="s">
        <v>30</v>
      </c>
      <c r="K76" s="31">
        <v>64404</v>
      </c>
      <c r="P76" s="57"/>
    </row>
    <row r="77" spans="1:16" ht="22.5">
      <c r="A77" s="29"/>
      <c r="B77" s="30"/>
      <c r="C77" s="26"/>
      <c r="D77" s="26"/>
      <c r="E77" s="26"/>
      <c r="F77" s="27"/>
      <c r="G77" s="72"/>
      <c r="H77" s="28"/>
      <c r="I77" s="28"/>
      <c r="J77" s="26" t="s">
        <v>31</v>
      </c>
      <c r="K77" s="31">
        <v>70850</v>
      </c>
      <c r="P77" s="57"/>
    </row>
    <row r="78" spans="1:16" ht="12.75">
      <c r="A78" s="29"/>
      <c r="B78" s="30"/>
      <c r="C78" s="26"/>
      <c r="D78" s="26"/>
      <c r="E78" s="26"/>
      <c r="F78" s="27"/>
      <c r="G78" s="72"/>
      <c r="H78" s="28"/>
      <c r="I78" s="28"/>
      <c r="J78" s="21" t="s">
        <v>33</v>
      </c>
      <c r="K78" s="31">
        <v>6714</v>
      </c>
      <c r="P78" s="57"/>
    </row>
    <row r="79" spans="1:16" ht="12.75">
      <c r="A79" s="29"/>
      <c r="B79" s="30"/>
      <c r="C79" s="26"/>
      <c r="D79" s="26"/>
      <c r="E79" s="26"/>
      <c r="F79" s="27"/>
      <c r="G79" s="72"/>
      <c r="H79" s="28"/>
      <c r="I79" s="28"/>
      <c r="J79" s="26" t="s">
        <v>39</v>
      </c>
      <c r="K79" s="31">
        <v>12598</v>
      </c>
      <c r="P79" s="57"/>
    </row>
    <row r="80" spans="1:16" ht="12.75">
      <c r="A80" s="29"/>
      <c r="B80" s="25" t="s">
        <v>77</v>
      </c>
      <c r="C80" s="26"/>
      <c r="D80" s="26"/>
      <c r="E80" s="26"/>
      <c r="F80" s="79"/>
      <c r="G80" s="72" t="s">
        <v>46</v>
      </c>
      <c r="H80" s="28" t="s">
        <v>47</v>
      </c>
      <c r="I80" s="28" t="s">
        <v>27</v>
      </c>
      <c r="J80" s="26"/>
      <c r="K80" s="32"/>
      <c r="P80" s="57"/>
    </row>
    <row r="81" spans="1:16" ht="12.75">
      <c r="A81" s="29"/>
      <c r="B81" s="25" t="s">
        <v>78</v>
      </c>
      <c r="C81" s="26"/>
      <c r="D81" s="26"/>
      <c r="E81" s="79"/>
      <c r="F81" s="79"/>
      <c r="G81" s="72" t="s">
        <v>46</v>
      </c>
      <c r="H81" s="28" t="s">
        <v>47</v>
      </c>
      <c r="I81" s="28" t="s">
        <v>27</v>
      </c>
      <c r="J81" s="26" t="s">
        <v>28</v>
      </c>
      <c r="K81" s="31">
        <v>15000</v>
      </c>
      <c r="P81" s="57"/>
    </row>
    <row r="82" spans="1:16" ht="12.75">
      <c r="A82" s="29"/>
      <c r="B82" s="26" t="s">
        <v>79</v>
      </c>
      <c r="C82" s="26"/>
      <c r="D82" s="26"/>
      <c r="E82" s="27"/>
      <c r="F82" s="27"/>
      <c r="G82" s="72"/>
      <c r="H82" s="28"/>
      <c r="I82" s="28"/>
      <c r="J82" s="26" t="s">
        <v>30</v>
      </c>
      <c r="K82" s="31">
        <v>27368</v>
      </c>
      <c r="P82" s="57"/>
    </row>
    <row r="83" spans="1:16" ht="22.5">
      <c r="A83" s="29"/>
      <c r="B83" s="26" t="s">
        <v>80</v>
      </c>
      <c r="C83" s="26"/>
      <c r="D83" s="26"/>
      <c r="E83" s="27"/>
      <c r="F83" s="27"/>
      <c r="G83" s="72"/>
      <c r="H83" s="28"/>
      <c r="I83" s="28"/>
      <c r="J83" s="26" t="s">
        <v>31</v>
      </c>
      <c r="K83" s="31">
        <v>7350</v>
      </c>
      <c r="P83" s="57"/>
    </row>
    <row r="84" spans="1:16" ht="22.5">
      <c r="A84" s="29"/>
      <c r="B84" s="26" t="s">
        <v>81</v>
      </c>
      <c r="C84" s="26"/>
      <c r="D84" s="26"/>
      <c r="E84" s="27"/>
      <c r="F84" s="27"/>
      <c r="G84" s="72"/>
      <c r="H84" s="28"/>
      <c r="I84" s="28"/>
      <c r="J84" s="26" t="s">
        <v>32</v>
      </c>
      <c r="K84" s="31">
        <v>3600</v>
      </c>
      <c r="P84" s="57"/>
    </row>
    <row r="85" spans="1:16" ht="12.75">
      <c r="A85" s="29"/>
      <c r="B85" s="30"/>
      <c r="C85" s="26"/>
      <c r="D85" s="26"/>
      <c r="E85" s="27"/>
      <c r="F85" s="27"/>
      <c r="G85" s="72"/>
      <c r="H85" s="28"/>
      <c r="I85" s="28"/>
      <c r="J85" s="21" t="s">
        <v>33</v>
      </c>
      <c r="K85" s="31">
        <v>2482</v>
      </c>
      <c r="P85" s="57"/>
    </row>
    <row r="86" spans="1:16" ht="12.75">
      <c r="A86" s="29"/>
      <c r="B86" s="30"/>
      <c r="C86" s="26"/>
      <c r="D86" s="26"/>
      <c r="E86" s="27"/>
      <c r="F86" s="27"/>
      <c r="G86" s="72"/>
      <c r="H86" s="28"/>
      <c r="I86" s="28"/>
      <c r="J86" s="26" t="s">
        <v>39</v>
      </c>
      <c r="K86" s="31">
        <v>4200</v>
      </c>
      <c r="P86" s="57"/>
    </row>
    <row r="87" spans="1:16" ht="12.75">
      <c r="A87" s="29"/>
      <c r="B87" s="25" t="s">
        <v>82</v>
      </c>
      <c r="C87" s="26"/>
      <c r="D87" s="26"/>
      <c r="E87" s="26"/>
      <c r="F87" s="27"/>
      <c r="G87" s="72" t="s">
        <v>46</v>
      </c>
      <c r="H87" s="28" t="s">
        <v>47</v>
      </c>
      <c r="I87" s="28" t="s">
        <v>27</v>
      </c>
      <c r="J87" s="26" t="s">
        <v>29</v>
      </c>
      <c r="K87" s="31">
        <v>50000</v>
      </c>
      <c r="P87" s="57"/>
    </row>
    <row r="88" spans="1:16" ht="22.5">
      <c r="A88" s="29"/>
      <c r="B88" s="26" t="s">
        <v>83</v>
      </c>
      <c r="C88" s="26"/>
      <c r="D88" s="26"/>
      <c r="E88" s="26"/>
      <c r="F88" s="79"/>
      <c r="G88" s="72"/>
      <c r="H88" s="28"/>
      <c r="I88" s="28"/>
      <c r="J88" s="26" t="s">
        <v>30</v>
      </c>
      <c r="K88" s="31">
        <v>58736</v>
      </c>
      <c r="P88" s="57"/>
    </row>
    <row r="89" spans="1:16" ht="22.5">
      <c r="A89" s="29"/>
      <c r="B89" s="30"/>
      <c r="C89" s="26"/>
      <c r="D89" s="26"/>
      <c r="E89" s="26"/>
      <c r="F89" s="79"/>
      <c r="G89" s="72"/>
      <c r="H89" s="28"/>
      <c r="I89" s="28"/>
      <c r="J89" s="26" t="s">
        <v>31</v>
      </c>
      <c r="K89" s="31">
        <v>42350</v>
      </c>
      <c r="P89" s="57"/>
    </row>
    <row r="90" spans="1:16" ht="12.75">
      <c r="A90" s="29"/>
      <c r="B90" s="30"/>
      <c r="C90" s="26"/>
      <c r="D90" s="26"/>
      <c r="E90" s="26"/>
      <c r="F90" s="79"/>
      <c r="G90" s="72"/>
      <c r="H90" s="28"/>
      <c r="I90" s="28"/>
      <c r="J90" s="26" t="s">
        <v>32</v>
      </c>
      <c r="K90" s="31">
        <v>3600</v>
      </c>
      <c r="P90" s="57"/>
    </row>
    <row r="91" spans="1:16" ht="12.75">
      <c r="A91" s="29"/>
      <c r="B91" s="30"/>
      <c r="C91" s="26"/>
      <c r="D91" s="26"/>
      <c r="E91" s="26"/>
      <c r="F91" s="79"/>
      <c r="G91" s="72"/>
      <c r="H91" s="28"/>
      <c r="I91" s="28"/>
      <c r="J91" s="21" t="s">
        <v>33</v>
      </c>
      <c r="K91" s="31">
        <v>3382</v>
      </c>
      <c r="P91" s="57"/>
    </row>
    <row r="92" spans="1:16" ht="12.75">
      <c r="A92" s="29"/>
      <c r="B92" s="30"/>
      <c r="C92" s="26"/>
      <c r="D92" s="26"/>
      <c r="E92" s="26"/>
      <c r="F92" s="79"/>
      <c r="G92" s="72"/>
      <c r="H92" s="28"/>
      <c r="I92" s="28"/>
      <c r="J92" s="26" t="s">
        <v>39</v>
      </c>
      <c r="K92" s="31">
        <v>11898</v>
      </c>
      <c r="P92" s="57"/>
    </row>
    <row r="93" spans="1:16" ht="13.5" thickBot="1">
      <c r="A93" s="33"/>
      <c r="B93" s="34" t="s">
        <v>84</v>
      </c>
      <c r="C93" s="35"/>
      <c r="D93" s="35"/>
      <c r="E93" s="35"/>
      <c r="F93" s="35"/>
      <c r="G93" s="71" t="s">
        <v>46</v>
      </c>
      <c r="H93" s="36" t="s">
        <v>47</v>
      </c>
      <c r="I93" s="36" t="s">
        <v>27</v>
      </c>
      <c r="J93" s="35"/>
      <c r="K93" s="37" t="s">
        <v>69</v>
      </c>
      <c r="P93" s="57"/>
    </row>
    <row r="94" spans="1:16" ht="13.5" thickBot="1">
      <c r="A94" s="6"/>
      <c r="B94" s="5"/>
      <c r="C94" s="5"/>
      <c r="D94" s="5"/>
      <c r="E94" s="5"/>
      <c r="F94" s="5"/>
      <c r="G94" s="7"/>
      <c r="H94" s="7"/>
      <c r="I94" s="7"/>
      <c r="J94" s="5"/>
      <c r="K94" s="4">
        <f>SUM(K63:K93)</f>
        <v>564932</v>
      </c>
      <c r="P94" s="57"/>
    </row>
    <row r="95" spans="1:16" ht="13.5" thickBot="1">
      <c r="A95" s="97" t="s">
        <v>85</v>
      </c>
      <c r="B95" s="98"/>
      <c r="C95" s="98"/>
      <c r="D95" s="98"/>
      <c r="E95" s="98"/>
      <c r="F95" s="98"/>
      <c r="G95" s="98"/>
      <c r="H95" s="98"/>
      <c r="I95" s="98"/>
      <c r="J95" s="98"/>
      <c r="K95" s="99"/>
      <c r="P95" s="57"/>
    </row>
    <row r="96" spans="1:16" ht="13.5" thickBot="1">
      <c r="A96" s="38" t="s">
        <v>16</v>
      </c>
      <c r="B96" s="39" t="s">
        <v>88</v>
      </c>
      <c r="C96" s="40"/>
      <c r="D96" s="82"/>
      <c r="E96" s="82"/>
      <c r="F96" s="40"/>
      <c r="G96" s="52" t="s">
        <v>25</v>
      </c>
      <c r="H96" s="41" t="s">
        <v>38</v>
      </c>
      <c r="I96" s="41" t="s">
        <v>27</v>
      </c>
      <c r="J96" s="40" t="s">
        <v>28</v>
      </c>
      <c r="K96" s="53">
        <v>4000</v>
      </c>
      <c r="P96" s="57"/>
    </row>
    <row r="97" spans="1:16" ht="12.75">
      <c r="A97" s="29"/>
      <c r="B97" s="26" t="s">
        <v>89</v>
      </c>
      <c r="C97" s="26"/>
      <c r="D97" s="84"/>
      <c r="E97" s="84"/>
      <c r="F97" s="83"/>
      <c r="G97" s="50"/>
      <c r="H97" s="28"/>
      <c r="I97" s="28"/>
      <c r="J97" s="26" t="s">
        <v>30</v>
      </c>
      <c r="K97" s="51">
        <v>60135.17939733186</v>
      </c>
      <c r="N97" s="48"/>
      <c r="O97" s="56"/>
      <c r="P97" s="57"/>
    </row>
    <row r="98" spans="1:16" ht="45">
      <c r="A98" s="24" t="s">
        <v>86</v>
      </c>
      <c r="B98" s="26" t="s">
        <v>90</v>
      </c>
      <c r="C98" s="26"/>
      <c r="D98" s="79"/>
      <c r="E98" s="79"/>
      <c r="F98" s="85"/>
      <c r="G98" s="50"/>
      <c r="H98" s="28"/>
      <c r="I98" s="28"/>
      <c r="J98" s="26" t="s">
        <v>31</v>
      </c>
      <c r="K98" s="51">
        <v>24115</v>
      </c>
      <c r="P98" s="57"/>
    </row>
    <row r="99" spans="1:16" ht="12.75">
      <c r="A99" s="29"/>
      <c r="B99" s="30"/>
      <c r="C99" s="26"/>
      <c r="D99" s="26"/>
      <c r="E99" s="85"/>
      <c r="F99" s="85"/>
      <c r="G99" s="50"/>
      <c r="H99" s="28"/>
      <c r="I99" s="28"/>
      <c r="J99" s="26" t="s">
        <v>32</v>
      </c>
      <c r="K99" s="51">
        <v>2229</v>
      </c>
      <c r="P99" s="57"/>
    </row>
    <row r="100" spans="1:16" ht="22.5">
      <c r="A100" s="24" t="s">
        <v>87</v>
      </c>
      <c r="B100" s="30"/>
      <c r="C100" s="26"/>
      <c r="D100" s="26"/>
      <c r="E100" s="85"/>
      <c r="F100" s="85"/>
      <c r="G100" s="50"/>
      <c r="H100" s="28"/>
      <c r="I100" s="28"/>
      <c r="J100" s="21" t="s">
        <v>33</v>
      </c>
      <c r="K100" s="51">
        <v>3200</v>
      </c>
      <c r="P100" s="57"/>
    </row>
    <row r="101" spans="1:16" ht="12.75">
      <c r="A101" s="29"/>
      <c r="B101" s="30"/>
      <c r="C101" s="26"/>
      <c r="D101" s="26"/>
      <c r="E101" s="85"/>
      <c r="F101" s="85"/>
      <c r="G101" s="50"/>
      <c r="H101" s="28"/>
      <c r="I101" s="28"/>
      <c r="J101" s="26" t="s">
        <v>39</v>
      </c>
      <c r="K101" s="51">
        <f>SUM(K96:K100)/93*7</f>
        <v>7051.1210299067</v>
      </c>
      <c r="M101" s="48"/>
      <c r="P101" s="57"/>
    </row>
    <row r="102" spans="1:16" ht="12.75">
      <c r="A102" s="29"/>
      <c r="B102" s="25" t="s">
        <v>91</v>
      </c>
      <c r="C102" s="26"/>
      <c r="D102" s="26"/>
      <c r="E102" s="85"/>
      <c r="F102" s="85"/>
      <c r="G102" s="72" t="s">
        <v>46</v>
      </c>
      <c r="H102" s="28" t="s">
        <v>47</v>
      </c>
      <c r="I102" s="28" t="s">
        <v>27</v>
      </c>
      <c r="J102" s="26" t="s">
        <v>28</v>
      </c>
      <c r="K102" s="31">
        <v>8000</v>
      </c>
      <c r="P102" s="57"/>
    </row>
    <row r="103" spans="1:16" ht="45">
      <c r="A103" s="29"/>
      <c r="B103" s="26" t="s">
        <v>92</v>
      </c>
      <c r="C103" s="26"/>
      <c r="D103" s="26"/>
      <c r="E103" s="27"/>
      <c r="F103" s="27"/>
      <c r="G103" s="72"/>
      <c r="H103" s="28"/>
      <c r="I103" s="28"/>
      <c r="J103" s="26" t="s">
        <v>30</v>
      </c>
      <c r="K103" s="32">
        <v>0</v>
      </c>
      <c r="P103" s="57"/>
    </row>
    <row r="104" spans="1:16" ht="22.5">
      <c r="A104" s="29"/>
      <c r="B104" s="30"/>
      <c r="C104" s="26"/>
      <c r="D104" s="26"/>
      <c r="E104" s="27"/>
      <c r="F104" s="27"/>
      <c r="G104" s="72"/>
      <c r="H104" s="28"/>
      <c r="I104" s="28"/>
      <c r="J104" s="26" t="s">
        <v>31</v>
      </c>
      <c r="K104" s="31">
        <v>12350</v>
      </c>
      <c r="P104" s="57"/>
    </row>
    <row r="105" spans="1:16" ht="12.75">
      <c r="A105" s="29"/>
      <c r="B105" s="30"/>
      <c r="C105" s="26"/>
      <c r="D105" s="26"/>
      <c r="E105" s="27"/>
      <c r="F105" s="27"/>
      <c r="G105" s="72"/>
      <c r="H105" s="28"/>
      <c r="I105" s="28"/>
      <c r="J105" s="26" t="s">
        <v>32</v>
      </c>
      <c r="K105" s="31">
        <v>3600</v>
      </c>
      <c r="P105" s="57"/>
    </row>
    <row r="106" spans="1:16" ht="12.75">
      <c r="A106" s="29"/>
      <c r="B106" s="30"/>
      <c r="C106" s="26"/>
      <c r="D106" s="26"/>
      <c r="E106" s="27"/>
      <c r="F106" s="27"/>
      <c r="G106" s="72"/>
      <c r="H106" s="28"/>
      <c r="I106" s="28"/>
      <c r="J106" s="21" t="s">
        <v>33</v>
      </c>
      <c r="K106" s="31">
        <v>2182</v>
      </c>
      <c r="P106" s="57"/>
    </row>
    <row r="107" spans="1:16" ht="12.75">
      <c r="A107" s="29"/>
      <c r="B107" s="30"/>
      <c r="C107" s="26"/>
      <c r="D107" s="26"/>
      <c r="E107" s="27"/>
      <c r="F107" s="27"/>
      <c r="G107" s="72"/>
      <c r="H107" s="28"/>
      <c r="I107" s="28"/>
      <c r="J107" s="26" t="s">
        <v>39</v>
      </c>
      <c r="K107" s="31">
        <v>1967</v>
      </c>
      <c r="P107" s="57"/>
    </row>
    <row r="108" spans="1:16" ht="12.75">
      <c r="A108" s="29"/>
      <c r="B108" s="25" t="s">
        <v>93</v>
      </c>
      <c r="C108" s="26"/>
      <c r="D108" s="26"/>
      <c r="E108" s="26"/>
      <c r="F108" s="85"/>
      <c r="G108" s="72" t="s">
        <v>46</v>
      </c>
      <c r="H108" s="28" t="s">
        <v>47</v>
      </c>
      <c r="I108" s="28" t="s">
        <v>27</v>
      </c>
      <c r="J108" s="26" t="s">
        <v>28</v>
      </c>
      <c r="K108" s="31">
        <v>4000</v>
      </c>
      <c r="P108" s="57"/>
    </row>
    <row r="109" spans="1:16" ht="33.75">
      <c r="A109" s="29"/>
      <c r="B109" s="26" t="s">
        <v>94</v>
      </c>
      <c r="C109" s="26"/>
      <c r="D109" s="26"/>
      <c r="E109" s="26"/>
      <c r="F109" s="79"/>
      <c r="G109" s="72"/>
      <c r="H109" s="28"/>
      <c r="I109" s="28"/>
      <c r="J109" s="26" t="s">
        <v>30</v>
      </c>
      <c r="K109" s="32">
        <v>0</v>
      </c>
      <c r="P109" s="57"/>
    </row>
    <row r="110" spans="1:16" ht="22.5">
      <c r="A110" s="29"/>
      <c r="B110" s="30"/>
      <c r="C110" s="26"/>
      <c r="D110" s="26"/>
      <c r="E110" s="26"/>
      <c r="F110" s="79"/>
      <c r="G110" s="72"/>
      <c r="H110" s="28"/>
      <c r="I110" s="28"/>
      <c r="J110" s="26" t="s">
        <v>31</v>
      </c>
      <c r="K110" s="31">
        <v>3850</v>
      </c>
      <c r="P110" s="57"/>
    </row>
    <row r="111" spans="1:16" ht="12.75">
      <c r="A111" s="29"/>
      <c r="B111" s="30"/>
      <c r="C111" s="26"/>
      <c r="D111" s="26"/>
      <c r="E111" s="26"/>
      <c r="F111" s="79"/>
      <c r="G111" s="72"/>
      <c r="H111" s="28"/>
      <c r="I111" s="28"/>
      <c r="J111" s="26" t="s">
        <v>32</v>
      </c>
      <c r="K111" s="31">
        <v>3600</v>
      </c>
      <c r="P111" s="57"/>
    </row>
    <row r="112" spans="1:16" ht="12.75">
      <c r="A112" s="29"/>
      <c r="B112" s="30"/>
      <c r="C112" s="26"/>
      <c r="D112" s="26"/>
      <c r="E112" s="26"/>
      <c r="F112" s="79"/>
      <c r="G112" s="72"/>
      <c r="H112" s="28"/>
      <c r="I112" s="28"/>
      <c r="J112" s="21" t="s">
        <v>33</v>
      </c>
      <c r="K112" s="31">
        <v>2482</v>
      </c>
      <c r="M112" s="48"/>
      <c r="P112" s="57"/>
    </row>
    <row r="113" spans="1:16" ht="13.5" thickBot="1">
      <c r="A113" s="42"/>
      <c r="B113" s="43"/>
      <c r="C113" s="35"/>
      <c r="D113" s="35"/>
      <c r="E113" s="35"/>
      <c r="F113" s="81"/>
      <c r="G113" s="71"/>
      <c r="H113" s="36"/>
      <c r="I113" s="36"/>
      <c r="J113" s="35" t="s">
        <v>39</v>
      </c>
      <c r="K113" s="44">
        <v>1049</v>
      </c>
      <c r="P113" s="57"/>
    </row>
    <row r="114" spans="1:16" ht="13.5" thickBot="1">
      <c r="A114" s="9"/>
      <c r="B114" s="9"/>
      <c r="C114" s="9"/>
      <c r="D114" s="9"/>
      <c r="E114" s="9"/>
      <c r="F114" s="10"/>
      <c r="G114" s="11"/>
      <c r="H114" s="11"/>
      <c r="I114" s="11"/>
      <c r="J114" s="9"/>
      <c r="K114" s="58">
        <f>SUM(K96:K113)</f>
        <v>143810.30042723857</v>
      </c>
      <c r="M114" s="48"/>
      <c r="P114" s="57"/>
    </row>
    <row r="115" spans="1:16" ht="13.5" thickBot="1">
      <c r="A115" s="100" t="s">
        <v>95</v>
      </c>
      <c r="B115" s="101"/>
      <c r="C115" s="101"/>
      <c r="D115" s="101"/>
      <c r="E115" s="101"/>
      <c r="F115" s="101"/>
      <c r="G115" s="101"/>
      <c r="H115" s="101"/>
      <c r="I115" s="101"/>
      <c r="J115" s="8"/>
      <c r="K115" s="12">
        <f>+K114+K94+K61+K39</f>
        <v>1615214.4086021506</v>
      </c>
      <c r="M115" s="54"/>
      <c r="N115" s="54"/>
      <c r="O115" s="54"/>
      <c r="P115" s="57"/>
    </row>
    <row r="116" spans="1:11" ht="12.75">
      <c r="A116" s="3"/>
      <c r="B116" s="3"/>
      <c r="C116" s="3"/>
      <c r="D116" s="3"/>
      <c r="E116" s="3"/>
      <c r="F116" s="3"/>
      <c r="G116" s="13"/>
      <c r="H116" s="13"/>
      <c r="I116" s="13"/>
      <c r="J116" s="3"/>
      <c r="K116" s="45"/>
    </row>
    <row r="117" spans="1:16" ht="12.75">
      <c r="A117" s="93" t="s">
        <v>96</v>
      </c>
      <c r="B117" s="93"/>
      <c r="C117" s="93"/>
      <c r="D117" s="93"/>
      <c r="E117" s="93"/>
      <c r="F117" s="93"/>
      <c r="G117" s="93"/>
      <c r="H117" s="13"/>
      <c r="I117" s="13"/>
      <c r="J117" s="70"/>
      <c r="K117" s="46"/>
      <c r="M117" s="89" t="s">
        <v>102</v>
      </c>
      <c r="N117" s="87" t="s">
        <v>97</v>
      </c>
      <c r="O117" s="88"/>
      <c r="P117" s="89" t="s">
        <v>98</v>
      </c>
    </row>
    <row r="118" spans="10:16" ht="12.75">
      <c r="J118" s="55"/>
      <c r="M118" s="89"/>
      <c r="N118" s="60" t="s">
        <v>99</v>
      </c>
      <c r="O118" s="60" t="s">
        <v>100</v>
      </c>
      <c r="P118" s="90"/>
    </row>
    <row r="119" spans="13:16" ht="14.25">
      <c r="M119" s="61" t="s">
        <v>30</v>
      </c>
      <c r="N119" s="74">
        <f>K29+K35+K65+K70+K76+K82+K88+K103+K109</f>
        <v>293680</v>
      </c>
      <c r="O119" s="62">
        <f>SUM(K10+K16+K24+K42+K48+K55+K97)</f>
        <v>441600</v>
      </c>
      <c r="P119" s="63">
        <f>O119+N119</f>
        <v>735280</v>
      </c>
    </row>
    <row r="120" spans="13:16" ht="14.25">
      <c r="M120" s="61" t="s">
        <v>29</v>
      </c>
      <c r="N120" s="74">
        <f>K87</f>
        <v>50000</v>
      </c>
      <c r="O120" s="62">
        <f>SUM(K9+K22+K41+K54)</f>
        <v>40000</v>
      </c>
      <c r="P120" s="63">
        <f aca="true" t="shared" si="0" ref="P120:P125">O120+N120</f>
        <v>90000</v>
      </c>
    </row>
    <row r="121" spans="13:16" ht="14.25">
      <c r="M121" s="61" t="s">
        <v>28</v>
      </c>
      <c r="N121" s="74">
        <f>K28+K74+K81+K102+K108</f>
        <v>52000</v>
      </c>
      <c r="O121" s="62">
        <f>SUM(K8+K15+K21+K47+K53+K96)</f>
        <v>50000</v>
      </c>
      <c r="P121" s="63">
        <f t="shared" si="0"/>
        <v>102000</v>
      </c>
    </row>
    <row r="122" spans="13:16" ht="24">
      <c r="M122" s="49" t="s">
        <v>31</v>
      </c>
      <c r="N122" s="75">
        <f>SUM(K30+K66+K71+K77+K83+K89+K104+K110+K36)</f>
        <v>273500</v>
      </c>
      <c r="O122" s="62">
        <f>SUM(K11+K17+K25+K43+K49+K56+K98)</f>
        <v>168805</v>
      </c>
      <c r="P122" s="63">
        <f t="shared" si="0"/>
        <v>442305</v>
      </c>
    </row>
    <row r="123" spans="13:16" ht="14.25">
      <c r="M123" s="61" t="s">
        <v>32</v>
      </c>
      <c r="N123" s="74">
        <f>K31+K34+K64+K69+K75+K84+K90+K105+K111</f>
        <v>59000</v>
      </c>
      <c r="O123" s="62">
        <f>SUM(K12+K18+K23+K44+K50+K57+K99)</f>
        <v>22343</v>
      </c>
      <c r="P123" s="63">
        <f t="shared" si="0"/>
        <v>81343</v>
      </c>
    </row>
    <row r="124" spans="13:16" ht="14.25">
      <c r="M124" s="61" t="s">
        <v>33</v>
      </c>
      <c r="N124" s="74">
        <f>K32+K37+K67+K72+K78+K85+K91+K106+K112</f>
        <v>28820</v>
      </c>
      <c r="O124" s="62">
        <f>SUM(K13+K19+K26+K45+K51+K58+K100)</f>
        <v>22400</v>
      </c>
      <c r="P124" s="63">
        <f t="shared" si="0"/>
        <v>51220</v>
      </c>
    </row>
    <row r="125" spans="13:16" ht="14.25">
      <c r="M125" s="61" t="s">
        <v>39</v>
      </c>
      <c r="N125" s="74">
        <f>K113+K107+K92+K86+K79+K73+K68+K38+K33</f>
        <v>56980</v>
      </c>
      <c r="O125" s="62">
        <f>SUM(K14+K20+K27+K46+K52+K59+K101)</f>
        <v>56086.408602150535</v>
      </c>
      <c r="P125" s="63">
        <f t="shared" si="0"/>
        <v>113066.40860215054</v>
      </c>
    </row>
    <row r="126" spans="13:16" ht="14.25">
      <c r="M126" s="64"/>
      <c r="N126" s="65"/>
      <c r="O126" s="66"/>
      <c r="P126" s="67"/>
    </row>
    <row r="127" spans="13:16" ht="15">
      <c r="M127" s="68" t="s">
        <v>101</v>
      </c>
      <c r="N127" s="69">
        <f>SUM(N119:N125)</f>
        <v>813980</v>
      </c>
      <c r="O127" s="69">
        <f>SUM(O119:O125)</f>
        <v>801234.4086021505</v>
      </c>
      <c r="P127" s="69">
        <f>SUM(P119:P125)</f>
        <v>1615214.4086021506</v>
      </c>
    </row>
    <row r="129" ht="12.75">
      <c r="O129" s="56"/>
    </row>
  </sheetData>
  <sheetProtection/>
  <mergeCells count="16">
    <mergeCell ref="C5:F5"/>
    <mergeCell ref="A7:K7"/>
    <mergeCell ref="A4:A6"/>
    <mergeCell ref="M117:M118"/>
    <mergeCell ref="H4:H6"/>
    <mergeCell ref="I4:K5"/>
    <mergeCell ref="N117:O117"/>
    <mergeCell ref="P117:P118"/>
    <mergeCell ref="B4:B6"/>
    <mergeCell ref="C4:F4"/>
    <mergeCell ref="G4:G6"/>
    <mergeCell ref="A117:G117"/>
    <mergeCell ref="A40:K40"/>
    <mergeCell ref="A62:K62"/>
    <mergeCell ref="A95:K95"/>
    <mergeCell ref="A115:I115"/>
  </mergeCells>
  <printOptions horizontalCentered="1"/>
  <pageMargins left="0.2" right="0.2" top="0.2" bottom="0.26" header="0.18" footer="0.17"/>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UNDP / 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mirwais.sarah</dc:creator>
  <cp:keywords/>
  <dc:description/>
  <cp:lastModifiedBy>farnaz.shemirani</cp:lastModifiedBy>
  <cp:lastPrinted>2008-07-27T11:47:30Z</cp:lastPrinted>
  <dcterms:created xsi:type="dcterms:W3CDTF">2008-06-30T07:22:55Z</dcterms:created>
  <dcterms:modified xsi:type="dcterms:W3CDTF">2009-08-05T19:44:26Z</dcterms:modified>
  <cp:category/>
  <cp:version/>
  <cp:contentType/>
  <cp:contentStatus/>
</cp:coreProperties>
</file>