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tabRatio="619" activeTab="1"/>
  </bookViews>
  <sheets>
    <sheet name="Drft 6 Month (Jun-Nov 09) WP" sheetId="1" r:id="rId1"/>
    <sheet name="Drft 6 Month (Jun-Nov 09)-B" sheetId="2" r:id="rId2"/>
  </sheets>
  <definedNames>
    <definedName name="OLE_LINK1" localSheetId="0">'Drft 6 Month (Jun-Nov 09) WP'!#REF!</definedName>
    <definedName name="OLE_LINK1" localSheetId="1">'Drft 6 Month (Jun-Nov 09)-B'!#REF!</definedName>
    <definedName name="_xlnm.Print_Area" localSheetId="0">'Drft 6 Month (Jun-Nov 09) WP'!$A$1:$G$71</definedName>
    <definedName name="_xlnm.Print_Area" localSheetId="1">'Drft 6 Month (Jun-Nov 09)-B'!$A$1:$G$71</definedName>
  </definedNames>
  <calcPr fullCalcOnLoad="1"/>
</workbook>
</file>

<file path=xl/sharedStrings.xml><?xml version="1.0" encoding="utf-8"?>
<sst xmlns="http://schemas.openxmlformats.org/spreadsheetml/2006/main" count="482" uniqueCount="219">
  <si>
    <t>HOW</t>
  </si>
  <si>
    <t>ii. Undertake a quick needs assessment of capacities and environmental status in the target communities;</t>
  </si>
  <si>
    <t>iii. Establishment of environment sub-committees under existing DDAs, CDCs or shuras (where possible separate women groups for more women-oriented awareness)</t>
  </si>
  <si>
    <t>share hard and soft copies and request for in-put</t>
  </si>
  <si>
    <t>developing concepts, suggestions, deskwork as well as meetings</t>
  </si>
  <si>
    <t>concepts, training modules, discussions</t>
  </si>
  <si>
    <t xml:space="preserve">through meetings with partners to understand what is available </t>
  </si>
  <si>
    <t xml:space="preserve">Timeline </t>
  </si>
  <si>
    <t>JP Output 1.2: Environmental concerns are fully reflected in provincial and district development plans.</t>
  </si>
  <si>
    <t>100 per meeting for 4 meetings</t>
  </si>
  <si>
    <t xml:space="preserve">500 pgs/$14 </t>
  </si>
  <si>
    <t>300/meeting</t>
  </si>
  <si>
    <t>July</t>
  </si>
  <si>
    <t xml:space="preserve">round table participatory discussions </t>
  </si>
  <si>
    <t>selection of participants with NEPA, drawing a training module, developing training modules, and organizing and conducting w/shop</t>
  </si>
  <si>
    <t>meetings and w/shop settings with presentations, discussions, and participants feedbacks</t>
  </si>
  <si>
    <t xml:space="preserve">organizing field missions and visiting communities in conjunction with MRRD/NABDP structures and personnel in the provinces </t>
  </si>
  <si>
    <t xml:space="preserve">i. Desk review of existing references </t>
  </si>
  <si>
    <t>Activity 1.1.4 (FAO)</t>
  </si>
  <si>
    <t>Activity 1.1.5 (FAO)</t>
  </si>
  <si>
    <t>i. Design and agree on the content of environmental awareness materials and media programmes in consultation with the programme partners (NEPA, UNEP, MoAIL, FAO, MRRD);</t>
  </si>
  <si>
    <t>Development of Communication Strategy, Consideration of CC (Climate Change)</t>
  </si>
  <si>
    <t>Review guidelines and policy frameworks regarding environment management.</t>
  </si>
  <si>
    <t>i. Review MRRD/NABDP operational guidelines on community empowerment to reflect environmental concepts;</t>
  </si>
  <si>
    <t>ii. Develop prioritization criteria checklist for selecting target provinces/districts for environmental mainstreaming;</t>
  </si>
  <si>
    <t>JP Output 2.2: Institutional knowledge management improved in relation with community based field interventions</t>
  </si>
  <si>
    <t>Activity 2.1.1 (No Activities for Y1)</t>
  </si>
  <si>
    <t>Activity 2.1.2 (FAO)</t>
  </si>
  <si>
    <t>Activity 2.1.3 (FAO)</t>
  </si>
  <si>
    <t>Activity 2.1.4 (FAO)</t>
  </si>
  <si>
    <t xml:space="preserve">Activity 2.1.6 (FAO) </t>
  </si>
  <si>
    <t xml:space="preserve">Activity 2.1.7 (FAO) </t>
  </si>
  <si>
    <t xml:space="preserve">JP Output 2.1: Communities are able to develop and implement projects for sustainable use of natural resources and livelihoods (to include rural energy systems).
</t>
  </si>
  <si>
    <t>ii. Conduct technical consultation with FAO, UNEP and other partners who have carried out CBNRM in the country;</t>
  </si>
  <si>
    <t>Nov</t>
  </si>
  <si>
    <t>Undertake desk review of existing CBNRM training manuals and references;</t>
  </si>
  <si>
    <t xml:space="preserve">Meetings with FAO, UNEP and other partners </t>
  </si>
  <si>
    <t>Activity 2.2.2 (FAO)</t>
  </si>
  <si>
    <t xml:space="preserve">Based on the reviews conducted develop and as needed update existing CBNRM training manuals </t>
  </si>
  <si>
    <t>iv. Organize consultation workshops with the identified ministry participants with the objective of completing a needs assessment;</t>
  </si>
  <si>
    <t>Design media programmes and sign contracts with relevant media companies</t>
  </si>
  <si>
    <t>2 documentaries (5000 ea)
4 radio programmes (500 ea) and 1 TV Special(3000)/month</t>
  </si>
  <si>
    <t xml:space="preserve">2000 per full page </t>
  </si>
  <si>
    <t>Publish one full-page monthly environment article in national printed media (Newspapers, Magazines, etc.)</t>
  </si>
  <si>
    <t>Support NEPA to commemorate important national and international environmental days (e.g., WED, Mountains Day)</t>
  </si>
  <si>
    <t>10000 per day</t>
  </si>
  <si>
    <t>50 ppl 
US$100/person for 3 days</t>
  </si>
  <si>
    <t xml:space="preserve">Meeting, 
Translation, 
Publications,
Distribution </t>
  </si>
  <si>
    <t>June - July</t>
  </si>
  <si>
    <t>Aug-Sep</t>
  </si>
  <si>
    <t xml:space="preserve">Nov. </t>
  </si>
  <si>
    <t>Sept. - Oct.</t>
  </si>
  <si>
    <t>July-Aug.</t>
  </si>
  <si>
    <t>ii. Technical consultation with NEPA, UNEP, and other partners, including finalization of the list of relevant ministries and depts.</t>
  </si>
  <si>
    <t>Completed</t>
  </si>
  <si>
    <t>iii. Identify focal points within the target ministries/departments</t>
  </si>
  <si>
    <t>Oct.-Nov.</t>
  </si>
  <si>
    <t xml:space="preserve">Organize one training workshop (3-5 days) for NEPA officials (50) to address training needs identified in the capacity and training needs assessment </t>
  </si>
  <si>
    <t>ii. Incorporate environmental guidelines into the NABDP operational (PCM) guideline on infrastructure projects</t>
  </si>
  <si>
    <t xml:space="preserve">Translate the guidelines into Pashto and Dari
</t>
  </si>
  <si>
    <t>i.  Review past capacity assessment of NEPA, and on-going external support provided to NEPA (in addition to UNEP support) to identify capacity needs</t>
  </si>
  <si>
    <t>(i) Review current annual planning process related to rangeland management and identify the gaps and options for improvement;</t>
  </si>
  <si>
    <t>Link to UNEP CBNRM project areas (Bamiyan, Herat, Badakshan).  Ernie Wijangco is the UNEP focal point.</t>
  </si>
  <si>
    <t>Link to UNEP CBNRM project areas (Bamiyan, Herat, Badakshan).</t>
  </si>
  <si>
    <t>Look at draft rangeland law and forest law</t>
  </si>
  <si>
    <t xml:space="preserve">Link to UNEP CBNRM project areas (Bamiyan, Herat, Badakshan).  </t>
  </si>
  <si>
    <t>Can be done in collaboration with UNEP under its CBNRM programme.</t>
  </si>
  <si>
    <t>Link to SALEH</t>
  </si>
  <si>
    <t>(ii) Train the MoAIL's rangeland department in planning, implementing and monitoring rangeland activities based on (i)</t>
  </si>
  <si>
    <t>i. Establish together with the Rangeland Department a central monitoring database (legal documentation, maps, management plans) to document participatory rangeland management initiatives and to monitor the improvement (or degradation) of rangeland condition in areas under community management</t>
  </si>
  <si>
    <t>Contact all organizations registered with MAIL for rangeland-related work to request project documentation as described in the activity. Transfer all documentation to PDF documents and create Excel database</t>
  </si>
  <si>
    <t>Remarks (Programme, Budget, etc.)</t>
  </si>
  <si>
    <t>i. In consultation with UNEP, identify target communities for general environmental awareness training in the same districts/provinces identified;</t>
  </si>
  <si>
    <t>Visit potential implementation partners and conclude the selection of prospective project areas by the end of July 09 (UNDP). Systematic community assessment will be conducted in the community selection and mobilization process to be initiated in July (FAO).</t>
  </si>
  <si>
    <t xml:space="preserve">Environmental sub-committees (within DDAs and CDCs) established in consultation  with MRRD and NABDP (UNDP). Review of best suitable community mobilization mechanism will be conducted specific to each cooperating community (FAO). </t>
  </si>
  <si>
    <t>July- Nov.</t>
  </si>
  <si>
    <t xml:space="preserve">Request NABDP support for convening DDAs meetings;
Request NSP support for convening CDC meetings.
</t>
  </si>
  <si>
    <t>Organize meetings with MRRD/NABDP to review Operational Guidelines.</t>
  </si>
  <si>
    <t>Sept.</t>
  </si>
  <si>
    <t>Oct.</t>
  </si>
  <si>
    <t xml:space="preserve">
The process of selecting the project areas will be completed by July (refer to Activity 1.2.2)</t>
  </si>
  <si>
    <t>(i) Conduct RRA focusing on NR (rangeland and water) utilization in all accessible districts (three provinces)</t>
  </si>
  <si>
    <t>(ii) Select target communities based on RRA results and NRM priorities identified during local planning processes (CDC, district and provincial levels), in consultation with UNDP/MRRD and UNEP</t>
  </si>
  <si>
    <t>see above</t>
  </si>
  <si>
    <t>(i) Conduct PRA covering rangeland utilization and user rights, resource condition and livelihoods support systems in selected target communities in preparation of rangeland and integrated livelihoods improvement activities.</t>
  </si>
  <si>
    <t>(iii) Based on the PRA exercise, set initial baseline data for future evaluation</t>
  </si>
  <si>
    <t>(ii) Development of rangeland management plans including resource mapping, protection, regulations, conflict resolution mechanisms, rangeland improvement measures and participatory monitoring systems</t>
  </si>
  <si>
    <t xml:space="preserve">Activity 2.1.5 (FAO) (No Activities for Y1)
</t>
  </si>
  <si>
    <t>(i) Support local communities implementation of the rangeland management plan prepared above</t>
  </si>
  <si>
    <t>(ii) Conduct Community Based Participatory M&amp;E to evaluate the intervention</t>
  </si>
  <si>
    <t>(i) Review the existing livelihood options within the communities</t>
  </si>
  <si>
    <t>(ii) In collaboration with MRRD/UNDP, identify areas of intervention focusing on environmental and social sustainability</t>
  </si>
  <si>
    <t>(iii) In collaboration with MRRD/UNDP, plan integrated livelihoods improvement activities through community based approaches</t>
  </si>
  <si>
    <t>(i) In collaboration with MRRD/UNDP, implement integrated livelihoods improvement plans in support of range land management activities</t>
  </si>
  <si>
    <t xml:space="preserve">Activity 2.1.8 (FAO) </t>
  </si>
  <si>
    <t>(i) Identify potential irrigation/water harvesting structures based on PRA for intervention</t>
  </si>
  <si>
    <t>(ii) Select the appropriate projects based on technical need and local priorities</t>
  </si>
  <si>
    <t>(iii) Finalize detail design and cost estimate after technical and social survey</t>
  </si>
  <si>
    <t>(iv) Implement construction through community mobilization</t>
  </si>
  <si>
    <t>Training on participatory rural appraisal, participatory monitoring and CBNRM (initial technical training needed for the implementation of rangeland activities by government, non-government and community partners</t>
  </si>
  <si>
    <t>Identifying and including MAIL personnel in field team for community selection and mobilization - training on the job</t>
  </si>
  <si>
    <t>In country study tours for field level government, non-government and community partners directly involved in rangeland management activities</t>
  </si>
  <si>
    <t>No activities planned for Y 1</t>
  </si>
  <si>
    <t>Activity 2.2.1 (UNDP)</t>
  </si>
  <si>
    <t>Check outcomes with UNEP (Tek Gurung) and Ecodit</t>
  </si>
  <si>
    <t>UNEP can review (Tek Gurung)</t>
  </si>
  <si>
    <t>Avoid overlap with what UNEP has done already</t>
  </si>
  <si>
    <t>Join forces with UNEP EE component and do a joint activity</t>
  </si>
  <si>
    <t>Coordinate with UNEP (Soudeh Jamshidian)</t>
  </si>
  <si>
    <t>Coordinate with UNEP (Ernie Wijangco).</t>
  </si>
  <si>
    <t xml:space="preserve">(ii) In collaboration with MRRD/UNDP, conduct participatory M&amp;E of the livelihood improvement activities implemented in </t>
  </si>
  <si>
    <t>Activity 1.2.2 (UNDP - FAO)</t>
  </si>
  <si>
    <t>Activity 1.1.1 (UNDP)</t>
  </si>
  <si>
    <t>Activity 1.1.2 (UNDP)</t>
  </si>
  <si>
    <t>Activity 1.1.3 (UNDP)</t>
  </si>
  <si>
    <t>Activity 1.2.1 (UNDP)</t>
  </si>
  <si>
    <t>Activity 1.2.3 (UNDP)</t>
  </si>
  <si>
    <t>Project Document Outputs</t>
  </si>
  <si>
    <t>ProDoc Activities</t>
  </si>
  <si>
    <t>Priority Activities</t>
  </si>
  <si>
    <t>v. Draft an environmental mainstreaming guideline/user friendly tool  for usage by ministries in their programme work</t>
  </si>
  <si>
    <t>No work planned in the time frame under consideration (work will be conducted during winter months)</t>
  </si>
  <si>
    <t xml:space="preserve">Development of revised environmental guidelines for infrastructure projects </t>
  </si>
  <si>
    <t>i. Share the draft environmental mainstreaming guidelines with MRRD, and prepare guidelines piloting schedule within NABDP</t>
  </si>
  <si>
    <t>Organize two consultation meetings for designing environmental awareness materials</t>
  </si>
  <si>
    <t>Conduct training for MoAIL staff</t>
  </si>
  <si>
    <t xml:space="preserve"> (Communication Cost)</t>
  </si>
  <si>
    <t xml:space="preserve">Convene two meetings with NABDP to initiate the  process of incorporation of environmental guidelines into the project cycle management (PCM) 
</t>
  </si>
  <si>
    <t>Process initiated in Jan.; Nat. Training Coor. needs to meet with NEPA program division chiefs and other organizations (offering training) to update</t>
  </si>
  <si>
    <t>Travel cost and meetings with different communities of the three provinces</t>
  </si>
  <si>
    <t>(i) Facilitate the establishment of local rangeland management committees (to be termed 'Community Rangeland Associations") under the draft rangeland law, which may be established within CDCs</t>
  </si>
  <si>
    <t>To be conducted during the community selection and mobilization process</t>
  </si>
  <si>
    <t>Initiated in the community selection and mobilization process</t>
  </si>
  <si>
    <t>July-Nov.</t>
  </si>
  <si>
    <t>Link to UNEP CBNRM project areas (Bamiyan, Herat, Badakshan).  Ensure that national policy and legislative framework is complied with</t>
  </si>
  <si>
    <t xml:space="preserve">Link to UNEP CBNRM project areas (Bamiyan, Herat, Badakshan) </t>
  </si>
  <si>
    <t xml:space="preserve">Link to UNEP CBNRM project areas (Bamiyan, Herat, Badakshan)  </t>
  </si>
  <si>
    <t>i. Desk review of existing CBNRM training manuals and references</t>
  </si>
  <si>
    <t>JP Output 1.1: National environmental concerns reflected in the ANDS and selected sectoral plans, and institutional capacity strengthened to operationalize them</t>
  </si>
  <si>
    <t>Conduct four meetings with NABDP/Community Empowerment Unit, and Rural Energy Unit regarding the development of mechanisms schedule</t>
  </si>
  <si>
    <t>July-Oct.</t>
  </si>
  <si>
    <t>The selection criteria will be discussed and agreed by all</t>
  </si>
  <si>
    <t>This activity overlaps with 1.2.2 (ii) and (iii). A systematic community selection and mobilization process is required to identify communities with adequate cooperation potential. This process must encompass all relevant aspects: natural resources, social structure, wealth distribution, community attitude towards communal action, relationships within the community and with neighboring communities</t>
  </si>
  <si>
    <t>Travel cost and meetings with CDCs and line ministries</t>
  </si>
  <si>
    <t>Conducting workshops for PRA and land user rights and woodlots and fodder crop Demo-plots establishment</t>
  </si>
  <si>
    <t>(ii) Finalize the indicators to monitor and evaluate the NRM activities</t>
  </si>
  <si>
    <t>Three missions to three provinces /Conduct workshops</t>
  </si>
  <si>
    <t>Activity 2.2.3 (FAO)</t>
  </si>
  <si>
    <t>SAISEM Project Joint (FAO-UNDP-UNEP) June - Nov. 2009 Work plan</t>
  </si>
  <si>
    <t>Conduct one consultative workshop involving NEPA, MRRD, MoAIL, and other relevant line Ministries and departments to discuss the proposed guidelines.</t>
  </si>
  <si>
    <t>Work with SALEH project, synergies with training given already by ICIMOD</t>
  </si>
  <si>
    <t xml:space="preserve">Requires close coordination with UNEP and FAO. Also liaise with UNAMA RCO media relation officer </t>
  </si>
  <si>
    <t>Prioritized and selected the targeted provinces and districts</t>
  </si>
  <si>
    <t>Completed by July 15</t>
  </si>
  <si>
    <t>Initiated in the community selection and mobilization process. Process will have to be continued in Y 2</t>
  </si>
  <si>
    <t>Link to SALEH, NGO programs</t>
  </si>
  <si>
    <t>Baseline Situation Report produced</t>
  </si>
  <si>
    <t xml:space="preserve">                                                                                                                                                                                         </t>
  </si>
  <si>
    <t>Project staff reviewed draft Training Plan and SWOT Analysis developed Mar.  - April</t>
  </si>
  <si>
    <t>UNEP Advisory Role</t>
  </si>
  <si>
    <t>Organize one consultative workshop for identified line ministry focal points (30) for the purpose of completing needs assessment</t>
  </si>
  <si>
    <t>Aug.</t>
  </si>
  <si>
    <t>Joint project staff will draft guidelines in consultation with NEPA, MRRD, and MoAIL</t>
  </si>
  <si>
    <t>Joint project team will share the guidelines mentioned above [See Activity 1.1.1.(v)]</t>
  </si>
  <si>
    <t>Consultative meetings and planning workshops with MRRD/NABDP for  the integration of environmental concepts into the Operational Guidelines</t>
  </si>
  <si>
    <t>Budget Projections (USD)</t>
  </si>
  <si>
    <t xml:space="preserve">UNDP Budget </t>
  </si>
  <si>
    <t xml:space="preserve">FAO Budget </t>
  </si>
  <si>
    <t xml:space="preserve">UNDP &amp; FAO Budget </t>
  </si>
  <si>
    <t xml:space="preserve">Total Budget </t>
  </si>
  <si>
    <t xml:space="preserve">staff salaries </t>
  </si>
  <si>
    <t>US$40,200/month</t>
  </si>
  <si>
    <t>Vehicles (2 land cruiser)</t>
  </si>
  <si>
    <t xml:space="preserve">Monthly Operational Cost </t>
  </si>
  <si>
    <t>2000/month</t>
  </si>
  <si>
    <t xml:space="preserve">Equipment and Furniture </t>
  </si>
  <si>
    <t xml:space="preserve">Vehicle Maintenance and Running </t>
  </si>
  <si>
    <t>Misc.</t>
  </si>
  <si>
    <t xml:space="preserve">Budget </t>
  </si>
  <si>
    <t>UNDP Operational Costs Year 1</t>
  </si>
  <si>
    <t>Remark</t>
  </si>
  <si>
    <t xml:space="preserve">Total </t>
  </si>
  <si>
    <t xml:space="preserve">Operational + Activity Budget </t>
  </si>
  <si>
    <t>GMS Cost (7%)</t>
  </si>
  <si>
    <t>Total Expected Expenditures</t>
  </si>
  <si>
    <t xml:space="preserve">Total Project Budget-UNDP </t>
  </si>
  <si>
    <t>Summary of Project Financial Status- UNDP</t>
  </si>
  <si>
    <t>Summary of Project Financial Status - FAO</t>
  </si>
  <si>
    <t xml:space="preserve"> </t>
  </si>
  <si>
    <t xml:space="preserve">  Prior Years</t>
  </si>
  <si>
    <t xml:space="preserve"> Current Year 2009  Up To:2009-13</t>
  </si>
  <si>
    <t>Cumulative Up To 2009-13</t>
  </si>
  <si>
    <t>Future Years</t>
  </si>
  <si>
    <t>Project Total</t>
  </si>
  <si>
    <t>2008</t>
  </si>
  <si>
    <t>2009</t>
  </si>
  <si>
    <t>CUMULATIVE</t>
  </si>
  <si>
    <t>2010</t>
  </si>
  <si>
    <t>2011</t>
  </si>
  <si>
    <t>2013</t>
  </si>
  <si>
    <t>TOTAL</t>
  </si>
  <si>
    <t>Budgets</t>
  </si>
  <si>
    <t>Expenses</t>
  </si>
  <si>
    <t>Balance</t>
  </si>
  <si>
    <t>Funds Received</t>
  </si>
  <si>
    <t>3001 Contributions Received In Advance (Parent)</t>
  </si>
  <si>
    <t>Expenditure</t>
  </si>
  <si>
    <t>5011 Salaries Professional (Parent)</t>
  </si>
  <si>
    <t>5013 Consultants (Parent)</t>
  </si>
  <si>
    <t>5014 Contracts (Parent)</t>
  </si>
  <si>
    <t>5020 Locally Contracted Labour (Parent)</t>
  </si>
  <si>
    <t>5021 Travel (Parent)</t>
  </si>
  <si>
    <t>5023 Training (Parent)</t>
  </si>
  <si>
    <t>5024 Expendable Procurement (Parent)</t>
  </si>
  <si>
    <t>5025 Non Expendable Procurement (Parent)</t>
  </si>
  <si>
    <t>5027 Technical Support Services (Parent)</t>
  </si>
  <si>
    <t>5028 General Operating Expenses (Parent)</t>
  </si>
  <si>
    <t>5029 Support Costs (Parent)</t>
  </si>
  <si>
    <t>Total Expenditure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</si>
</sst>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ريال&quot;\ #,##0_-;&quot;ريال&quot;\ #,##0\-"/>
    <numFmt numFmtId="173" formatCode="&quot;ريال&quot;\ #,##0_-;[Red]&quot;ريال&quot;\ #,##0\-"/>
    <numFmt numFmtId="174" formatCode="&quot;ريال&quot;\ #,##0.00_-;&quot;ريال&quot;\ #,##0.00\-"/>
    <numFmt numFmtId="175" formatCode="&quot;ريال&quot;\ #,##0.00_-;[Red]&quot;ريال&quot;\ #,##0.00\-"/>
    <numFmt numFmtId="176" formatCode="_-&quot;ريال&quot;\ * #,##0_-;_-&quot;ريال&quot;\ * #,##0\-;_-&quot;ريال&quot;\ * &quot;-&quot;_-;_-@_-"/>
    <numFmt numFmtId="177" formatCode="_-* #,##0_-;_-* #,##0\-;_-* &quot;-&quot;_-;_-@_-"/>
    <numFmt numFmtId="178" formatCode="_-&quot;ريال&quot;\ * #,##0.00_-;_-&quot;ريال&quot;\ * #,##0.00\-;_-&quot;ريال&quot;\ * &quot;-&quot;??_-;_-@_-"/>
    <numFmt numFmtId="179" formatCode="_-* #,##0.00_-;_-* #,##0.00\-;_-* &quot;-&quot;??_-;_-@_-"/>
    <numFmt numFmtId="180" formatCode="#,###,###,##0\ ;[Color3]\&lt;#,###,###,##0\&gt;"/>
  </numFmts>
  <fonts count="34">
    <font>
      <sz val="11"/>
      <color indexed="8"/>
      <name val="Calibri"/>
      <family val="2"/>
    </font>
    <font>
      <sz val="8"/>
      <name val="Calibri"/>
      <family val="2"/>
    </font>
    <font>
      <b/>
      <sz val="11"/>
      <color indexed="8"/>
      <name val="Calibri"/>
      <family val="2"/>
    </font>
    <font>
      <b/>
      <u val="single"/>
      <sz val="11"/>
      <color indexed="18"/>
      <name val="Arial"/>
      <family val="2"/>
    </font>
    <font>
      <sz val="11"/>
      <color indexed="18"/>
      <name val="Arial"/>
      <family val="2"/>
    </font>
    <font>
      <b/>
      <sz val="11"/>
      <color indexed="18"/>
      <name val="Arial"/>
      <family val="2"/>
    </font>
    <font>
      <b/>
      <sz val="11"/>
      <color indexed="8"/>
      <name val="Arial"/>
      <family val="2"/>
    </font>
    <font>
      <sz val="11"/>
      <color indexed="18"/>
      <name val="Calibri"/>
      <family val="2"/>
    </font>
    <font>
      <b/>
      <sz val="16"/>
      <color indexed="18"/>
      <name val="Arial"/>
      <family val="2"/>
    </font>
    <font>
      <b/>
      <sz val="11"/>
      <color indexed="18"/>
      <name val="Calibri"/>
      <family val="2"/>
    </font>
    <font>
      <b/>
      <sz val="12"/>
      <color indexed="18"/>
      <name val="Calibri"/>
      <family val="2"/>
    </font>
    <font>
      <b/>
      <sz val="11"/>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sz val="11"/>
      <name val="Calibri"/>
      <family val="2"/>
    </font>
    <font>
      <b/>
      <sz val="11"/>
      <name val="Calibri"/>
      <family val="2"/>
    </font>
    <font>
      <b/>
      <sz val="12"/>
      <name val="Calibri"/>
      <family val="2"/>
    </font>
    <font>
      <sz val="10"/>
      <color indexed="8"/>
      <name val="Arial"/>
      <family val="0"/>
    </font>
    <font>
      <b/>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4"/>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62"/>
      </left>
      <right style="thin">
        <color indexed="62"/>
      </right>
      <top style="thin">
        <color indexed="62"/>
      </top>
      <bottom style="thin">
        <color indexed="62"/>
      </bottom>
    </border>
    <border>
      <left style="thin"/>
      <right style="thin">
        <color indexed="62"/>
      </right>
      <top/>
      <bottom style="thin"/>
    </border>
    <border>
      <left style="thin">
        <color indexed="62"/>
      </left>
      <right style="thin">
        <color indexed="62"/>
      </right>
      <top/>
      <bottom/>
    </border>
    <border>
      <left style="thin">
        <color indexed="62"/>
      </left>
      <right style="thin">
        <color indexed="62"/>
      </right>
      <top/>
      <bottom style="thin">
        <color indexed="62"/>
      </bottom>
    </border>
    <border>
      <left style="thin">
        <color indexed="62"/>
      </left>
      <right style="thin">
        <color indexed="62"/>
      </right>
      <top style="thin">
        <color indexed="62"/>
      </top>
      <bottom style="thin"/>
    </border>
    <border>
      <left style="thin">
        <color indexed="62"/>
      </left>
      <right style="thin">
        <color indexed="62"/>
      </right>
      <top style="thin"/>
      <bottom style="thin">
        <color indexed="62"/>
      </bottom>
    </border>
    <border>
      <left style="thin">
        <color indexed="62"/>
      </left>
      <right style="thin"/>
      <top style="thin"/>
      <bottom style="thin">
        <color indexed="62"/>
      </bottom>
    </border>
    <border>
      <left style="thin">
        <color indexed="62"/>
      </left>
      <right style="thin"/>
      <top style="thin">
        <color indexed="62"/>
      </top>
      <bottom style="thin">
        <color indexed="62"/>
      </bottom>
    </border>
    <border>
      <left style="thin"/>
      <right style="thin">
        <color indexed="62"/>
      </right>
      <top/>
      <bottom/>
    </border>
    <border>
      <left style="thin">
        <color indexed="62"/>
      </left>
      <right style="thin"/>
      <top style="thin">
        <color indexed="62"/>
      </top>
      <bottom style="thin"/>
    </border>
    <border>
      <left style="thin"/>
      <right style="thin">
        <color indexed="62"/>
      </right>
      <top style="thin"/>
      <bottom/>
    </border>
    <border>
      <left style="thin"/>
      <right style="thin">
        <color indexed="62"/>
      </right>
      <top style="thin"/>
      <bottom style="thin">
        <color indexed="62"/>
      </bottom>
    </border>
    <border>
      <left style="thin">
        <color indexed="62"/>
      </left>
      <right style="thin">
        <color indexed="62"/>
      </right>
      <top style="thin">
        <color indexed="62"/>
      </top>
      <bottom/>
    </border>
    <border>
      <left style="thin"/>
      <right style="thin"/>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12"/>
      </left>
      <right style="thin">
        <color indexed="12"/>
      </right>
      <top style="thin">
        <color indexed="12"/>
      </top>
      <bottom style="thin">
        <color indexed="12"/>
      </bottom>
    </border>
    <border>
      <left style="thin">
        <color indexed="62"/>
      </left>
      <right style="thin">
        <color indexed="62"/>
      </right>
      <top/>
      <bottom style="thin"/>
    </border>
    <border>
      <left style="thin"/>
      <right style="thin">
        <color indexed="62"/>
      </right>
      <top style="thin">
        <color indexed="62"/>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vertical="top"/>
    </xf>
    <xf numFmtId="0" fontId="0" fillId="0" borderId="0" xfId="0" applyAlignment="1">
      <alignment horizontal="left" wrapText="1"/>
    </xf>
    <xf numFmtId="0" fontId="0" fillId="0" borderId="0" xfId="0" applyFont="1" applyAlignment="1">
      <alignment horizontal="left" wrapText="1"/>
    </xf>
    <xf numFmtId="0" fontId="0" fillId="0" borderId="0" xfId="0" applyFill="1" applyAlignment="1">
      <alignment/>
    </xf>
    <xf numFmtId="0" fontId="0" fillId="0" borderId="0" xfId="0" applyFill="1" applyAlignment="1">
      <alignment vertical="top" wrapText="1"/>
    </xf>
    <xf numFmtId="0" fontId="3" fillId="0" borderId="10"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10" xfId="0" applyFont="1" applyBorder="1" applyAlignment="1">
      <alignment horizontal="left"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wrapText="1"/>
    </xf>
    <xf numFmtId="0" fontId="5" fillId="22" borderId="10" xfId="0" applyFont="1" applyFill="1" applyBorder="1" applyAlignment="1">
      <alignment vertical="top" wrapText="1"/>
    </xf>
    <xf numFmtId="0" fontId="5" fillId="0" borderId="10" xfId="0" applyFont="1" applyFill="1" applyBorder="1" applyAlignment="1">
      <alignment vertical="top" wrapText="1"/>
    </xf>
    <xf numFmtId="0" fontId="4" fillId="0" borderId="10" xfId="0" applyFont="1" applyBorder="1" applyAlignment="1">
      <alignment vertical="top" wrapText="1"/>
    </xf>
    <xf numFmtId="0" fontId="6" fillId="0" borderId="0" xfId="0" applyFont="1" applyAlignment="1">
      <alignment wrapText="1"/>
    </xf>
    <xf numFmtId="0" fontId="5" fillId="22" borderId="10" xfId="0" applyFont="1" applyFill="1" applyBorder="1" applyAlignment="1">
      <alignment wrapText="1"/>
    </xf>
    <xf numFmtId="0" fontId="5" fillId="0" borderId="10" xfId="0" applyFont="1" applyFill="1" applyBorder="1" applyAlignment="1">
      <alignment wrapText="1"/>
    </xf>
    <xf numFmtId="0" fontId="6" fillId="0" borderId="0" xfId="0" applyFont="1" applyAlignment="1">
      <alignment vertical="top" wrapText="1"/>
    </xf>
    <xf numFmtId="0" fontId="7" fillId="0" borderId="0" xfId="0" applyFont="1" applyAlignment="1">
      <alignment/>
    </xf>
    <xf numFmtId="0" fontId="4" fillId="0" borderId="0" xfId="0" applyFont="1" applyAlignment="1">
      <alignment/>
    </xf>
    <xf numFmtId="0" fontId="4" fillId="0" borderId="0" xfId="0" applyFont="1" applyAlignment="1">
      <alignment horizontal="center" vertical="center"/>
    </xf>
    <xf numFmtId="0" fontId="4" fillId="22" borderId="10" xfId="0" applyFont="1" applyFill="1" applyBorder="1" applyAlignment="1">
      <alignment horizontal="left" vertical="top" wrapText="1"/>
    </xf>
    <xf numFmtId="0" fontId="4" fillId="22" borderId="10" xfId="0" applyFont="1" applyFill="1" applyBorder="1" applyAlignment="1">
      <alignment horizontal="left" wrapText="1"/>
    </xf>
    <xf numFmtId="0" fontId="4" fillId="0" borderId="0" xfId="0" applyFont="1" applyFill="1" applyAlignment="1">
      <alignment/>
    </xf>
    <xf numFmtId="0" fontId="4" fillId="22"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Alignment="1">
      <alignment horizontal="center" vertical="center" wrapText="1"/>
    </xf>
    <xf numFmtId="0" fontId="4" fillId="0" borderId="10" xfId="0" applyFont="1" applyBorder="1" applyAlignment="1">
      <alignment horizontal="left" vertical="top"/>
    </xf>
    <xf numFmtId="0" fontId="5" fillId="4" borderId="11" xfId="0" applyFont="1" applyFill="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wrapText="1"/>
    </xf>
    <xf numFmtId="0" fontId="5" fillId="0" borderId="10" xfId="0" applyFont="1" applyBorder="1" applyAlignment="1">
      <alignment horizontal="center" vertical="top"/>
    </xf>
    <xf numFmtId="0" fontId="0" fillId="0" borderId="0" xfId="0" applyFont="1" applyAlignment="1">
      <alignment horizontal="left" vertical="top"/>
    </xf>
    <xf numFmtId="0" fontId="5" fillId="0" borderId="10" xfId="0" applyFont="1" applyBorder="1" applyAlignment="1">
      <alignment horizontal="left" vertical="top" wrapText="1"/>
    </xf>
    <xf numFmtId="0" fontId="5" fillId="0" borderId="10" xfId="0" applyFont="1" applyFill="1" applyBorder="1" applyAlignment="1">
      <alignment horizontal="left" vertical="top" wrapText="1"/>
    </xf>
    <xf numFmtId="0" fontId="5" fillId="0" borderId="10" xfId="0" applyFont="1" applyBorder="1" applyAlignment="1">
      <alignment vertical="top" wrapText="1"/>
    </xf>
    <xf numFmtId="0" fontId="5" fillId="0" borderId="10" xfId="0" applyFont="1" applyBorder="1" applyAlignment="1">
      <alignment wrapText="1"/>
    </xf>
    <xf numFmtId="0" fontId="4" fillId="0" borderId="10" xfId="0" applyFont="1" applyFill="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center" wrapText="1"/>
    </xf>
    <xf numFmtId="0" fontId="5" fillId="22" borderId="15" xfId="0" applyFont="1" applyFill="1" applyBorder="1" applyAlignment="1">
      <alignment wrapText="1"/>
    </xf>
    <xf numFmtId="0" fontId="4" fillId="0" borderId="15" xfId="0" applyFont="1" applyFill="1" applyBorder="1" applyAlignment="1">
      <alignment horizontal="left"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top" wrapText="1"/>
    </xf>
    <xf numFmtId="3" fontId="4" fillId="0" borderId="16" xfId="0" applyNumberFormat="1" applyFont="1" applyFill="1" applyBorder="1" applyAlignment="1">
      <alignment horizontal="left" vertical="top" wrapText="1"/>
    </xf>
    <xf numFmtId="3" fontId="4" fillId="0" borderId="17" xfId="0" applyNumberFormat="1" applyFont="1" applyFill="1" applyBorder="1" applyAlignment="1">
      <alignment horizontal="left" vertical="top" wrapText="1"/>
    </xf>
    <xf numFmtId="0" fontId="5" fillId="0" borderId="18" xfId="0" applyFont="1" applyFill="1" applyBorder="1" applyAlignment="1">
      <alignment vertical="top" wrapText="1"/>
    </xf>
    <xf numFmtId="0" fontId="4" fillId="0" borderId="17" xfId="0" applyFont="1" applyBorder="1" applyAlignment="1">
      <alignment vertical="top"/>
    </xf>
    <xf numFmtId="0" fontId="5" fillId="16" borderId="18" xfId="0" applyFont="1" applyFill="1" applyBorder="1" applyAlignment="1">
      <alignment horizontal="left" vertical="top" wrapText="1"/>
    </xf>
    <xf numFmtId="0" fontId="5" fillId="0" borderId="11" xfId="0" applyFont="1" applyBorder="1" applyAlignment="1">
      <alignment horizontal="left" wrapText="1"/>
    </xf>
    <xf numFmtId="0" fontId="4" fillId="0" borderId="14" xfId="0" applyFont="1" applyFill="1" applyBorder="1" applyAlignment="1">
      <alignment vertical="top" wrapText="1"/>
    </xf>
    <xf numFmtId="0" fontId="4" fillId="0" borderId="14" xfId="0" applyFont="1" applyBorder="1" applyAlignment="1">
      <alignment horizontal="center" vertical="center" wrapText="1"/>
    </xf>
    <xf numFmtId="0" fontId="4" fillId="0" borderId="14" xfId="0" applyFont="1" applyBorder="1" applyAlignment="1">
      <alignment horizontal="left" vertical="top" wrapText="1"/>
    </xf>
    <xf numFmtId="3" fontId="4" fillId="0" borderId="19" xfId="0" applyNumberFormat="1" applyFont="1" applyFill="1" applyBorder="1" applyAlignment="1">
      <alignment horizontal="left" vertical="top" wrapText="1"/>
    </xf>
    <xf numFmtId="0" fontId="5" fillId="0" borderId="20" xfId="0" applyFont="1" applyFill="1" applyBorder="1" applyAlignment="1">
      <alignment vertical="top" wrapText="1"/>
    </xf>
    <xf numFmtId="0" fontId="5" fillId="22"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5" fillId="0" borderId="11" xfId="0" applyFont="1" applyFill="1" applyBorder="1" applyAlignment="1">
      <alignment vertical="top" wrapText="1"/>
    </xf>
    <xf numFmtId="0" fontId="4" fillId="0" borderId="19" xfId="0" applyFont="1" applyFill="1" applyBorder="1" applyAlignment="1">
      <alignment vertical="top" wrapText="1"/>
    </xf>
    <xf numFmtId="0" fontId="5" fillId="0" borderId="15" xfId="0" applyFont="1" applyFill="1" applyBorder="1" applyAlignment="1">
      <alignment horizontal="left" vertical="top" wrapText="1"/>
    </xf>
    <xf numFmtId="0" fontId="5" fillId="6" borderId="18" xfId="0" applyFont="1" applyFill="1" applyBorder="1" applyAlignment="1">
      <alignment vertical="top" wrapText="1"/>
    </xf>
    <xf numFmtId="9" fontId="5" fillId="0" borderId="14" xfId="57" applyFont="1" applyFill="1" applyBorder="1" applyAlignment="1">
      <alignment vertical="top" wrapText="1"/>
    </xf>
    <xf numFmtId="0" fontId="4" fillId="0" borderId="14" xfId="0" applyFont="1" applyFill="1" applyBorder="1" applyAlignment="1">
      <alignment horizontal="left" wrapText="1"/>
    </xf>
    <xf numFmtId="0" fontId="4" fillId="0" borderId="14" xfId="0" applyFont="1" applyFill="1" applyBorder="1" applyAlignment="1">
      <alignment horizontal="left" vertical="top"/>
    </xf>
    <xf numFmtId="0" fontId="3" fillId="0" borderId="15" xfId="0" applyFont="1" applyFill="1" applyBorder="1" applyAlignment="1">
      <alignment horizontal="left" vertical="top" wrapText="1"/>
    </xf>
    <xf numFmtId="0" fontId="3" fillId="0" borderId="15" xfId="0" applyFont="1" applyFill="1" applyBorder="1" applyAlignment="1">
      <alignment horizontal="center" vertical="center" wrapText="1"/>
    </xf>
    <xf numFmtId="0" fontId="4" fillId="0" borderId="14" xfId="0" applyFont="1" applyBorder="1" applyAlignment="1">
      <alignment horizontal="left" wrapText="1"/>
    </xf>
    <xf numFmtId="0" fontId="4" fillId="0" borderId="14" xfId="0" applyFont="1" applyBorder="1" applyAlignment="1">
      <alignment horizontal="left" vertical="top"/>
    </xf>
    <xf numFmtId="0" fontId="5" fillId="4" borderId="20" xfId="0" applyFont="1" applyFill="1" applyBorder="1" applyAlignment="1">
      <alignment vertical="top" wrapText="1"/>
    </xf>
    <xf numFmtId="0" fontId="4" fillId="0" borderId="15" xfId="0" applyFont="1" applyBorder="1" applyAlignment="1">
      <alignment horizontal="left" vertical="top" wrapText="1"/>
    </xf>
    <xf numFmtId="0" fontId="4" fillId="0" borderId="15" xfId="0" applyFont="1" applyBorder="1" applyAlignment="1">
      <alignment horizontal="center" vertical="center" wrapText="1"/>
    </xf>
    <xf numFmtId="0" fontId="4" fillId="0" borderId="15" xfId="0" applyFont="1" applyBorder="1" applyAlignment="1">
      <alignment horizontal="left" wrapText="1"/>
    </xf>
    <xf numFmtId="0" fontId="4" fillId="0" borderId="15" xfId="0" applyFont="1" applyBorder="1" applyAlignment="1">
      <alignment horizontal="left" vertical="top"/>
    </xf>
    <xf numFmtId="0" fontId="5" fillId="4" borderId="18" xfId="0" applyFont="1" applyFill="1" applyBorder="1" applyAlignment="1">
      <alignment vertical="top" wrapText="1"/>
    </xf>
    <xf numFmtId="0" fontId="5" fillId="24" borderId="18" xfId="0" applyFont="1" applyFill="1" applyBorder="1" applyAlignment="1">
      <alignment vertical="top" wrapText="1"/>
    </xf>
    <xf numFmtId="0" fontId="4" fillId="0" borderId="19" xfId="0" applyFont="1" applyBorder="1" applyAlignment="1">
      <alignment/>
    </xf>
    <xf numFmtId="0" fontId="4" fillId="22" borderId="15" xfId="0" applyFont="1" applyFill="1" applyBorder="1" applyAlignment="1">
      <alignment horizontal="left" vertical="top" wrapText="1"/>
    </xf>
    <xf numFmtId="0" fontId="4" fillId="22" borderId="15" xfId="0" applyFont="1" applyFill="1" applyBorder="1" applyAlignment="1">
      <alignment horizontal="center" vertical="center" wrapText="1"/>
    </xf>
    <xf numFmtId="0" fontId="4" fillId="22" borderId="15" xfId="0" applyFont="1" applyFill="1" applyBorder="1" applyAlignment="1">
      <alignment horizontal="left" wrapText="1"/>
    </xf>
    <xf numFmtId="0" fontId="5" fillId="25" borderId="21" xfId="0" applyFont="1" applyFill="1" applyBorder="1" applyAlignment="1">
      <alignment horizontal="center" vertical="center" wrapText="1"/>
    </xf>
    <xf numFmtId="0" fontId="5" fillId="25" borderId="15" xfId="0" applyFont="1" applyFill="1" applyBorder="1" applyAlignment="1">
      <alignment horizontal="center" vertical="center" wrapText="1"/>
    </xf>
    <xf numFmtId="0" fontId="5" fillId="25" borderId="15" xfId="0" applyFont="1" applyFill="1" applyBorder="1" applyAlignment="1">
      <alignment horizontal="center" vertical="top" wrapText="1"/>
    </xf>
    <xf numFmtId="0" fontId="5" fillId="25" borderId="16"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22" xfId="0" applyFont="1" applyFill="1" applyBorder="1" applyAlignment="1">
      <alignment horizontal="left" vertical="top" wrapText="1"/>
    </xf>
    <xf numFmtId="0" fontId="4" fillId="0" borderId="22" xfId="0" applyFont="1" applyFill="1" applyBorder="1" applyAlignment="1">
      <alignment horizontal="left" wrapText="1"/>
    </xf>
    <xf numFmtId="0" fontId="5" fillId="0" borderId="22" xfId="0" applyFont="1" applyFill="1" applyBorder="1" applyAlignment="1">
      <alignment vertical="top" wrapText="1"/>
    </xf>
    <xf numFmtId="0" fontId="5" fillId="0" borderId="13" xfId="0" applyFont="1" applyFill="1" applyBorder="1" applyAlignment="1">
      <alignment vertical="top" wrapText="1"/>
    </xf>
    <xf numFmtId="3" fontId="4" fillId="22"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10" xfId="0" applyNumberFormat="1" applyFont="1" applyBorder="1" applyAlignment="1">
      <alignment horizontal="center" vertical="center"/>
    </xf>
    <xf numFmtId="3" fontId="4" fillId="0" borderId="10" xfId="0" applyNumberFormat="1" applyFont="1" applyBorder="1" applyAlignment="1">
      <alignment horizontal="center" vertical="center" wrapText="1"/>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4" fillId="0" borderId="13" xfId="0" applyNumberFormat="1" applyFont="1" applyBorder="1" applyAlignment="1">
      <alignment horizontal="center" vertical="center"/>
    </xf>
    <xf numFmtId="3" fontId="2" fillId="24" borderId="0" xfId="0" applyNumberFormat="1" applyFont="1" applyFill="1" applyAlignment="1">
      <alignment vertical="top"/>
    </xf>
    <xf numFmtId="3" fontId="2" fillId="2" borderId="0" xfId="0" applyNumberFormat="1" applyFont="1" applyFill="1" applyAlignment="1">
      <alignment vertical="top"/>
    </xf>
    <xf numFmtId="3" fontId="2" fillId="8" borderId="0" xfId="0" applyNumberFormat="1" applyFont="1" applyFill="1" applyAlignment="1">
      <alignment vertical="top"/>
    </xf>
    <xf numFmtId="0" fontId="10" fillId="7" borderId="0" xfId="0" applyFont="1" applyFill="1" applyAlignment="1">
      <alignment/>
    </xf>
    <xf numFmtId="3" fontId="28" fillId="7" borderId="0" xfId="0" applyNumberFormat="1" applyFont="1" applyFill="1" applyAlignment="1">
      <alignment/>
    </xf>
    <xf numFmtId="0" fontId="9" fillId="8" borderId="0" xfId="0" applyFont="1" applyFill="1" applyAlignment="1">
      <alignment/>
    </xf>
    <xf numFmtId="0" fontId="9" fillId="2" borderId="0" xfId="0" applyFont="1" applyFill="1" applyAlignment="1">
      <alignment/>
    </xf>
    <xf numFmtId="0" fontId="9" fillId="10" borderId="0" xfId="0" applyFont="1" applyFill="1" applyAlignment="1">
      <alignment/>
    </xf>
    <xf numFmtId="3" fontId="2" fillId="10" borderId="0" xfId="0" applyNumberFormat="1" applyFont="1" applyFill="1" applyAlignment="1">
      <alignment vertical="top"/>
    </xf>
    <xf numFmtId="3" fontId="0" fillId="0" borderId="13" xfId="0" applyNumberFormat="1" applyBorder="1" applyAlignment="1">
      <alignment horizontal="left" vertical="top"/>
    </xf>
    <xf numFmtId="3" fontId="0" fillId="0" borderId="10" xfId="0" applyNumberFormat="1" applyBorder="1" applyAlignment="1">
      <alignment horizontal="left" vertical="top"/>
    </xf>
    <xf numFmtId="0" fontId="0" fillId="22" borderId="0" xfId="0" applyFill="1" applyAlignment="1">
      <alignment horizontal="left" wrapText="1"/>
    </xf>
    <xf numFmtId="0" fontId="0" fillId="22" borderId="0" xfId="0" applyFont="1" applyFill="1" applyAlignment="1">
      <alignment horizontal="left" vertical="top"/>
    </xf>
    <xf numFmtId="0" fontId="0" fillId="0" borderId="23" xfId="0" applyBorder="1" applyAlignment="1">
      <alignment horizontal="left" wrapText="1"/>
    </xf>
    <xf numFmtId="0" fontId="2" fillId="0" borderId="23" xfId="0" applyFont="1" applyBorder="1" applyAlignment="1">
      <alignment horizontal="left" wrapText="1"/>
    </xf>
    <xf numFmtId="0" fontId="2" fillId="0" borderId="23" xfId="0" applyFont="1" applyBorder="1" applyAlignment="1">
      <alignment horizontal="center" vertical="center" wrapText="1"/>
    </xf>
    <xf numFmtId="3" fontId="0" fillId="0" borderId="23" xfId="0" applyNumberFormat="1" applyBorder="1" applyAlignment="1">
      <alignment horizontal="left" wrapText="1"/>
    </xf>
    <xf numFmtId="3" fontId="2" fillId="0" borderId="23" xfId="0" applyNumberFormat="1" applyFont="1" applyBorder="1" applyAlignment="1">
      <alignment horizontal="left" vertical="center" wrapText="1"/>
    </xf>
    <xf numFmtId="0" fontId="11" fillId="2" borderId="23" xfId="0" applyFont="1" applyFill="1" applyBorder="1" applyAlignment="1">
      <alignment wrapText="1"/>
    </xf>
    <xf numFmtId="0" fontId="29" fillId="2" borderId="23" xfId="0" applyFont="1" applyFill="1" applyBorder="1" applyAlignment="1">
      <alignment horizontal="left" wrapText="1"/>
    </xf>
    <xf numFmtId="0" fontId="29" fillId="2" borderId="23" xfId="0" applyFont="1" applyFill="1" applyBorder="1" applyAlignment="1">
      <alignment horizontal="center" vertical="center" wrapText="1"/>
    </xf>
    <xf numFmtId="3" fontId="30" fillId="2" borderId="23" xfId="0" applyNumberFormat="1" applyFont="1" applyFill="1" applyBorder="1" applyAlignment="1">
      <alignment horizontal="left" wrapText="1"/>
    </xf>
    <xf numFmtId="0" fontId="30" fillId="2" borderId="23" xfId="0" applyFont="1" applyFill="1" applyBorder="1" applyAlignment="1">
      <alignment horizontal="center" vertical="center" wrapText="1"/>
    </xf>
    <xf numFmtId="0" fontId="12" fillId="16" borderId="23" xfId="0" applyFont="1" applyFill="1" applyBorder="1" applyAlignment="1">
      <alignment wrapText="1"/>
    </xf>
    <xf numFmtId="3" fontId="31" fillId="16" borderId="23" xfId="0" applyNumberFormat="1" applyFont="1" applyFill="1" applyBorder="1" applyAlignment="1">
      <alignment horizontal="left" wrapText="1"/>
    </xf>
    <xf numFmtId="0" fontId="31" fillId="16" borderId="23" xfId="0" applyFont="1" applyFill="1" applyBorder="1" applyAlignment="1">
      <alignment horizontal="center" vertical="center" wrapText="1"/>
    </xf>
    <xf numFmtId="0" fontId="2" fillId="2" borderId="23" xfId="0" applyFont="1" applyFill="1" applyBorder="1" applyAlignment="1">
      <alignment horizontal="left" wrapText="1"/>
    </xf>
    <xf numFmtId="3" fontId="2" fillId="2" borderId="23" xfId="0" applyNumberFormat="1" applyFont="1" applyFill="1" applyBorder="1" applyAlignment="1">
      <alignment horizontal="left" vertical="center" wrapText="1"/>
    </xf>
    <xf numFmtId="0" fontId="9" fillId="2" borderId="23" xfId="0" applyFont="1" applyFill="1" applyBorder="1" applyAlignment="1">
      <alignment/>
    </xf>
    <xf numFmtId="0" fontId="6" fillId="0" borderId="0" xfId="0" applyFont="1" applyAlignment="1">
      <alignment/>
    </xf>
    <xf numFmtId="0" fontId="0" fillId="0" borderId="0" xfId="0" applyFont="1" applyAlignment="1">
      <alignment horizontal="left"/>
    </xf>
    <xf numFmtId="0" fontId="0" fillId="0" borderId="0" xfId="0" applyAlignment="1">
      <alignment/>
    </xf>
    <xf numFmtId="0" fontId="32" fillId="10" borderId="24" xfId="0" applyFont="1" applyFill="1" applyBorder="1" applyAlignment="1">
      <alignment horizontal="right" vertical="top"/>
    </xf>
    <xf numFmtId="0" fontId="32" fillId="10" borderId="25" xfId="0" applyFont="1" applyFill="1" applyBorder="1" applyAlignment="1">
      <alignment horizontal="right" vertical="top"/>
    </xf>
    <xf numFmtId="0" fontId="32" fillId="10" borderId="26" xfId="0" applyFont="1" applyFill="1" applyBorder="1" applyAlignment="1">
      <alignment horizontal="center" vertical="top"/>
    </xf>
    <xf numFmtId="0" fontId="32" fillId="10" borderId="27" xfId="0" applyFont="1" applyFill="1" applyBorder="1" applyAlignment="1">
      <alignment horizontal="center" vertical="top"/>
    </xf>
    <xf numFmtId="0" fontId="32" fillId="10" borderId="28" xfId="0" applyFont="1" applyFill="1" applyBorder="1" applyAlignment="1">
      <alignment horizontal="center" vertical="top"/>
    </xf>
    <xf numFmtId="0" fontId="32" fillId="10" borderId="29" xfId="0" applyFont="1" applyFill="1" applyBorder="1" applyAlignment="1">
      <alignment horizontal="center" vertical="top"/>
    </xf>
    <xf numFmtId="0" fontId="32" fillId="10" borderId="30" xfId="0" applyFont="1" applyFill="1" applyBorder="1" applyAlignment="1">
      <alignment horizontal="right" vertical="top"/>
    </xf>
    <xf numFmtId="0" fontId="32" fillId="10" borderId="31" xfId="0" applyFont="1" applyFill="1" applyBorder="1" applyAlignment="1">
      <alignment horizontal="right" vertical="top"/>
    </xf>
    <xf numFmtId="0" fontId="32" fillId="10" borderId="32" xfId="0" applyFont="1" applyFill="1" applyBorder="1" applyAlignment="1">
      <alignment horizontal="right" vertical="top"/>
    </xf>
    <xf numFmtId="0" fontId="5" fillId="0" borderId="10" xfId="0" applyFont="1" applyBorder="1" applyAlignment="1">
      <alignment vertical="top" wrapText="1"/>
    </xf>
    <xf numFmtId="0" fontId="32" fillId="10" borderId="33" xfId="0" applyFont="1" applyFill="1" applyBorder="1" applyAlignment="1">
      <alignment horizontal="right" vertical="top"/>
    </xf>
    <xf numFmtId="0" fontId="32" fillId="10" borderId="26" xfId="0" applyFont="1" applyFill="1" applyBorder="1" applyAlignment="1">
      <alignment horizontal="left" vertical="top"/>
    </xf>
    <xf numFmtId="0" fontId="32" fillId="10" borderId="26" xfId="0" applyFont="1" applyFill="1" applyBorder="1" applyAlignment="1">
      <alignment horizontal="right" vertical="top"/>
    </xf>
    <xf numFmtId="0" fontId="32" fillId="10" borderId="27" xfId="0" applyFont="1" applyFill="1" applyBorder="1" applyAlignment="1">
      <alignment horizontal="left" vertical="top"/>
    </xf>
    <xf numFmtId="0" fontId="32" fillId="10" borderId="29" xfId="0" applyFont="1" applyFill="1" applyBorder="1" applyAlignment="1">
      <alignment horizontal="left" vertical="top"/>
    </xf>
    <xf numFmtId="180" fontId="32" fillId="26" borderId="34" xfId="0" applyNumberFormat="1" applyFont="1" applyFill="1" applyBorder="1" applyAlignment="1">
      <alignment horizontal="center" vertical="top"/>
    </xf>
    <xf numFmtId="180" fontId="33" fillId="26" borderId="34" xfId="0" applyNumberFormat="1" applyFont="1" applyFill="1" applyBorder="1" applyAlignment="1">
      <alignment horizontal="right" vertical="top"/>
    </xf>
    <xf numFmtId="180" fontId="32" fillId="26" borderId="34" xfId="0" applyNumberFormat="1" applyFont="1" applyFill="1" applyBorder="1" applyAlignment="1">
      <alignment horizontal="right" vertical="top"/>
    </xf>
    <xf numFmtId="0" fontId="33" fillId="10" borderId="27" xfId="0" applyFont="1" applyFill="1" applyBorder="1" applyAlignment="1">
      <alignment horizontal="center" vertical="top"/>
    </xf>
    <xf numFmtId="0" fontId="33" fillId="10" borderId="29" xfId="0" applyFont="1" applyFill="1" applyBorder="1" applyAlignment="1">
      <alignment horizontal="center" vertical="top"/>
    </xf>
    <xf numFmtId="180" fontId="33" fillId="24" borderId="34" xfId="0" applyNumberFormat="1" applyFont="1" applyFill="1" applyBorder="1" applyAlignment="1">
      <alignment horizontal="center" vertical="top"/>
    </xf>
    <xf numFmtId="0" fontId="33" fillId="10" borderId="27" xfId="0" applyFont="1" applyFill="1" applyBorder="1" applyAlignment="1">
      <alignment horizontal="left" vertical="top"/>
    </xf>
    <xf numFmtId="0" fontId="33" fillId="10" borderId="29" xfId="0" applyFont="1" applyFill="1" applyBorder="1" applyAlignment="1">
      <alignment horizontal="left" vertical="top"/>
    </xf>
    <xf numFmtId="180" fontId="33" fillId="24" borderId="34" xfId="0" applyNumberFormat="1" applyFont="1" applyFill="1" applyBorder="1" applyAlignment="1">
      <alignment horizontal="right" vertical="top"/>
    </xf>
    <xf numFmtId="0" fontId="8" fillId="0" borderId="0" xfId="0" applyFont="1" applyAlignment="1">
      <alignment horizontal="left" vertical="center"/>
    </xf>
    <xf numFmtId="0" fontId="0" fillId="0" borderId="0" xfId="0" applyAlignment="1">
      <alignment horizontal="left" vertical="center"/>
    </xf>
    <xf numFmtId="0" fontId="5" fillId="0" borderId="2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14" xfId="0" applyFont="1" applyBorder="1" applyAlignment="1">
      <alignment horizontal="left" vertical="top" wrapText="1"/>
    </xf>
    <xf numFmtId="0" fontId="5" fillId="0" borderId="10"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4" borderId="36" xfId="0" applyFont="1" applyFill="1" applyBorder="1" applyAlignment="1">
      <alignment horizontal="left" vertical="top" wrapText="1"/>
    </xf>
    <xf numFmtId="0" fontId="5" fillId="4" borderId="18"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18"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0" borderId="22" xfId="0" applyFont="1" applyBorder="1" applyAlignment="1">
      <alignment horizontal="left" vertical="top" wrapText="1"/>
    </xf>
    <xf numFmtId="0" fontId="5" fillId="0" borderId="35" xfId="0" applyFont="1" applyBorder="1" applyAlignment="1">
      <alignment horizontal="left" vertical="top" wrapText="1"/>
    </xf>
    <xf numFmtId="0" fontId="5" fillId="6" borderId="18" xfId="0" applyFont="1" applyFill="1" applyBorder="1" applyAlignment="1">
      <alignment horizontal="center" vertical="top" wrapText="1"/>
    </xf>
    <xf numFmtId="0" fontId="5" fillId="6" borderId="11"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75"/>
  <sheetViews>
    <sheetView workbookViewId="0" topLeftCell="A64">
      <selection activeCell="C5" sqref="C5"/>
    </sheetView>
  </sheetViews>
  <sheetFormatPr defaultColWidth="9.140625" defaultRowHeight="15"/>
  <cols>
    <col min="1" max="1" width="27.57421875" style="34" customWidth="1"/>
    <col min="2" max="2" width="40.140625" style="16" customWidth="1"/>
    <col min="3" max="3" width="40.140625" style="5" customWidth="1"/>
    <col min="4" max="4" width="15.421875" style="30" customWidth="1"/>
    <col min="5" max="5" width="14.7109375" style="4" hidden="1" customWidth="1"/>
    <col min="6" max="6" width="21.8515625" style="36" hidden="1" customWidth="1"/>
    <col min="7" max="7" width="29.140625" style="20" customWidth="1"/>
  </cols>
  <sheetData>
    <row r="1" s="160" customFormat="1" ht="31.5" customHeight="1">
      <c r="A1" s="159" t="s">
        <v>148</v>
      </c>
    </row>
    <row r="2" spans="1:7" s="22" customFormat="1" ht="45">
      <c r="A2" s="87" t="s">
        <v>117</v>
      </c>
      <c r="B2" s="88" t="s">
        <v>118</v>
      </c>
      <c r="C2" s="88" t="s">
        <v>119</v>
      </c>
      <c r="D2" s="88" t="s">
        <v>7</v>
      </c>
      <c r="E2" s="88" t="s">
        <v>0</v>
      </c>
      <c r="F2" s="89" t="s">
        <v>71</v>
      </c>
      <c r="G2" s="90" t="s">
        <v>159</v>
      </c>
    </row>
    <row r="3" spans="1:7" s="25" customFormat="1" ht="15" customHeight="1">
      <c r="A3" s="168" t="s">
        <v>138</v>
      </c>
      <c r="B3" s="13" t="s">
        <v>112</v>
      </c>
      <c r="C3" s="23"/>
      <c r="D3" s="26"/>
      <c r="E3" s="24"/>
      <c r="F3" s="23"/>
      <c r="G3" s="52"/>
    </row>
    <row r="4" spans="1:7" s="25" customFormat="1" ht="28.5">
      <c r="A4" s="169"/>
      <c r="B4" s="37" t="s">
        <v>17</v>
      </c>
      <c r="C4" s="11" t="s">
        <v>22</v>
      </c>
      <c r="D4" s="27" t="s">
        <v>52</v>
      </c>
      <c r="E4" s="38"/>
      <c r="F4" s="38"/>
      <c r="G4" s="52" t="s">
        <v>156</v>
      </c>
    </row>
    <row r="5" spans="1:7" s="21" customFormat="1" ht="60">
      <c r="A5" s="169"/>
      <c r="B5" s="39" t="s">
        <v>53</v>
      </c>
      <c r="C5" s="9"/>
      <c r="D5" s="91" t="s">
        <v>54</v>
      </c>
      <c r="E5" s="9" t="s">
        <v>13</v>
      </c>
      <c r="F5" s="35" t="s">
        <v>54</v>
      </c>
      <c r="G5" s="52" t="s">
        <v>104</v>
      </c>
    </row>
    <row r="6" spans="1:7" s="21" customFormat="1" ht="46.5" customHeight="1">
      <c r="A6" s="169"/>
      <c r="B6" s="39" t="s">
        <v>55</v>
      </c>
      <c r="C6" s="9"/>
      <c r="D6" s="91" t="s">
        <v>54</v>
      </c>
      <c r="E6" s="9"/>
      <c r="F6" s="35" t="s">
        <v>54</v>
      </c>
      <c r="G6" s="52" t="s">
        <v>104</v>
      </c>
    </row>
    <row r="7" spans="1:7" s="25" customFormat="1" ht="75" customHeight="1">
      <c r="A7" s="169"/>
      <c r="B7" s="94" t="s">
        <v>39</v>
      </c>
      <c r="C7" s="11" t="s">
        <v>57</v>
      </c>
      <c r="D7" s="27" t="s">
        <v>161</v>
      </c>
      <c r="E7" s="12" t="s">
        <v>14</v>
      </c>
      <c r="F7" s="11"/>
      <c r="G7" s="52"/>
    </row>
    <row r="8" spans="1:7" s="25" customFormat="1" ht="67.5" customHeight="1">
      <c r="A8" s="81"/>
      <c r="B8" s="95"/>
      <c r="C8" s="11" t="s">
        <v>160</v>
      </c>
      <c r="D8" s="27" t="s">
        <v>161</v>
      </c>
      <c r="E8" s="12"/>
      <c r="F8" s="11"/>
      <c r="G8" s="52"/>
    </row>
    <row r="9" spans="1:7" s="25" customFormat="1" ht="67.5" customHeight="1">
      <c r="A9" s="81"/>
      <c r="B9" s="166" t="s">
        <v>120</v>
      </c>
      <c r="C9" s="92" t="s">
        <v>162</v>
      </c>
      <c r="D9" s="46" t="s">
        <v>56</v>
      </c>
      <c r="E9" s="93"/>
      <c r="F9" s="92"/>
      <c r="G9" s="60" t="s">
        <v>105</v>
      </c>
    </row>
    <row r="10" spans="1:7" s="25" customFormat="1" ht="57">
      <c r="A10" s="32"/>
      <c r="B10" s="167"/>
      <c r="C10" s="45" t="s">
        <v>149</v>
      </c>
      <c r="D10" s="46" t="s">
        <v>56</v>
      </c>
      <c r="E10" s="70"/>
      <c r="F10" s="45"/>
      <c r="G10" s="60"/>
    </row>
    <row r="11" spans="1:7" s="25" customFormat="1" ht="15">
      <c r="A11" s="76"/>
      <c r="B11" s="62" t="s">
        <v>113</v>
      </c>
      <c r="C11" s="84"/>
      <c r="D11" s="85"/>
      <c r="E11" s="86"/>
      <c r="F11" s="84"/>
      <c r="G11" s="51"/>
    </row>
    <row r="12" spans="1:7" s="25" customFormat="1" ht="59.25" customHeight="1">
      <c r="A12" s="81"/>
      <c r="B12" s="165" t="s">
        <v>123</v>
      </c>
      <c r="C12" s="9" t="s">
        <v>163</v>
      </c>
      <c r="D12" s="28" t="s">
        <v>56</v>
      </c>
      <c r="E12" s="10" t="s">
        <v>3</v>
      </c>
      <c r="F12" s="31"/>
      <c r="G12" s="52"/>
    </row>
    <row r="13" spans="1:7" s="25" customFormat="1" ht="114">
      <c r="A13" s="81"/>
      <c r="B13" s="165"/>
      <c r="C13" s="9" t="s">
        <v>139</v>
      </c>
      <c r="D13" s="28" t="s">
        <v>56</v>
      </c>
      <c r="E13" s="10" t="s">
        <v>15</v>
      </c>
      <c r="F13" s="9" t="s">
        <v>9</v>
      </c>
      <c r="G13" s="52"/>
    </row>
    <row r="14" spans="1:7" s="25" customFormat="1" ht="71.25">
      <c r="A14" s="81"/>
      <c r="B14" s="165"/>
      <c r="C14" s="15" t="s">
        <v>59</v>
      </c>
      <c r="D14" s="28" t="s">
        <v>50</v>
      </c>
      <c r="E14" s="10"/>
      <c r="F14" s="31" t="s">
        <v>10</v>
      </c>
      <c r="G14" s="52"/>
    </row>
    <row r="15" spans="1:7" s="21" customFormat="1" ht="85.5">
      <c r="A15" s="81"/>
      <c r="B15" s="163" t="s">
        <v>58</v>
      </c>
      <c r="C15" s="9" t="s">
        <v>127</v>
      </c>
      <c r="D15" s="28" t="s">
        <v>51</v>
      </c>
      <c r="E15" s="10" t="s">
        <v>4</v>
      </c>
      <c r="F15" s="31" t="s">
        <v>11</v>
      </c>
      <c r="G15" s="52"/>
    </row>
    <row r="16" spans="1:7" s="21" customFormat="1" ht="28.5">
      <c r="A16" s="32"/>
      <c r="B16" s="164"/>
      <c r="C16" s="59" t="s">
        <v>122</v>
      </c>
      <c r="D16" s="58" t="s">
        <v>50</v>
      </c>
      <c r="E16" s="74"/>
      <c r="F16" s="75"/>
      <c r="G16" s="60"/>
    </row>
    <row r="17" spans="1:7" s="21" customFormat="1" ht="15">
      <c r="A17" s="76"/>
      <c r="B17" s="62" t="s">
        <v>114</v>
      </c>
      <c r="C17" s="77"/>
      <c r="D17" s="78"/>
      <c r="E17" s="79"/>
      <c r="F17" s="80"/>
      <c r="G17" s="51"/>
    </row>
    <row r="18" spans="1:7" s="21" customFormat="1" ht="114">
      <c r="A18" s="81"/>
      <c r="B18" s="39" t="s">
        <v>60</v>
      </c>
      <c r="C18" s="9"/>
      <c r="D18" s="28" t="s">
        <v>48</v>
      </c>
      <c r="E18" s="10"/>
      <c r="F18" s="9" t="s">
        <v>128</v>
      </c>
      <c r="G18" s="52" t="s">
        <v>158</v>
      </c>
    </row>
    <row r="19" spans="1:7" s="21" customFormat="1" ht="15">
      <c r="A19" s="82"/>
      <c r="B19" s="13" t="s">
        <v>18</v>
      </c>
      <c r="C19" s="9"/>
      <c r="D19" s="28"/>
      <c r="E19" s="10"/>
      <c r="F19" s="31"/>
      <c r="G19" s="52"/>
    </row>
    <row r="20" spans="1:7" s="21" customFormat="1" ht="81" customHeight="1">
      <c r="A20" s="81"/>
      <c r="B20" s="40" t="s">
        <v>61</v>
      </c>
      <c r="C20" s="9" t="s">
        <v>121</v>
      </c>
      <c r="D20" s="28"/>
      <c r="E20" s="10"/>
      <c r="F20" s="31"/>
      <c r="G20" s="52"/>
    </row>
    <row r="21" spans="1:7" s="21" customFormat="1" ht="60">
      <c r="A21" s="81"/>
      <c r="B21" s="40" t="s">
        <v>68</v>
      </c>
      <c r="C21" s="9" t="s">
        <v>121</v>
      </c>
      <c r="D21" s="28"/>
      <c r="E21" s="10"/>
      <c r="F21" s="9" t="s">
        <v>125</v>
      </c>
      <c r="G21" s="52" t="s">
        <v>150</v>
      </c>
    </row>
    <row r="22" spans="1:7" s="21" customFormat="1" ht="15">
      <c r="A22" s="81"/>
      <c r="B22" s="13" t="s">
        <v>19</v>
      </c>
      <c r="C22" s="9"/>
      <c r="D22" s="28"/>
      <c r="E22" s="10"/>
      <c r="F22" s="31"/>
      <c r="G22" s="52"/>
    </row>
    <row r="23" spans="1:255" s="25" customFormat="1" ht="207.75" customHeight="1">
      <c r="A23" s="32"/>
      <c r="B23" s="44" t="s">
        <v>69</v>
      </c>
      <c r="C23" s="59" t="s">
        <v>70</v>
      </c>
      <c r="D23" s="58" t="s">
        <v>153</v>
      </c>
      <c r="E23" s="74"/>
      <c r="F23" s="75" t="s">
        <v>126</v>
      </c>
      <c r="G23" s="83"/>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row>
    <row r="24" spans="1:7" s="6" customFormat="1" ht="15" customHeight="1">
      <c r="A24" s="170" t="s">
        <v>8</v>
      </c>
      <c r="B24" s="62" t="s">
        <v>115</v>
      </c>
      <c r="C24" s="72"/>
      <c r="D24" s="73"/>
      <c r="E24" s="72"/>
      <c r="F24" s="72"/>
      <c r="G24" s="51"/>
    </row>
    <row r="25" spans="1:7" s="6" customFormat="1" ht="71.25" customHeight="1">
      <c r="A25" s="171"/>
      <c r="B25" s="173" t="s">
        <v>20</v>
      </c>
      <c r="C25" s="9" t="s">
        <v>124</v>
      </c>
      <c r="D25" s="29"/>
      <c r="E25" s="8"/>
      <c r="F25" s="11" t="s">
        <v>21</v>
      </c>
      <c r="G25" s="52" t="s">
        <v>106</v>
      </c>
    </row>
    <row r="26" spans="1:7" s="6" customFormat="1" ht="71.25">
      <c r="A26" s="172"/>
      <c r="B26" s="174"/>
      <c r="C26" s="9" t="s">
        <v>40</v>
      </c>
      <c r="D26" s="29"/>
      <c r="E26" s="8"/>
      <c r="F26" s="11" t="s">
        <v>41</v>
      </c>
      <c r="G26" s="52" t="s">
        <v>107</v>
      </c>
    </row>
    <row r="27" spans="1:7" s="6" customFormat="1" ht="69" customHeight="1">
      <c r="A27" s="68"/>
      <c r="B27" s="42"/>
      <c r="C27" s="9" t="s">
        <v>43</v>
      </c>
      <c r="D27" s="29"/>
      <c r="E27" s="8"/>
      <c r="F27" s="8" t="s">
        <v>42</v>
      </c>
      <c r="G27" s="52" t="s">
        <v>108</v>
      </c>
    </row>
    <row r="28" spans="1:7" s="6" customFormat="1" ht="102" customHeight="1">
      <c r="A28" s="175"/>
      <c r="B28" s="43"/>
      <c r="C28" s="9" t="s">
        <v>44</v>
      </c>
      <c r="D28" s="29"/>
      <c r="E28" s="8"/>
      <c r="F28" s="8" t="s">
        <v>45</v>
      </c>
      <c r="G28" s="52" t="s">
        <v>151</v>
      </c>
    </row>
    <row r="29" spans="1:7" s="6" customFormat="1" ht="28.5" customHeight="1">
      <c r="A29" s="175"/>
      <c r="B29" s="13" t="s">
        <v>111</v>
      </c>
      <c r="C29" s="9"/>
      <c r="D29" s="29"/>
      <c r="E29" s="8"/>
      <c r="F29" s="8"/>
      <c r="G29" s="52"/>
    </row>
    <row r="30" spans="1:7" ht="57.75">
      <c r="A30" s="175"/>
      <c r="B30" s="163" t="s">
        <v>72</v>
      </c>
      <c r="C30" s="9" t="s">
        <v>157</v>
      </c>
      <c r="D30" s="28" t="s">
        <v>49</v>
      </c>
      <c r="E30" s="10" t="s">
        <v>5</v>
      </c>
      <c r="F30" s="8" t="s">
        <v>46</v>
      </c>
      <c r="G30" s="52" t="s">
        <v>62</v>
      </c>
    </row>
    <row r="31" spans="1:7" ht="28.5">
      <c r="A31" s="176"/>
      <c r="B31" s="164"/>
      <c r="C31" s="59" t="s">
        <v>152</v>
      </c>
      <c r="D31" s="58" t="s">
        <v>12</v>
      </c>
      <c r="E31" s="74"/>
      <c r="F31" s="75"/>
      <c r="G31" s="60" t="s">
        <v>141</v>
      </c>
    </row>
    <row r="32" spans="1:7" s="6" customFormat="1" ht="126" customHeight="1">
      <c r="A32" s="61"/>
      <c r="B32" s="67" t="s">
        <v>1</v>
      </c>
      <c r="C32" s="50" t="s">
        <v>73</v>
      </c>
      <c r="D32" s="49" t="s">
        <v>48</v>
      </c>
      <c r="E32" s="48" t="s">
        <v>16</v>
      </c>
      <c r="F32" s="50"/>
      <c r="G32" s="51" t="s">
        <v>63</v>
      </c>
    </row>
    <row r="33" spans="1:7" ht="114">
      <c r="A33" s="68"/>
      <c r="B33" s="37" t="s">
        <v>2</v>
      </c>
      <c r="C33" s="9" t="s">
        <v>74</v>
      </c>
      <c r="D33" s="28" t="s">
        <v>75</v>
      </c>
      <c r="E33" s="10"/>
      <c r="F33" s="9" t="s">
        <v>76</v>
      </c>
      <c r="G33" s="52" t="s">
        <v>64</v>
      </c>
    </row>
    <row r="34" spans="1:7" ht="15">
      <c r="A34" s="68"/>
      <c r="B34" s="13" t="s">
        <v>116</v>
      </c>
      <c r="C34" s="9"/>
      <c r="D34" s="28"/>
      <c r="E34" s="10"/>
      <c r="F34" s="9"/>
      <c r="G34" s="52"/>
    </row>
    <row r="35" spans="1:7" ht="86.25">
      <c r="A35" s="68"/>
      <c r="B35" s="144" t="s">
        <v>23</v>
      </c>
      <c r="C35" s="9" t="s">
        <v>77</v>
      </c>
      <c r="D35" s="28" t="s">
        <v>78</v>
      </c>
      <c r="E35" s="10" t="s">
        <v>6</v>
      </c>
      <c r="F35" s="31"/>
      <c r="G35" s="52"/>
    </row>
    <row r="36" spans="1:7" ht="84.75" customHeight="1">
      <c r="A36" s="68"/>
      <c r="B36" s="144"/>
      <c r="C36" s="9" t="s">
        <v>164</v>
      </c>
      <c r="D36" s="28" t="s">
        <v>79</v>
      </c>
      <c r="E36" s="10" t="s">
        <v>15</v>
      </c>
      <c r="F36" s="31"/>
      <c r="G36" s="52" t="s">
        <v>65</v>
      </c>
    </row>
    <row r="37" spans="1:7" s="6" customFormat="1" ht="60">
      <c r="A37" s="65"/>
      <c r="B37" s="69" t="s">
        <v>24</v>
      </c>
      <c r="C37" s="45" t="s">
        <v>80</v>
      </c>
      <c r="D37" s="46" t="s">
        <v>12</v>
      </c>
      <c r="E37" s="70"/>
      <c r="F37" s="71"/>
      <c r="G37" s="60" t="s">
        <v>65</v>
      </c>
    </row>
    <row r="38" spans="1:7" s="7" customFormat="1" ht="15" customHeight="1">
      <c r="A38" s="161" t="s">
        <v>32</v>
      </c>
      <c r="B38" s="62" t="s">
        <v>26</v>
      </c>
      <c r="C38" s="50"/>
      <c r="D38" s="49"/>
      <c r="E38" s="50"/>
      <c r="F38" s="50"/>
      <c r="G38" s="51"/>
    </row>
    <row r="39" spans="1:7" s="7" customFormat="1" ht="15">
      <c r="A39" s="162"/>
      <c r="B39" s="13" t="s">
        <v>27</v>
      </c>
      <c r="C39" s="11"/>
      <c r="D39" s="27"/>
      <c r="E39" s="11"/>
      <c r="F39" s="11"/>
      <c r="G39" s="52"/>
    </row>
    <row r="40" spans="1:255" s="6" customFormat="1" ht="156.75">
      <c r="A40" s="162"/>
      <c r="B40" s="14" t="s">
        <v>81</v>
      </c>
      <c r="C40" s="11" t="s">
        <v>142</v>
      </c>
      <c r="D40" s="27" t="s">
        <v>133</v>
      </c>
      <c r="E40" s="11"/>
      <c r="F40" s="11" t="s">
        <v>129</v>
      </c>
      <c r="G40" s="64"/>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row>
    <row r="41" spans="1:255" s="6" customFormat="1" ht="90">
      <c r="A41" s="162"/>
      <c r="B41" s="14" t="s">
        <v>82</v>
      </c>
      <c r="C41" s="11" t="s">
        <v>83</v>
      </c>
      <c r="D41" s="27" t="s">
        <v>133</v>
      </c>
      <c r="E41" s="11"/>
      <c r="F41" s="11" t="s">
        <v>143</v>
      </c>
      <c r="G41" s="52" t="s">
        <v>63</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row>
    <row r="42" spans="1:255" s="6" customFormat="1" ht="15">
      <c r="A42" s="53"/>
      <c r="B42" s="13" t="s">
        <v>28</v>
      </c>
      <c r="C42" s="11"/>
      <c r="D42" s="27"/>
      <c r="E42" s="11"/>
      <c r="F42" s="11"/>
      <c r="G42" s="64"/>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row>
    <row r="43" spans="1:255" s="6" customFormat="1" ht="156.75">
      <c r="A43" s="53"/>
      <c r="B43" s="14" t="s">
        <v>84</v>
      </c>
      <c r="C43" s="11" t="s">
        <v>142</v>
      </c>
      <c r="D43" s="27" t="s">
        <v>133</v>
      </c>
      <c r="E43" s="11"/>
      <c r="F43" s="11" t="s">
        <v>144</v>
      </c>
      <c r="G43" s="52" t="s">
        <v>63</v>
      </c>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row>
    <row r="44" spans="1:255" s="6" customFormat="1" ht="30">
      <c r="A44" s="53"/>
      <c r="B44" s="14" t="s">
        <v>145</v>
      </c>
      <c r="C44" s="11" t="s">
        <v>83</v>
      </c>
      <c r="D44" s="27" t="s">
        <v>133</v>
      </c>
      <c r="E44" s="11"/>
      <c r="F44" s="11"/>
      <c r="G44" s="64"/>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row>
    <row r="45" spans="1:255" s="6" customFormat="1" ht="45">
      <c r="A45" s="65"/>
      <c r="B45" s="44" t="s">
        <v>85</v>
      </c>
      <c r="C45" s="45" t="s">
        <v>83</v>
      </c>
      <c r="D45" s="46" t="s">
        <v>133</v>
      </c>
      <c r="E45" s="45"/>
      <c r="F45" s="45"/>
      <c r="G45" s="66"/>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row>
    <row r="46" spans="1:255" s="6" customFormat="1" ht="15">
      <c r="A46" s="61"/>
      <c r="B46" s="62" t="s">
        <v>29</v>
      </c>
      <c r="C46" s="50"/>
      <c r="D46" s="49"/>
      <c r="E46" s="50"/>
      <c r="F46" s="50"/>
      <c r="G46" s="63"/>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row>
    <row r="47" spans="1:255" s="6" customFormat="1" ht="90">
      <c r="A47" s="53"/>
      <c r="B47" s="14" t="s">
        <v>130</v>
      </c>
      <c r="C47" s="11" t="s">
        <v>131</v>
      </c>
      <c r="D47" s="27" t="s">
        <v>133</v>
      </c>
      <c r="E47" s="11"/>
      <c r="F47" s="11"/>
      <c r="G47" s="52" t="s">
        <v>134</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row>
    <row r="48" spans="1:255" s="6" customFormat="1" ht="105">
      <c r="A48" s="53"/>
      <c r="B48" s="14" t="s">
        <v>86</v>
      </c>
      <c r="C48" s="11" t="s">
        <v>154</v>
      </c>
      <c r="D48" s="27" t="s">
        <v>133</v>
      </c>
      <c r="E48" s="11"/>
      <c r="F48" s="11" t="s">
        <v>146</v>
      </c>
      <c r="G48" s="52" t="s">
        <v>134</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row>
    <row r="49" spans="1:255" s="6" customFormat="1" ht="60">
      <c r="A49" s="53"/>
      <c r="B49" s="13" t="s">
        <v>87</v>
      </c>
      <c r="C49" s="11"/>
      <c r="D49" s="27"/>
      <c r="E49" s="11"/>
      <c r="F49" s="11"/>
      <c r="G49" s="64"/>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row>
    <row r="50" spans="1:255" s="6" customFormat="1" ht="45">
      <c r="A50" s="53"/>
      <c r="B50" s="14" t="s">
        <v>88</v>
      </c>
      <c r="C50" s="11"/>
      <c r="D50" s="27"/>
      <c r="E50" s="11"/>
      <c r="F50" s="11"/>
      <c r="G50" s="64"/>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row>
    <row r="51" spans="1:255" s="6" customFormat="1" ht="45">
      <c r="A51" s="53"/>
      <c r="B51" s="14" t="s">
        <v>89</v>
      </c>
      <c r="C51" s="11"/>
      <c r="D51" s="27"/>
      <c r="E51" s="11"/>
      <c r="F51" s="11"/>
      <c r="G51" s="64"/>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row>
    <row r="52" spans="1:255" ht="15">
      <c r="A52" s="53"/>
      <c r="B52" s="13" t="s">
        <v>30</v>
      </c>
      <c r="C52" s="11"/>
      <c r="D52" s="27"/>
      <c r="E52" s="11"/>
      <c r="F52" s="11"/>
      <c r="G52" s="64"/>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row>
    <row r="53" spans="1:255" ht="30">
      <c r="A53" s="53"/>
      <c r="B53" s="14" t="s">
        <v>90</v>
      </c>
      <c r="C53" s="11" t="s">
        <v>83</v>
      </c>
      <c r="D53" s="27" t="s">
        <v>133</v>
      </c>
      <c r="E53" s="11"/>
      <c r="F53" s="11"/>
      <c r="G53" s="64"/>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row>
    <row r="54" spans="1:255" ht="60">
      <c r="A54" s="53"/>
      <c r="B54" s="14" t="s">
        <v>91</v>
      </c>
      <c r="C54" s="11" t="s">
        <v>83</v>
      </c>
      <c r="D54" s="27" t="s">
        <v>133</v>
      </c>
      <c r="E54" s="11"/>
      <c r="F54" s="11"/>
      <c r="G54" s="52" t="s">
        <v>135</v>
      </c>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row>
    <row r="55" spans="1:255" ht="75">
      <c r="A55" s="65"/>
      <c r="B55" s="44" t="s">
        <v>92</v>
      </c>
      <c r="C55" s="45" t="s">
        <v>83</v>
      </c>
      <c r="D55" s="46" t="s">
        <v>133</v>
      </c>
      <c r="E55" s="45"/>
      <c r="F55" s="45"/>
      <c r="G55" s="60" t="s">
        <v>136</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row>
    <row r="56" spans="1:255" ht="15">
      <c r="A56" s="61"/>
      <c r="B56" s="62" t="s">
        <v>31</v>
      </c>
      <c r="C56" s="50"/>
      <c r="D56" s="49"/>
      <c r="E56" s="50"/>
      <c r="F56" s="50"/>
      <c r="G56" s="63"/>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row>
    <row r="57" spans="1:255" ht="60">
      <c r="A57" s="53"/>
      <c r="B57" s="14" t="s">
        <v>93</v>
      </c>
      <c r="C57" s="11" t="s">
        <v>102</v>
      </c>
      <c r="D57" s="27"/>
      <c r="E57" s="11"/>
      <c r="F57" s="11"/>
      <c r="G57" s="64"/>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row>
    <row r="58" spans="1:255" ht="60">
      <c r="A58" s="53"/>
      <c r="B58" s="14" t="s">
        <v>110</v>
      </c>
      <c r="C58" s="11" t="s">
        <v>102</v>
      </c>
      <c r="D58" s="27"/>
      <c r="E58" s="11"/>
      <c r="F58" s="11"/>
      <c r="G58" s="64"/>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row>
    <row r="59" spans="1:255" ht="15">
      <c r="A59" s="53"/>
      <c r="B59" s="13" t="s">
        <v>94</v>
      </c>
      <c r="C59" s="11"/>
      <c r="D59" s="27"/>
      <c r="E59" s="11"/>
      <c r="F59" s="11"/>
      <c r="G59" s="64"/>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row>
    <row r="60" spans="1:255" ht="45">
      <c r="A60" s="53"/>
      <c r="B60" s="14" t="s">
        <v>95</v>
      </c>
      <c r="C60" s="11" t="s">
        <v>132</v>
      </c>
      <c r="D60" s="27"/>
      <c r="E60" s="11"/>
      <c r="F60" s="11"/>
      <c r="G60" s="64"/>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row>
    <row r="61" spans="1:255" ht="45">
      <c r="A61" s="53"/>
      <c r="B61" s="14" t="s">
        <v>96</v>
      </c>
      <c r="C61" s="11" t="s">
        <v>132</v>
      </c>
      <c r="D61" s="27"/>
      <c r="E61" s="11"/>
      <c r="F61" s="11"/>
      <c r="G61" s="64"/>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row>
    <row r="62" spans="1:255" ht="45">
      <c r="A62" s="53"/>
      <c r="B62" s="14" t="s">
        <v>97</v>
      </c>
      <c r="C62" s="11" t="s">
        <v>102</v>
      </c>
      <c r="D62" s="27"/>
      <c r="E62" s="11"/>
      <c r="F62" s="11"/>
      <c r="G62" s="64"/>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row>
    <row r="63" spans="1:255" ht="30">
      <c r="A63" s="65"/>
      <c r="B63" s="44" t="s">
        <v>98</v>
      </c>
      <c r="C63" s="45" t="s">
        <v>102</v>
      </c>
      <c r="D63" s="46"/>
      <c r="E63" s="45"/>
      <c r="F63" s="45"/>
      <c r="G63" s="66"/>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row>
    <row r="64" spans="1:7" s="6" customFormat="1" ht="15">
      <c r="A64" s="161" t="s">
        <v>25</v>
      </c>
      <c r="B64" s="47" t="s">
        <v>103</v>
      </c>
      <c r="C64" s="48"/>
      <c r="D64" s="49"/>
      <c r="E64" s="48"/>
      <c r="F64" s="50"/>
      <c r="G64" s="51"/>
    </row>
    <row r="65" spans="1:7" s="6" customFormat="1" ht="42.75">
      <c r="A65" s="162"/>
      <c r="B65" s="37" t="s">
        <v>137</v>
      </c>
      <c r="C65" s="15" t="s">
        <v>35</v>
      </c>
      <c r="D65" s="27" t="s">
        <v>34</v>
      </c>
      <c r="E65" s="12"/>
      <c r="F65" s="11"/>
      <c r="G65" s="52" t="s">
        <v>109</v>
      </c>
    </row>
    <row r="66" spans="1:7" s="6" customFormat="1" ht="60">
      <c r="A66" s="162"/>
      <c r="B66" s="39" t="s">
        <v>33</v>
      </c>
      <c r="C66" s="15" t="s">
        <v>36</v>
      </c>
      <c r="D66" s="27"/>
      <c r="E66" s="12"/>
      <c r="F66" s="11"/>
      <c r="G66" s="52" t="s">
        <v>109</v>
      </c>
    </row>
    <row r="67" spans="1:7" s="6" customFormat="1" ht="57">
      <c r="A67" s="162"/>
      <c r="B67" s="39"/>
      <c r="C67" s="15" t="s">
        <v>38</v>
      </c>
      <c r="D67" s="27"/>
      <c r="E67" s="12"/>
      <c r="F67" s="11" t="s">
        <v>47</v>
      </c>
      <c r="G67" s="52" t="s">
        <v>67</v>
      </c>
    </row>
    <row r="68" spans="1:255" s="7" customFormat="1" ht="15">
      <c r="A68" s="53"/>
      <c r="B68" s="17" t="s">
        <v>37</v>
      </c>
      <c r="C68" s="41"/>
      <c r="D68" s="28"/>
      <c r="E68" s="9"/>
      <c r="F68" s="9"/>
      <c r="G68" s="54"/>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row>
    <row r="69" spans="1:255" s="7" customFormat="1" ht="105">
      <c r="A69" s="53"/>
      <c r="B69" s="18" t="s">
        <v>99</v>
      </c>
      <c r="C69" s="9" t="s">
        <v>100</v>
      </c>
      <c r="D69" s="28" t="s">
        <v>140</v>
      </c>
      <c r="E69" s="9"/>
      <c r="F69" s="9"/>
      <c r="G69" s="52" t="s">
        <v>66</v>
      </c>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row>
    <row r="70" spans="1:255" s="7" customFormat="1" ht="15">
      <c r="A70" s="55"/>
      <c r="B70" s="17" t="s">
        <v>147</v>
      </c>
      <c r="C70" s="41"/>
      <c r="D70" s="28"/>
      <c r="E70" s="9"/>
      <c r="F70" s="9"/>
      <c r="G70" s="54"/>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row>
    <row r="71" spans="1:255" s="7" customFormat="1" ht="60">
      <c r="A71" s="56"/>
      <c r="B71" s="44" t="s">
        <v>101</v>
      </c>
      <c r="C71" s="57" t="s">
        <v>102</v>
      </c>
      <c r="D71" s="58"/>
      <c r="E71" s="59"/>
      <c r="F71" s="59"/>
      <c r="G71" s="60" t="s">
        <v>155</v>
      </c>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row>
    <row r="72" spans="1:7" s="3" customFormat="1" ht="15">
      <c r="A72" s="33"/>
      <c r="B72" s="19"/>
      <c r="C72" s="2"/>
      <c r="D72" s="30"/>
      <c r="E72" s="1"/>
      <c r="F72" s="36"/>
      <c r="G72" s="20"/>
    </row>
    <row r="73" spans="1:7" s="3" customFormat="1" ht="15">
      <c r="A73" s="33"/>
      <c r="B73" s="19"/>
      <c r="C73" s="2"/>
      <c r="D73" s="30"/>
      <c r="E73" s="1"/>
      <c r="F73" s="36"/>
      <c r="G73" s="20"/>
    </row>
    <row r="74" spans="1:7" s="3" customFormat="1" ht="15">
      <c r="A74" s="33"/>
      <c r="B74" s="19"/>
      <c r="C74" s="2"/>
      <c r="D74" s="30"/>
      <c r="E74" s="1"/>
      <c r="F74" s="36"/>
      <c r="G74" s="20"/>
    </row>
    <row r="75" spans="1:7" s="3" customFormat="1" ht="15">
      <c r="A75" s="33"/>
      <c r="B75" s="19"/>
      <c r="C75" s="2"/>
      <c r="D75" s="30"/>
      <c r="E75" s="1"/>
      <c r="F75" s="36"/>
      <c r="G75" s="20"/>
    </row>
  </sheetData>
  <sheetProtection/>
  <mergeCells count="12">
    <mergeCell ref="A38:A41"/>
    <mergeCell ref="B35:B36"/>
    <mergeCell ref="A1:IV1"/>
    <mergeCell ref="A64:A67"/>
    <mergeCell ref="B30:B31"/>
    <mergeCell ref="B12:B14"/>
    <mergeCell ref="B15:B16"/>
    <mergeCell ref="B9:B10"/>
    <mergeCell ref="A3:A7"/>
    <mergeCell ref="A24:A26"/>
    <mergeCell ref="B25:B26"/>
    <mergeCell ref="A28:A31"/>
  </mergeCells>
  <printOptions/>
  <pageMargins left="0.63" right="0.26" top="0.75" bottom="0" header="0.3" footer="0"/>
  <pageSetup horizontalDpi="600" verticalDpi="600" orientation="landscape" paperSize="9" scale="91" r:id="rId1"/>
  <headerFooter alignWithMargins="0">
    <oddFooter>&amp;CPage &amp;P</oddFooter>
  </headerFooter>
  <rowBreaks count="7" manualBreakCount="7">
    <brk id="10" max="6" man="1"/>
    <brk id="16" max="6" man="1"/>
    <brk id="23" max="6" man="1"/>
    <brk id="31" max="6" man="1"/>
    <brk id="37" max="6" man="1"/>
    <brk id="45" max="6" man="1"/>
    <brk id="63" max="6" man="1"/>
  </rowBreaks>
</worksheet>
</file>

<file path=xl/worksheets/sheet2.xml><?xml version="1.0" encoding="utf-8"?>
<worksheet xmlns="http://schemas.openxmlformats.org/spreadsheetml/2006/main" xmlns:r="http://schemas.openxmlformats.org/officeDocument/2006/relationships">
  <dimension ref="A1:IU114"/>
  <sheetViews>
    <sheetView tabSelected="1" zoomScale="75" zoomScaleNormal="75" workbookViewId="0" topLeftCell="H82">
      <selection activeCell="C111" sqref="C111"/>
    </sheetView>
  </sheetViews>
  <sheetFormatPr defaultColWidth="9.140625" defaultRowHeight="15"/>
  <cols>
    <col min="1" max="1" width="27.57421875" style="34" customWidth="1"/>
    <col min="2" max="2" width="40.140625" style="16" customWidth="1"/>
    <col min="3" max="3" width="40.140625" style="5" customWidth="1"/>
    <col min="4" max="4" width="15.421875" style="30" customWidth="1"/>
    <col min="5" max="5" width="14.7109375" style="4" hidden="1" customWidth="1"/>
    <col min="6" max="6" width="21.8515625" style="36" hidden="1" customWidth="1"/>
    <col min="7" max="7" width="29.140625" style="20" customWidth="1"/>
    <col min="8" max="8" width="17.7109375" style="0" customWidth="1"/>
    <col min="12" max="12" width="11.8515625" style="0" customWidth="1"/>
    <col min="23" max="23" width="12.421875" style="0" customWidth="1"/>
    <col min="24" max="24" width="12.7109375" style="0" customWidth="1"/>
    <col min="25" max="25" width="11.421875" style="0" customWidth="1"/>
  </cols>
  <sheetData>
    <row r="1" s="160" customFormat="1" ht="31.5" customHeight="1">
      <c r="A1" s="159" t="s">
        <v>148</v>
      </c>
    </row>
    <row r="2" spans="1:8" s="22" customFormat="1" ht="45">
      <c r="A2" s="87" t="s">
        <v>117</v>
      </c>
      <c r="B2" s="88" t="s">
        <v>118</v>
      </c>
      <c r="C2" s="88" t="s">
        <v>119</v>
      </c>
      <c r="D2" s="88" t="s">
        <v>7</v>
      </c>
      <c r="E2" s="88" t="s">
        <v>0</v>
      </c>
      <c r="F2" s="89" t="s">
        <v>71</v>
      </c>
      <c r="G2" s="90" t="s">
        <v>159</v>
      </c>
      <c r="H2" s="90" t="s">
        <v>165</v>
      </c>
    </row>
    <row r="3" spans="1:8" s="25" customFormat="1" ht="15" customHeight="1">
      <c r="A3" s="168" t="s">
        <v>138</v>
      </c>
      <c r="B3" s="13" t="s">
        <v>112</v>
      </c>
      <c r="C3" s="23"/>
      <c r="D3" s="26"/>
      <c r="E3" s="26"/>
      <c r="F3" s="26"/>
      <c r="G3" s="26"/>
      <c r="H3" s="96"/>
    </row>
    <row r="4" spans="1:8" s="25" customFormat="1" ht="28.5">
      <c r="A4" s="169"/>
      <c r="B4" s="37" t="s">
        <v>17</v>
      </c>
      <c r="C4" s="11" t="s">
        <v>22</v>
      </c>
      <c r="D4" s="27" t="s">
        <v>52</v>
      </c>
      <c r="E4" s="38"/>
      <c r="F4" s="38"/>
      <c r="G4" s="52" t="s">
        <v>156</v>
      </c>
      <c r="H4" s="97">
        <v>2000</v>
      </c>
    </row>
    <row r="5" spans="1:8" s="21" customFormat="1" ht="60">
      <c r="A5" s="169"/>
      <c r="B5" s="39" t="s">
        <v>53</v>
      </c>
      <c r="C5" s="9"/>
      <c r="D5" s="91" t="s">
        <v>54</v>
      </c>
      <c r="E5" s="9" t="s">
        <v>13</v>
      </c>
      <c r="F5" s="35" t="s">
        <v>54</v>
      </c>
      <c r="G5" s="52" t="s">
        <v>104</v>
      </c>
      <c r="H5" s="97">
        <v>0</v>
      </c>
    </row>
    <row r="6" spans="1:8" s="21" customFormat="1" ht="46.5" customHeight="1">
      <c r="A6" s="169"/>
      <c r="B6" s="39" t="s">
        <v>55</v>
      </c>
      <c r="C6" s="9"/>
      <c r="D6" s="91" t="s">
        <v>54</v>
      </c>
      <c r="E6" s="9"/>
      <c r="F6" s="35" t="s">
        <v>54</v>
      </c>
      <c r="G6" s="52" t="s">
        <v>104</v>
      </c>
      <c r="H6" s="97">
        <v>0</v>
      </c>
    </row>
    <row r="7" spans="1:8" s="25" customFormat="1" ht="75" customHeight="1">
      <c r="A7" s="169"/>
      <c r="B7" s="94" t="s">
        <v>39</v>
      </c>
      <c r="C7" s="11" t="s">
        <v>57</v>
      </c>
      <c r="D7" s="27" t="s">
        <v>161</v>
      </c>
      <c r="E7" s="12" t="s">
        <v>14</v>
      </c>
      <c r="F7" s="11"/>
      <c r="G7" s="52"/>
      <c r="H7" s="97">
        <f>50*5*50+8000</f>
        <v>20500</v>
      </c>
    </row>
    <row r="8" spans="1:8" s="25" customFormat="1" ht="67.5" customHeight="1">
      <c r="A8" s="81"/>
      <c r="B8" s="95"/>
      <c r="C8" s="11" t="s">
        <v>160</v>
      </c>
      <c r="D8" s="27" t="s">
        <v>161</v>
      </c>
      <c r="E8" s="12"/>
      <c r="F8" s="11"/>
      <c r="G8" s="52"/>
      <c r="H8" s="97">
        <f>50*2*30</f>
        <v>3000</v>
      </c>
    </row>
    <row r="9" spans="1:8" s="25" customFormat="1" ht="67.5" customHeight="1">
      <c r="A9" s="81"/>
      <c r="B9" s="166" t="s">
        <v>120</v>
      </c>
      <c r="C9" s="92" t="s">
        <v>162</v>
      </c>
      <c r="D9" s="46" t="s">
        <v>56</v>
      </c>
      <c r="E9" s="93"/>
      <c r="F9" s="92"/>
      <c r="G9" s="60" t="s">
        <v>105</v>
      </c>
      <c r="H9" s="97"/>
    </row>
    <row r="10" spans="1:8" s="25" customFormat="1" ht="57">
      <c r="A10" s="32"/>
      <c r="B10" s="167"/>
      <c r="C10" s="45" t="s">
        <v>149</v>
      </c>
      <c r="D10" s="46" t="s">
        <v>56</v>
      </c>
      <c r="E10" s="70"/>
      <c r="F10" s="45"/>
      <c r="G10" s="60"/>
      <c r="H10" s="97">
        <f>50*40*1</f>
        <v>2000</v>
      </c>
    </row>
    <row r="11" spans="1:8" s="25" customFormat="1" ht="15">
      <c r="A11" s="76"/>
      <c r="B11" s="62" t="s">
        <v>113</v>
      </c>
      <c r="C11" s="84"/>
      <c r="D11" s="85"/>
      <c r="E11" s="86"/>
      <c r="F11" s="84"/>
      <c r="G11" s="51"/>
      <c r="H11" s="96"/>
    </row>
    <row r="12" spans="1:8" s="25" customFormat="1" ht="59.25" customHeight="1">
      <c r="A12" s="81"/>
      <c r="B12" s="165" t="s">
        <v>123</v>
      </c>
      <c r="C12" s="9" t="s">
        <v>163</v>
      </c>
      <c r="D12" s="28" t="s">
        <v>56</v>
      </c>
      <c r="E12" s="10" t="s">
        <v>3</v>
      </c>
      <c r="F12" s="31"/>
      <c r="G12" s="52"/>
      <c r="H12" s="98">
        <v>1000</v>
      </c>
    </row>
    <row r="13" spans="1:8" s="25" customFormat="1" ht="114">
      <c r="A13" s="81"/>
      <c r="B13" s="165"/>
      <c r="C13" s="9" t="s">
        <v>139</v>
      </c>
      <c r="D13" s="28" t="s">
        <v>56</v>
      </c>
      <c r="E13" s="10" t="s">
        <v>15</v>
      </c>
      <c r="F13" s="9" t="s">
        <v>9</v>
      </c>
      <c r="G13" s="52"/>
      <c r="H13" s="98">
        <f>4*100</f>
        <v>400</v>
      </c>
    </row>
    <row r="14" spans="1:8" s="25" customFormat="1" ht="71.25">
      <c r="A14" s="81"/>
      <c r="B14" s="165"/>
      <c r="C14" s="15" t="s">
        <v>59</v>
      </c>
      <c r="D14" s="28" t="s">
        <v>50</v>
      </c>
      <c r="E14" s="10"/>
      <c r="F14" s="31" t="s">
        <v>10</v>
      </c>
      <c r="G14" s="52"/>
      <c r="H14" s="98">
        <v>7000</v>
      </c>
    </row>
    <row r="15" spans="1:8" s="21" customFormat="1" ht="85.5">
      <c r="A15" s="81"/>
      <c r="B15" s="163" t="s">
        <v>58</v>
      </c>
      <c r="C15" s="9" t="s">
        <v>127</v>
      </c>
      <c r="D15" s="28" t="s">
        <v>51</v>
      </c>
      <c r="E15" s="10" t="s">
        <v>4</v>
      </c>
      <c r="F15" s="31" t="s">
        <v>11</v>
      </c>
      <c r="G15" s="52"/>
      <c r="H15" s="98">
        <v>600</v>
      </c>
    </row>
    <row r="16" spans="1:8" s="21" customFormat="1" ht="28.5">
      <c r="A16" s="32"/>
      <c r="B16" s="164"/>
      <c r="C16" s="59" t="s">
        <v>122</v>
      </c>
      <c r="D16" s="58" t="s">
        <v>50</v>
      </c>
      <c r="E16" s="74"/>
      <c r="F16" s="75"/>
      <c r="G16" s="60"/>
      <c r="H16" s="98">
        <v>2000</v>
      </c>
    </row>
    <row r="17" spans="1:8" s="21" customFormat="1" ht="15">
      <c r="A17" s="76"/>
      <c r="B17" s="62" t="s">
        <v>114</v>
      </c>
      <c r="C17" s="77"/>
      <c r="D17" s="78"/>
      <c r="E17" s="79"/>
      <c r="F17" s="80"/>
      <c r="G17" s="51"/>
      <c r="H17" s="98"/>
    </row>
    <row r="18" spans="1:8" s="21" customFormat="1" ht="114">
      <c r="A18" s="81"/>
      <c r="B18" s="39" t="s">
        <v>60</v>
      </c>
      <c r="C18" s="9"/>
      <c r="D18" s="28" t="s">
        <v>48</v>
      </c>
      <c r="E18" s="10"/>
      <c r="F18" s="9" t="s">
        <v>128</v>
      </c>
      <c r="G18" s="52" t="s">
        <v>158</v>
      </c>
      <c r="H18" s="98"/>
    </row>
    <row r="19" spans="1:8" s="21" customFormat="1" ht="15">
      <c r="A19" s="82"/>
      <c r="B19" s="13" t="s">
        <v>18</v>
      </c>
      <c r="C19" s="9"/>
      <c r="D19" s="28"/>
      <c r="E19" s="10"/>
      <c r="F19" s="31"/>
      <c r="G19" s="52"/>
      <c r="H19" s="98"/>
    </row>
    <row r="20" spans="1:8" s="21" customFormat="1" ht="81" customHeight="1">
      <c r="A20" s="81"/>
      <c r="B20" s="40" t="s">
        <v>61</v>
      </c>
      <c r="C20" s="9" t="s">
        <v>121</v>
      </c>
      <c r="D20" s="28"/>
      <c r="E20" s="10"/>
      <c r="F20" s="31"/>
      <c r="G20" s="52"/>
      <c r="H20" s="98"/>
    </row>
    <row r="21" spans="1:8" s="21" customFormat="1" ht="60">
      <c r="A21" s="81"/>
      <c r="B21" s="40" t="s">
        <v>68</v>
      </c>
      <c r="C21" s="9" t="s">
        <v>121</v>
      </c>
      <c r="D21" s="28"/>
      <c r="E21" s="10"/>
      <c r="F21" s="9" t="s">
        <v>125</v>
      </c>
      <c r="G21" s="52" t="s">
        <v>150</v>
      </c>
      <c r="H21" s="98">
        <v>10000</v>
      </c>
    </row>
    <row r="22" spans="1:8" s="21" customFormat="1" ht="15">
      <c r="A22" s="81"/>
      <c r="B22" s="13" t="s">
        <v>19</v>
      </c>
      <c r="C22" s="9"/>
      <c r="D22" s="28"/>
      <c r="E22" s="10"/>
      <c r="F22" s="31"/>
      <c r="G22" s="52"/>
      <c r="H22" s="98"/>
    </row>
    <row r="23" spans="1:255" s="25" customFormat="1" ht="207.75" customHeight="1">
      <c r="A23" s="32"/>
      <c r="B23" s="44" t="s">
        <v>69</v>
      </c>
      <c r="C23" s="59" t="s">
        <v>70</v>
      </c>
      <c r="D23" s="58" t="s">
        <v>153</v>
      </c>
      <c r="E23" s="74"/>
      <c r="F23" s="75" t="s">
        <v>126</v>
      </c>
      <c r="G23" s="83"/>
      <c r="H23" s="99">
        <v>500</v>
      </c>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row>
    <row r="24" spans="1:8" s="6" customFormat="1" ht="15" customHeight="1">
      <c r="A24" s="170" t="s">
        <v>8</v>
      </c>
      <c r="B24" s="62" t="s">
        <v>115</v>
      </c>
      <c r="C24" s="72"/>
      <c r="D24" s="73"/>
      <c r="E24" s="72"/>
      <c r="F24" s="72"/>
      <c r="G24" s="51"/>
      <c r="H24" s="100"/>
    </row>
    <row r="25" spans="1:8" s="6" customFormat="1" ht="71.25" customHeight="1">
      <c r="A25" s="171"/>
      <c r="B25" s="173" t="s">
        <v>20</v>
      </c>
      <c r="C25" s="9" t="s">
        <v>124</v>
      </c>
      <c r="D25" s="29"/>
      <c r="E25" s="8"/>
      <c r="F25" s="11" t="s">
        <v>21</v>
      </c>
      <c r="G25" s="52" t="s">
        <v>106</v>
      </c>
      <c r="H25" s="101">
        <f>20*2*50</f>
        <v>2000</v>
      </c>
    </row>
    <row r="26" spans="1:8" s="6" customFormat="1" ht="71.25">
      <c r="A26" s="172"/>
      <c r="B26" s="174"/>
      <c r="C26" s="9" t="s">
        <v>40</v>
      </c>
      <c r="D26" s="29"/>
      <c r="E26" s="8"/>
      <c r="F26" s="11" t="s">
        <v>41</v>
      </c>
      <c r="G26" s="52" t="s">
        <v>107</v>
      </c>
      <c r="H26" s="101">
        <f>2*5000+4*6*500+1*6*3000</f>
        <v>40000</v>
      </c>
    </row>
    <row r="27" spans="1:8" s="6" customFormat="1" ht="69" customHeight="1">
      <c r="A27" s="68"/>
      <c r="B27" s="42"/>
      <c r="C27" s="9" t="s">
        <v>43</v>
      </c>
      <c r="D27" s="29"/>
      <c r="E27" s="8"/>
      <c r="F27" s="8" t="s">
        <v>42</v>
      </c>
      <c r="G27" s="52" t="s">
        <v>108</v>
      </c>
      <c r="H27" s="101">
        <f>1*6*2000</f>
        <v>12000</v>
      </c>
    </row>
    <row r="28" spans="1:8" s="6" customFormat="1" ht="102" customHeight="1">
      <c r="A28" s="175"/>
      <c r="B28" s="43"/>
      <c r="C28" s="9" t="s">
        <v>44</v>
      </c>
      <c r="D28" s="29"/>
      <c r="E28" s="8"/>
      <c r="F28" s="8" t="s">
        <v>45</v>
      </c>
      <c r="G28" s="52" t="s">
        <v>151</v>
      </c>
      <c r="H28" s="101">
        <f>10000*2</f>
        <v>20000</v>
      </c>
    </row>
    <row r="29" spans="1:8" s="6" customFormat="1" ht="28.5" customHeight="1">
      <c r="A29" s="175"/>
      <c r="B29" s="13" t="s">
        <v>111</v>
      </c>
      <c r="C29" s="9"/>
      <c r="D29" s="29"/>
      <c r="E29" s="8"/>
      <c r="F29" s="8"/>
      <c r="G29" s="52"/>
      <c r="H29" s="100"/>
    </row>
    <row r="30" spans="1:8" ht="57.75">
      <c r="A30" s="175"/>
      <c r="B30" s="163" t="s">
        <v>72</v>
      </c>
      <c r="C30" s="9" t="s">
        <v>157</v>
      </c>
      <c r="D30" s="28" t="s">
        <v>49</v>
      </c>
      <c r="E30" s="10" t="s">
        <v>5</v>
      </c>
      <c r="F30" s="8" t="s">
        <v>46</v>
      </c>
      <c r="G30" s="52" t="s">
        <v>62</v>
      </c>
      <c r="H30" s="98">
        <f>50*3*100</f>
        <v>15000</v>
      </c>
    </row>
    <row r="31" spans="1:8" ht="28.5">
      <c r="A31" s="176"/>
      <c r="B31" s="164"/>
      <c r="C31" s="59" t="s">
        <v>152</v>
      </c>
      <c r="D31" s="58" t="s">
        <v>12</v>
      </c>
      <c r="E31" s="74"/>
      <c r="F31" s="75"/>
      <c r="G31" s="60" t="s">
        <v>141</v>
      </c>
      <c r="H31" s="98">
        <v>0</v>
      </c>
    </row>
    <row r="32" spans="1:8" s="6" customFormat="1" ht="126" customHeight="1">
      <c r="A32" s="61"/>
      <c r="B32" s="67" t="s">
        <v>1</v>
      </c>
      <c r="C32" s="50" t="s">
        <v>73</v>
      </c>
      <c r="D32" s="49" t="s">
        <v>48</v>
      </c>
      <c r="E32" s="48" t="s">
        <v>16</v>
      </c>
      <c r="F32" s="50"/>
      <c r="G32" s="51" t="s">
        <v>63</v>
      </c>
      <c r="H32" s="97">
        <f>158*5*10+400*2*5+500</f>
        <v>12400</v>
      </c>
    </row>
    <row r="33" spans="1:8" ht="114">
      <c r="A33" s="68"/>
      <c r="B33" s="37" t="s">
        <v>2</v>
      </c>
      <c r="C33" s="9" t="s">
        <v>74</v>
      </c>
      <c r="D33" s="28" t="s">
        <v>75</v>
      </c>
      <c r="E33" s="10"/>
      <c r="F33" s="9" t="s">
        <v>76</v>
      </c>
      <c r="G33" s="52" t="s">
        <v>64</v>
      </c>
      <c r="H33" s="98">
        <v>10000</v>
      </c>
    </row>
    <row r="34" spans="1:8" ht="15">
      <c r="A34" s="68"/>
      <c r="B34" s="13" t="s">
        <v>116</v>
      </c>
      <c r="C34" s="9"/>
      <c r="D34" s="28"/>
      <c r="E34" s="10"/>
      <c r="F34" s="9"/>
      <c r="G34" s="52"/>
      <c r="H34" s="98"/>
    </row>
    <row r="35" spans="1:8" ht="86.25">
      <c r="A35" s="68"/>
      <c r="B35" s="144" t="s">
        <v>23</v>
      </c>
      <c r="C35" s="9" t="s">
        <v>77</v>
      </c>
      <c r="D35" s="28" t="s">
        <v>78</v>
      </c>
      <c r="E35" s="10" t="s">
        <v>6</v>
      </c>
      <c r="F35" s="31"/>
      <c r="G35" s="52"/>
      <c r="H35" s="98">
        <v>2000</v>
      </c>
    </row>
    <row r="36" spans="1:8" ht="84.75" customHeight="1">
      <c r="A36" s="68"/>
      <c r="B36" s="144"/>
      <c r="C36" s="9" t="s">
        <v>164</v>
      </c>
      <c r="D36" s="28" t="s">
        <v>79</v>
      </c>
      <c r="E36" s="10" t="s">
        <v>15</v>
      </c>
      <c r="F36" s="31"/>
      <c r="G36" s="52" t="s">
        <v>65</v>
      </c>
      <c r="H36" s="98">
        <v>1000</v>
      </c>
    </row>
    <row r="37" spans="1:8" s="6" customFormat="1" ht="60">
      <c r="A37" s="65"/>
      <c r="B37" s="69" t="s">
        <v>24</v>
      </c>
      <c r="C37" s="45" t="s">
        <v>80</v>
      </c>
      <c r="D37" s="46" t="s">
        <v>12</v>
      </c>
      <c r="E37" s="70"/>
      <c r="F37" s="71"/>
      <c r="G37" s="60" t="s">
        <v>65</v>
      </c>
      <c r="H37" s="97">
        <v>0</v>
      </c>
    </row>
    <row r="38" spans="1:8" s="7" customFormat="1" ht="15" customHeight="1">
      <c r="A38" s="161" t="s">
        <v>32</v>
      </c>
      <c r="B38" s="62" t="s">
        <v>26</v>
      </c>
      <c r="C38" s="50"/>
      <c r="D38" s="49"/>
      <c r="E38" s="50"/>
      <c r="F38" s="50"/>
      <c r="G38" s="51"/>
      <c r="H38" s="101"/>
    </row>
    <row r="39" spans="1:8" s="7" customFormat="1" ht="15">
      <c r="A39" s="162"/>
      <c r="B39" s="13" t="s">
        <v>27</v>
      </c>
      <c r="C39" s="11"/>
      <c r="D39" s="27"/>
      <c r="E39" s="11"/>
      <c r="F39" s="11"/>
      <c r="G39" s="52"/>
      <c r="H39" s="101"/>
    </row>
    <row r="40" spans="1:255" s="6" customFormat="1" ht="156.75">
      <c r="A40" s="162"/>
      <c r="B40" s="14" t="s">
        <v>81</v>
      </c>
      <c r="C40" s="11" t="s">
        <v>142</v>
      </c>
      <c r="D40" s="27" t="s">
        <v>133</v>
      </c>
      <c r="E40" s="11"/>
      <c r="F40" s="11" t="s">
        <v>129</v>
      </c>
      <c r="G40" s="64"/>
      <c r="H40" s="101">
        <v>24000</v>
      </c>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row>
    <row r="41" spans="1:255" s="6" customFormat="1" ht="90">
      <c r="A41" s="162"/>
      <c r="B41" s="14" t="s">
        <v>82</v>
      </c>
      <c r="C41" s="11" t="s">
        <v>83</v>
      </c>
      <c r="D41" s="27" t="s">
        <v>133</v>
      </c>
      <c r="E41" s="11"/>
      <c r="F41" s="11" t="s">
        <v>143</v>
      </c>
      <c r="G41" s="52" t="s">
        <v>63</v>
      </c>
      <c r="H41" s="101">
        <v>10000</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row>
    <row r="42" spans="1:255" s="6" customFormat="1" ht="15">
      <c r="A42" s="53"/>
      <c r="B42" s="13" t="s">
        <v>28</v>
      </c>
      <c r="C42" s="11"/>
      <c r="D42" s="27"/>
      <c r="E42" s="11"/>
      <c r="F42" s="11"/>
      <c r="G42" s="64"/>
      <c r="H42" s="101"/>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row>
    <row r="43" spans="1:255" s="6" customFormat="1" ht="156.75">
      <c r="A43" s="53"/>
      <c r="B43" s="14" t="s">
        <v>84</v>
      </c>
      <c r="C43" s="11" t="s">
        <v>142</v>
      </c>
      <c r="D43" s="27" t="s">
        <v>133</v>
      </c>
      <c r="E43" s="11"/>
      <c r="F43" s="11" t="s">
        <v>144</v>
      </c>
      <c r="G43" s="52" t="s">
        <v>63</v>
      </c>
      <c r="H43" s="101">
        <v>52000</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row>
    <row r="44" spans="1:255" s="6" customFormat="1" ht="30">
      <c r="A44" s="53"/>
      <c r="B44" s="14" t="s">
        <v>145</v>
      </c>
      <c r="C44" s="11" t="s">
        <v>83</v>
      </c>
      <c r="D44" s="27" t="s">
        <v>133</v>
      </c>
      <c r="E44" s="11"/>
      <c r="F44" s="11"/>
      <c r="G44" s="64"/>
      <c r="H44" s="101"/>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row>
    <row r="45" spans="1:255" s="6" customFormat="1" ht="45">
      <c r="A45" s="65"/>
      <c r="B45" s="44" t="s">
        <v>85</v>
      </c>
      <c r="C45" s="45" t="s">
        <v>83</v>
      </c>
      <c r="D45" s="46" t="s">
        <v>133</v>
      </c>
      <c r="E45" s="45"/>
      <c r="F45" s="45"/>
      <c r="G45" s="66"/>
      <c r="H45" s="101"/>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row>
    <row r="46" spans="1:255" s="6" customFormat="1" ht="15">
      <c r="A46" s="61"/>
      <c r="B46" s="62" t="s">
        <v>29</v>
      </c>
      <c r="C46" s="50"/>
      <c r="D46" s="49"/>
      <c r="E46" s="50"/>
      <c r="F46" s="50"/>
      <c r="G46" s="63"/>
      <c r="H46" s="101"/>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row>
    <row r="47" spans="1:255" s="6" customFormat="1" ht="90">
      <c r="A47" s="53"/>
      <c r="B47" s="14" t="s">
        <v>130</v>
      </c>
      <c r="C47" s="11" t="s">
        <v>131</v>
      </c>
      <c r="D47" s="27" t="s">
        <v>133</v>
      </c>
      <c r="E47" s="11"/>
      <c r="F47" s="11"/>
      <c r="G47" s="52" t="s">
        <v>134</v>
      </c>
      <c r="H47" s="101">
        <v>16000</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row>
    <row r="48" spans="1:255" s="6" customFormat="1" ht="105">
      <c r="A48" s="53"/>
      <c r="B48" s="14" t="s">
        <v>86</v>
      </c>
      <c r="C48" s="11" t="s">
        <v>154</v>
      </c>
      <c r="D48" s="27" t="s">
        <v>133</v>
      </c>
      <c r="E48" s="11"/>
      <c r="F48" s="11" t="s">
        <v>146</v>
      </c>
      <c r="G48" s="52" t="s">
        <v>134</v>
      </c>
      <c r="H48" s="101">
        <v>24000</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row>
    <row r="49" spans="1:255" s="6" customFormat="1" ht="60">
      <c r="A49" s="53"/>
      <c r="B49" s="13" t="s">
        <v>87</v>
      </c>
      <c r="C49" s="11"/>
      <c r="D49" s="27"/>
      <c r="E49" s="11"/>
      <c r="F49" s="11"/>
      <c r="G49" s="64"/>
      <c r="H49" s="101"/>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row>
    <row r="50" spans="1:255" s="6" customFormat="1" ht="45">
      <c r="A50" s="53"/>
      <c r="B50" s="14" t="s">
        <v>88</v>
      </c>
      <c r="C50" s="11"/>
      <c r="D50" s="27"/>
      <c r="E50" s="11"/>
      <c r="F50" s="11"/>
      <c r="G50" s="64"/>
      <c r="H50" s="101"/>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row>
    <row r="51" spans="1:255" s="6" customFormat="1" ht="45">
      <c r="A51" s="53"/>
      <c r="B51" s="14" t="s">
        <v>89</v>
      </c>
      <c r="C51" s="11"/>
      <c r="D51" s="27"/>
      <c r="E51" s="11"/>
      <c r="F51" s="11"/>
      <c r="G51" s="64"/>
      <c r="H51" s="101"/>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row>
    <row r="52" spans="1:255" ht="15">
      <c r="A52" s="53"/>
      <c r="B52" s="13" t="s">
        <v>30</v>
      </c>
      <c r="C52" s="11"/>
      <c r="D52" s="27"/>
      <c r="E52" s="11"/>
      <c r="F52" s="11"/>
      <c r="G52" s="64"/>
      <c r="H52" s="101"/>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row>
    <row r="53" spans="1:255" ht="30">
      <c r="A53" s="53"/>
      <c r="B53" s="14" t="s">
        <v>90</v>
      </c>
      <c r="C53" s="11" t="s">
        <v>83</v>
      </c>
      <c r="D53" s="27" t="s">
        <v>133</v>
      </c>
      <c r="E53" s="11"/>
      <c r="F53" s="11"/>
      <c r="G53" s="64"/>
      <c r="H53" s="101"/>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row>
    <row r="54" spans="1:255" ht="60">
      <c r="A54" s="53"/>
      <c r="B54" s="14" t="s">
        <v>91</v>
      </c>
      <c r="C54" s="11" t="s">
        <v>83</v>
      </c>
      <c r="D54" s="27" t="s">
        <v>133</v>
      </c>
      <c r="E54" s="11"/>
      <c r="F54" s="11"/>
      <c r="G54" s="52" t="s">
        <v>135</v>
      </c>
      <c r="H54" s="101"/>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row>
    <row r="55" spans="1:255" ht="75">
      <c r="A55" s="65"/>
      <c r="B55" s="44" t="s">
        <v>92</v>
      </c>
      <c r="C55" s="45" t="s">
        <v>83</v>
      </c>
      <c r="D55" s="46" t="s">
        <v>133</v>
      </c>
      <c r="E55" s="45"/>
      <c r="F55" s="45"/>
      <c r="G55" s="60" t="s">
        <v>136</v>
      </c>
      <c r="H55" s="101"/>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row>
    <row r="56" spans="1:255" ht="15">
      <c r="A56" s="61"/>
      <c r="B56" s="62" t="s">
        <v>31</v>
      </c>
      <c r="C56" s="50"/>
      <c r="D56" s="49"/>
      <c r="E56" s="50"/>
      <c r="F56" s="50"/>
      <c r="G56" s="63"/>
      <c r="H56" s="101"/>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row>
    <row r="57" spans="1:255" ht="60">
      <c r="A57" s="53"/>
      <c r="B57" s="14" t="s">
        <v>93</v>
      </c>
      <c r="C57" s="11" t="s">
        <v>102</v>
      </c>
      <c r="D57" s="27"/>
      <c r="E57" s="11"/>
      <c r="F57" s="11"/>
      <c r="G57" s="64"/>
      <c r="H57" s="101"/>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row>
    <row r="58" spans="1:255" ht="60">
      <c r="A58" s="53"/>
      <c r="B58" s="14" t="s">
        <v>110</v>
      </c>
      <c r="C58" s="11" t="s">
        <v>102</v>
      </c>
      <c r="D58" s="27"/>
      <c r="E58" s="11"/>
      <c r="F58" s="11"/>
      <c r="G58" s="64"/>
      <c r="H58" s="101"/>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row>
    <row r="59" spans="1:255" ht="15">
      <c r="A59" s="53"/>
      <c r="B59" s="13" t="s">
        <v>94</v>
      </c>
      <c r="C59" s="11"/>
      <c r="D59" s="27"/>
      <c r="E59" s="11"/>
      <c r="F59" s="11"/>
      <c r="G59" s="64"/>
      <c r="H59" s="101"/>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row>
    <row r="60" spans="1:255" ht="45">
      <c r="A60" s="53"/>
      <c r="B60" s="14" t="s">
        <v>95</v>
      </c>
      <c r="C60" s="11" t="s">
        <v>132</v>
      </c>
      <c r="D60" s="27"/>
      <c r="E60" s="11"/>
      <c r="F60" s="11"/>
      <c r="G60" s="64"/>
      <c r="H60" s="101"/>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row>
    <row r="61" spans="1:255" ht="45">
      <c r="A61" s="53"/>
      <c r="B61" s="14" t="s">
        <v>96</v>
      </c>
      <c r="C61" s="11" t="s">
        <v>132</v>
      </c>
      <c r="D61" s="27"/>
      <c r="E61" s="11"/>
      <c r="F61" s="11"/>
      <c r="G61" s="64"/>
      <c r="H61" s="101"/>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row>
    <row r="62" spans="1:255" ht="45">
      <c r="A62" s="53"/>
      <c r="B62" s="14" t="s">
        <v>97</v>
      </c>
      <c r="C62" s="11" t="s">
        <v>102</v>
      </c>
      <c r="D62" s="27"/>
      <c r="E62" s="11"/>
      <c r="F62" s="11"/>
      <c r="G62" s="64"/>
      <c r="H62" s="101"/>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row>
    <row r="63" spans="1:255" ht="30">
      <c r="A63" s="65"/>
      <c r="B63" s="44" t="s">
        <v>98</v>
      </c>
      <c r="C63" s="45" t="s">
        <v>102</v>
      </c>
      <c r="D63" s="46"/>
      <c r="E63" s="45"/>
      <c r="F63" s="45"/>
      <c r="G63" s="66"/>
      <c r="H63" s="101"/>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row>
    <row r="64" spans="1:8" s="6" customFormat="1" ht="15">
      <c r="A64" s="161" t="s">
        <v>25</v>
      </c>
      <c r="B64" s="47" t="s">
        <v>103</v>
      </c>
      <c r="C64" s="48"/>
      <c r="D64" s="49"/>
      <c r="E64" s="48"/>
      <c r="F64" s="50"/>
      <c r="G64" s="51"/>
      <c r="H64" s="101"/>
    </row>
    <row r="65" spans="1:8" s="6" customFormat="1" ht="42.75">
      <c r="A65" s="162"/>
      <c r="B65" s="37" t="s">
        <v>137</v>
      </c>
      <c r="C65" s="15" t="s">
        <v>35</v>
      </c>
      <c r="D65" s="27" t="s">
        <v>34</v>
      </c>
      <c r="E65" s="12"/>
      <c r="F65" s="11"/>
      <c r="G65" s="52" t="s">
        <v>109</v>
      </c>
      <c r="H65" s="101">
        <v>2000</v>
      </c>
    </row>
    <row r="66" spans="1:8" s="6" customFormat="1" ht="60">
      <c r="A66" s="162"/>
      <c r="B66" s="39" t="s">
        <v>33</v>
      </c>
      <c r="C66" s="15" t="s">
        <v>36</v>
      </c>
      <c r="D66" s="27"/>
      <c r="E66" s="12"/>
      <c r="F66" s="11"/>
      <c r="G66" s="52" t="s">
        <v>109</v>
      </c>
      <c r="H66" s="101">
        <v>500</v>
      </c>
    </row>
    <row r="67" spans="1:8" s="6" customFormat="1" ht="57">
      <c r="A67" s="162"/>
      <c r="B67" s="39"/>
      <c r="C67" s="15" t="s">
        <v>38</v>
      </c>
      <c r="D67" s="27"/>
      <c r="E67" s="12"/>
      <c r="F67" s="11" t="s">
        <v>47</v>
      </c>
      <c r="G67" s="52" t="s">
        <v>67</v>
      </c>
      <c r="H67" s="101">
        <v>5000</v>
      </c>
    </row>
    <row r="68" spans="1:255" s="7" customFormat="1" ht="15">
      <c r="A68" s="53"/>
      <c r="B68" s="17" t="s">
        <v>37</v>
      </c>
      <c r="C68" s="41"/>
      <c r="D68" s="28"/>
      <c r="E68" s="9"/>
      <c r="F68" s="9"/>
      <c r="G68" s="54"/>
      <c r="H68" s="102"/>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row>
    <row r="69" spans="1:255" s="7" customFormat="1" ht="105">
      <c r="A69" s="53"/>
      <c r="B69" s="18" t="s">
        <v>99</v>
      </c>
      <c r="C69" s="9" t="s">
        <v>100</v>
      </c>
      <c r="D69" s="28" t="s">
        <v>140</v>
      </c>
      <c r="E69" s="9"/>
      <c r="F69" s="9"/>
      <c r="G69" s="52" t="s">
        <v>66</v>
      </c>
      <c r="H69" s="102">
        <v>28000</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row>
    <row r="70" spans="1:255" s="7" customFormat="1" ht="15">
      <c r="A70" s="55"/>
      <c r="B70" s="17" t="s">
        <v>147</v>
      </c>
      <c r="C70" s="41"/>
      <c r="D70" s="28"/>
      <c r="E70" s="9"/>
      <c r="F70" s="9"/>
      <c r="G70" s="54"/>
      <c r="H70" s="98"/>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row>
    <row r="71" spans="1:255" s="7" customFormat="1" ht="60">
      <c r="A71" s="56"/>
      <c r="B71" s="44" t="s">
        <v>101</v>
      </c>
      <c r="C71" s="57" t="s">
        <v>102</v>
      </c>
      <c r="D71" s="58"/>
      <c r="E71" s="59"/>
      <c r="F71" s="59"/>
      <c r="G71" s="60" t="s">
        <v>155</v>
      </c>
      <c r="H71" s="98"/>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row>
    <row r="72" spans="1:8" s="3" customFormat="1" ht="15">
      <c r="A72" s="33"/>
      <c r="B72" s="19"/>
      <c r="C72" s="2"/>
      <c r="D72" s="30"/>
      <c r="E72" s="1"/>
      <c r="F72" s="36"/>
      <c r="G72" s="20"/>
      <c r="H72" s="103">
        <f>SUM(H4:H71)</f>
        <v>324900</v>
      </c>
    </row>
    <row r="73" spans="1:8" s="3" customFormat="1" ht="15">
      <c r="A73" s="33"/>
      <c r="B73" s="19"/>
      <c r="C73" s="2"/>
      <c r="D73" s="30"/>
      <c r="E73" s="1"/>
      <c r="F73" s="36"/>
      <c r="G73" s="108" t="s">
        <v>166</v>
      </c>
      <c r="H73" s="105">
        <f>H4+H5+H6+H7+H8+H9+H10+H12+H13+H14+H15+H16+H18+H25+H26+H27+H28+H35+H36+H37+H65+H66+H67</f>
        <v>123000</v>
      </c>
    </row>
    <row r="74" spans="1:8" s="3" customFormat="1" ht="15">
      <c r="A74" s="33"/>
      <c r="D74" s="30"/>
      <c r="E74" s="1"/>
      <c r="F74" s="36"/>
      <c r="G74" s="109" t="s">
        <v>167</v>
      </c>
      <c r="H74" s="104">
        <f>H21+H23+H40+H41+H43+H47+H48+H69</f>
        <v>164500</v>
      </c>
    </row>
    <row r="75" spans="1:8" s="3" customFormat="1" ht="15">
      <c r="A75" s="33"/>
      <c r="D75" s="30"/>
      <c r="E75" s="1"/>
      <c r="F75" s="36"/>
      <c r="G75" s="110" t="s">
        <v>168</v>
      </c>
      <c r="H75" s="111">
        <f>H30+H31+H32+H33</f>
        <v>37400</v>
      </c>
    </row>
    <row r="76" spans="7:8" ht="15.75">
      <c r="G76" s="106" t="s">
        <v>169</v>
      </c>
      <c r="H76" s="107">
        <f>SUM(H73:H75)</f>
        <v>324900</v>
      </c>
    </row>
    <row r="77" spans="2:6" ht="15">
      <c r="B77" s="132" t="s">
        <v>186</v>
      </c>
      <c r="C77" s="133"/>
      <c r="E77" s="114"/>
      <c r="F77" s="115"/>
    </row>
    <row r="78" spans="2:6" ht="15">
      <c r="B78" s="129" t="s">
        <v>179</v>
      </c>
      <c r="C78" s="130" t="s">
        <v>178</v>
      </c>
      <c r="D78" s="131" t="s">
        <v>180</v>
      </c>
      <c r="E78" s="1"/>
      <c r="F78" s="112">
        <f>40200*6</f>
        <v>241200</v>
      </c>
    </row>
    <row r="79" spans="2:6" ht="30">
      <c r="B79" s="116" t="s">
        <v>170</v>
      </c>
      <c r="C79" s="119">
        <v>241200</v>
      </c>
      <c r="D79" s="116" t="s">
        <v>171</v>
      </c>
      <c r="E79" s="1"/>
      <c r="F79" s="113">
        <v>80000</v>
      </c>
    </row>
    <row r="80" spans="2:6" ht="15">
      <c r="B80" s="116" t="s">
        <v>172</v>
      </c>
      <c r="C80" s="119">
        <v>80000</v>
      </c>
      <c r="D80" s="116"/>
      <c r="E80" s="1"/>
      <c r="F80" s="113">
        <f>2000*6</f>
        <v>12000</v>
      </c>
    </row>
    <row r="81" spans="2:6" ht="15">
      <c r="B81" s="116" t="s">
        <v>173</v>
      </c>
      <c r="C81" s="119">
        <v>12000</v>
      </c>
      <c r="D81" s="116" t="s">
        <v>174</v>
      </c>
      <c r="E81" s="1"/>
      <c r="F81" s="113">
        <v>5000</v>
      </c>
    </row>
    <row r="82" spans="2:6" ht="15">
      <c r="B82" s="116" t="s">
        <v>175</v>
      </c>
      <c r="C82" s="119">
        <v>5000</v>
      </c>
      <c r="D82" s="116"/>
      <c r="E82" s="1"/>
      <c r="F82" s="113">
        <f>2500*6</f>
        <v>15000</v>
      </c>
    </row>
    <row r="83" spans="2:6" ht="15">
      <c r="B83" s="116" t="s">
        <v>176</v>
      </c>
      <c r="C83" s="119">
        <v>15000</v>
      </c>
      <c r="D83" s="116"/>
      <c r="E83" s="1"/>
      <c r="F83" s="113">
        <v>50000</v>
      </c>
    </row>
    <row r="84" spans="2:4" ht="15">
      <c r="B84" s="116" t="s">
        <v>177</v>
      </c>
      <c r="C84" s="119">
        <v>50000</v>
      </c>
      <c r="D84" s="116"/>
    </row>
    <row r="85" spans="2:4" ht="15">
      <c r="B85" s="117" t="s">
        <v>181</v>
      </c>
      <c r="C85" s="120">
        <f>SUM(C79:C84)</f>
        <v>403200</v>
      </c>
      <c r="D85" s="118"/>
    </row>
    <row r="87" spans="2:4" ht="15">
      <c r="B87" s="121" t="s">
        <v>185</v>
      </c>
      <c r="C87" s="122">
        <v>765409</v>
      </c>
      <c r="D87" s="123"/>
    </row>
    <row r="88" spans="2:4" ht="15">
      <c r="B88" s="121" t="s">
        <v>182</v>
      </c>
      <c r="C88" s="124">
        <f>C85+H75</f>
        <v>440600</v>
      </c>
      <c r="D88" s="125"/>
    </row>
    <row r="89" spans="2:4" ht="15">
      <c r="B89" s="121" t="s">
        <v>183</v>
      </c>
      <c r="C89" s="122">
        <f>C88*7%</f>
        <v>30842.000000000004</v>
      </c>
      <c r="D89" s="123"/>
    </row>
    <row r="90" spans="2:4" ht="15.75">
      <c r="B90" s="126" t="s">
        <v>184</v>
      </c>
      <c r="C90" s="127">
        <f>SUM(C88:C89)</f>
        <v>471442</v>
      </c>
      <c r="D90" s="128"/>
    </row>
    <row r="92" ht="30">
      <c r="B92" s="16" t="s">
        <v>187</v>
      </c>
    </row>
    <row r="93" spans="2:25" ht="15">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row>
    <row r="94" spans="2:25" ht="15">
      <c r="B94" s="135"/>
      <c r="C94" s="136"/>
      <c r="D94" s="137" t="s">
        <v>188</v>
      </c>
      <c r="E94" s="138" t="s">
        <v>189</v>
      </c>
      <c r="F94" s="139"/>
      <c r="G94" s="140"/>
      <c r="H94" s="138" t="s">
        <v>190</v>
      </c>
      <c r="I94" s="139"/>
      <c r="J94" s="140"/>
      <c r="K94" s="138" t="s">
        <v>191</v>
      </c>
      <c r="L94" s="139"/>
      <c r="M94" s="140"/>
      <c r="N94" s="138" t="s">
        <v>192</v>
      </c>
      <c r="O94" s="139"/>
      <c r="P94" s="139"/>
      <c r="Q94" s="139"/>
      <c r="R94" s="139"/>
      <c r="S94" s="139"/>
      <c r="T94" s="139"/>
      <c r="U94" s="139"/>
      <c r="V94" s="140"/>
      <c r="W94" s="138" t="s">
        <v>193</v>
      </c>
      <c r="X94" s="139"/>
      <c r="Y94" s="140"/>
    </row>
    <row r="95" spans="2:25" ht="15">
      <c r="B95" s="141"/>
      <c r="C95" s="142"/>
      <c r="D95" s="137" t="s">
        <v>188</v>
      </c>
      <c r="E95" s="138" t="s">
        <v>194</v>
      </c>
      <c r="F95" s="139"/>
      <c r="G95" s="140"/>
      <c r="H95" s="138" t="s">
        <v>195</v>
      </c>
      <c r="I95" s="139"/>
      <c r="J95" s="140"/>
      <c r="K95" s="138" t="s">
        <v>196</v>
      </c>
      <c r="L95" s="139"/>
      <c r="M95" s="140"/>
      <c r="N95" s="138" t="s">
        <v>197</v>
      </c>
      <c r="O95" s="139"/>
      <c r="P95" s="140"/>
      <c r="Q95" s="138" t="s">
        <v>198</v>
      </c>
      <c r="R95" s="139"/>
      <c r="S95" s="140"/>
      <c r="T95" s="138" t="s">
        <v>199</v>
      </c>
      <c r="U95" s="139"/>
      <c r="V95" s="140"/>
      <c r="W95" s="138" t="s">
        <v>200</v>
      </c>
      <c r="X95" s="139"/>
      <c r="Y95" s="140"/>
    </row>
    <row r="96" spans="2:25" ht="15">
      <c r="B96" s="143"/>
      <c r="C96" s="145"/>
      <c r="D96" s="137"/>
      <c r="E96" s="137" t="s">
        <v>201</v>
      </c>
      <c r="F96" s="137" t="s">
        <v>202</v>
      </c>
      <c r="G96" s="137" t="s">
        <v>203</v>
      </c>
      <c r="H96" s="137" t="s">
        <v>201</v>
      </c>
      <c r="I96" s="137" t="s">
        <v>202</v>
      </c>
      <c r="J96" s="137" t="s">
        <v>203</v>
      </c>
      <c r="K96" s="137" t="s">
        <v>201</v>
      </c>
      <c r="L96" s="137" t="s">
        <v>202</v>
      </c>
      <c r="M96" s="137" t="s">
        <v>203</v>
      </c>
      <c r="N96" s="137" t="s">
        <v>201</v>
      </c>
      <c r="O96" s="137" t="s">
        <v>202</v>
      </c>
      <c r="P96" s="137" t="s">
        <v>203</v>
      </c>
      <c r="Q96" s="137" t="s">
        <v>201</v>
      </c>
      <c r="R96" s="137" t="s">
        <v>202</v>
      </c>
      <c r="S96" s="137" t="s">
        <v>203</v>
      </c>
      <c r="T96" s="137" t="s">
        <v>201</v>
      </c>
      <c r="U96" s="137" t="s">
        <v>202</v>
      </c>
      <c r="V96" s="137" t="s">
        <v>203</v>
      </c>
      <c r="W96" s="137" t="s">
        <v>201</v>
      </c>
      <c r="X96" s="137" t="s">
        <v>202</v>
      </c>
      <c r="Y96" s="137" t="s">
        <v>203</v>
      </c>
    </row>
    <row r="97" spans="2:25" ht="15">
      <c r="B97" s="146" t="s">
        <v>188</v>
      </c>
      <c r="C97" s="146" t="s">
        <v>188</v>
      </c>
      <c r="D97" s="147"/>
      <c r="E97" s="147"/>
      <c r="F97" s="147"/>
      <c r="G97" s="147"/>
      <c r="H97" s="147"/>
      <c r="I97" s="147"/>
      <c r="J97" s="147"/>
      <c r="K97" s="147"/>
      <c r="L97" s="147"/>
      <c r="M97" s="147"/>
      <c r="N97" s="147"/>
      <c r="O97" s="147"/>
      <c r="P97" s="147"/>
      <c r="Q97" s="147"/>
      <c r="R97" s="147"/>
      <c r="S97" s="147"/>
      <c r="T97" s="147"/>
      <c r="U97" s="147"/>
      <c r="V97" s="147"/>
      <c r="W97" s="147"/>
      <c r="X97" s="147"/>
      <c r="Y97" s="147"/>
    </row>
    <row r="98" spans="2:25" ht="15">
      <c r="B98" s="148" t="s">
        <v>204</v>
      </c>
      <c r="C98" s="149"/>
      <c r="D98" s="147"/>
      <c r="E98" s="150"/>
      <c r="F98" s="151">
        <v>-813705</v>
      </c>
      <c r="G98" s="152">
        <v>813705</v>
      </c>
      <c r="H98" s="150"/>
      <c r="I98" s="151"/>
      <c r="J98" s="152"/>
      <c r="K98" s="150"/>
      <c r="L98" s="151">
        <v>-813705</v>
      </c>
      <c r="M98" s="152">
        <v>813705</v>
      </c>
      <c r="N98" s="150"/>
      <c r="O98" s="151"/>
      <c r="P98" s="152"/>
      <c r="Q98" s="150"/>
      <c r="R98" s="151"/>
      <c r="S98" s="152"/>
      <c r="T98" s="150"/>
      <c r="U98" s="151"/>
      <c r="V98" s="152"/>
      <c r="W98" s="150"/>
      <c r="X98" s="151">
        <v>-813705</v>
      </c>
      <c r="Y98" s="152">
        <v>813705</v>
      </c>
    </row>
    <row r="99" spans="2:25" ht="15">
      <c r="B99" s="148"/>
      <c r="C99" s="149" t="s">
        <v>205</v>
      </c>
      <c r="D99" s="147"/>
      <c r="E99" s="150"/>
      <c r="F99" s="151">
        <v>-813705</v>
      </c>
      <c r="G99" s="152">
        <v>813705</v>
      </c>
      <c r="H99" s="150"/>
      <c r="I99" s="151"/>
      <c r="J99" s="152"/>
      <c r="K99" s="150"/>
      <c r="L99" s="151">
        <v>-813705</v>
      </c>
      <c r="M99" s="152">
        <v>813705</v>
      </c>
      <c r="N99" s="150"/>
      <c r="O99" s="151"/>
      <c r="P99" s="152"/>
      <c r="Q99" s="150"/>
      <c r="R99" s="151"/>
      <c r="S99" s="152"/>
      <c r="T99" s="150"/>
      <c r="U99" s="151"/>
      <c r="V99" s="152"/>
      <c r="W99" s="150"/>
      <c r="X99" s="151">
        <v>-813705</v>
      </c>
      <c r="Y99" s="152">
        <v>813705</v>
      </c>
    </row>
    <row r="100" spans="2:25" ht="15">
      <c r="B100" s="148" t="s">
        <v>206</v>
      </c>
      <c r="C100" s="149"/>
      <c r="D100" s="147"/>
      <c r="E100" s="150">
        <v>186880.52</v>
      </c>
      <c r="F100" s="151">
        <v>186880.52</v>
      </c>
      <c r="G100" s="152">
        <v>0</v>
      </c>
      <c r="H100" s="150">
        <v>777806</v>
      </c>
      <c r="I100" s="151">
        <v>199140.51</v>
      </c>
      <c r="J100" s="152">
        <v>578665.49</v>
      </c>
      <c r="K100" s="150">
        <v>964686.52</v>
      </c>
      <c r="L100" s="151">
        <v>386021.03</v>
      </c>
      <c r="M100" s="152">
        <v>578665.49</v>
      </c>
      <c r="N100" s="150">
        <v>883828</v>
      </c>
      <c r="O100" s="151">
        <v>0</v>
      </c>
      <c r="P100" s="152">
        <v>883828</v>
      </c>
      <c r="Q100" s="150">
        <v>84581</v>
      </c>
      <c r="R100" s="151">
        <v>0</v>
      </c>
      <c r="S100" s="152">
        <v>84581</v>
      </c>
      <c r="T100" s="150">
        <v>567097.48</v>
      </c>
      <c r="U100" s="151">
        <v>0</v>
      </c>
      <c r="V100" s="152">
        <v>567097.48</v>
      </c>
      <c r="W100" s="150">
        <v>2500193</v>
      </c>
      <c r="X100" s="151">
        <v>386021.03</v>
      </c>
      <c r="Y100" s="152">
        <v>2114171.97</v>
      </c>
    </row>
    <row r="101" spans="2:25" ht="15">
      <c r="B101" s="148"/>
      <c r="C101" s="149" t="s">
        <v>207</v>
      </c>
      <c r="D101" s="147"/>
      <c r="E101" s="150">
        <v>0</v>
      </c>
      <c r="F101" s="151">
        <v>0</v>
      </c>
      <c r="G101" s="152">
        <v>0</v>
      </c>
      <c r="H101" s="150">
        <v>192000</v>
      </c>
      <c r="I101" s="151">
        <v>173289.06</v>
      </c>
      <c r="J101" s="152">
        <v>18710.94</v>
      </c>
      <c r="K101" s="150">
        <v>192000</v>
      </c>
      <c r="L101" s="151">
        <v>173289.06</v>
      </c>
      <c r="M101" s="152">
        <v>18710.94</v>
      </c>
      <c r="N101" s="150">
        <v>332000</v>
      </c>
      <c r="O101" s="151">
        <v>0</v>
      </c>
      <c r="P101" s="152">
        <v>332000</v>
      </c>
      <c r="Q101" s="150">
        <v>32000</v>
      </c>
      <c r="R101" s="151">
        <v>0</v>
      </c>
      <c r="S101" s="152">
        <v>32000</v>
      </c>
      <c r="T101" s="150">
        <v>96000</v>
      </c>
      <c r="U101" s="151">
        <v>0</v>
      </c>
      <c r="V101" s="152">
        <v>96000</v>
      </c>
      <c r="W101" s="150">
        <v>652000</v>
      </c>
      <c r="X101" s="151">
        <v>173289.06</v>
      </c>
      <c r="Y101" s="152">
        <v>478710.94</v>
      </c>
    </row>
    <row r="102" spans="2:25" ht="15">
      <c r="B102" s="148"/>
      <c r="C102" s="149" t="s">
        <v>208</v>
      </c>
      <c r="D102" s="147"/>
      <c r="E102" s="150">
        <v>0</v>
      </c>
      <c r="F102" s="151">
        <v>0</v>
      </c>
      <c r="G102" s="152">
        <v>0</v>
      </c>
      <c r="H102" s="150">
        <v>155760</v>
      </c>
      <c r="I102" s="151">
        <v>10416</v>
      </c>
      <c r="J102" s="152">
        <v>145344</v>
      </c>
      <c r="K102" s="150">
        <v>155760</v>
      </c>
      <c r="L102" s="151">
        <v>10416</v>
      </c>
      <c r="M102" s="152">
        <v>145344</v>
      </c>
      <c r="N102" s="150">
        <v>176360</v>
      </c>
      <c r="O102" s="151">
        <v>0</v>
      </c>
      <c r="P102" s="152">
        <v>176360</v>
      </c>
      <c r="Q102" s="150">
        <v>23160</v>
      </c>
      <c r="R102" s="151">
        <v>0</v>
      </c>
      <c r="S102" s="152">
        <v>23160</v>
      </c>
      <c r="T102" s="150">
        <v>96200</v>
      </c>
      <c r="U102" s="151">
        <v>0</v>
      </c>
      <c r="V102" s="152">
        <v>96200</v>
      </c>
      <c r="W102" s="150">
        <v>451480</v>
      </c>
      <c r="X102" s="151">
        <v>10416</v>
      </c>
      <c r="Y102" s="152">
        <v>441064</v>
      </c>
    </row>
    <row r="103" spans="2:25" ht="15">
      <c r="B103" s="148"/>
      <c r="C103" s="149" t="s">
        <v>209</v>
      </c>
      <c r="D103" s="147"/>
      <c r="E103" s="150">
        <v>0</v>
      </c>
      <c r="F103" s="151">
        <v>0</v>
      </c>
      <c r="G103" s="152">
        <v>0</v>
      </c>
      <c r="H103" s="150">
        <v>140000</v>
      </c>
      <c r="I103" s="151">
        <v>201</v>
      </c>
      <c r="J103" s="152">
        <v>139799</v>
      </c>
      <c r="K103" s="150">
        <v>140000</v>
      </c>
      <c r="L103" s="151">
        <v>201</v>
      </c>
      <c r="M103" s="152">
        <v>139799</v>
      </c>
      <c r="N103" s="150">
        <v>125000</v>
      </c>
      <c r="O103" s="151">
        <v>0</v>
      </c>
      <c r="P103" s="152">
        <v>125000</v>
      </c>
      <c r="Q103" s="150"/>
      <c r="R103" s="151"/>
      <c r="S103" s="152"/>
      <c r="T103" s="150">
        <v>125000</v>
      </c>
      <c r="U103" s="151">
        <v>0</v>
      </c>
      <c r="V103" s="152">
        <v>125000</v>
      </c>
      <c r="W103" s="150">
        <v>390000</v>
      </c>
      <c r="X103" s="151">
        <v>201</v>
      </c>
      <c r="Y103" s="152">
        <v>389799</v>
      </c>
    </row>
    <row r="104" spans="2:25" ht="15">
      <c r="B104" s="148"/>
      <c r="C104" s="149" t="s">
        <v>210</v>
      </c>
      <c r="D104" s="147"/>
      <c r="E104" s="150"/>
      <c r="F104" s="151"/>
      <c r="G104" s="152"/>
      <c r="H104" s="150"/>
      <c r="I104" s="151">
        <v>5</v>
      </c>
      <c r="J104" s="152">
        <v>-5</v>
      </c>
      <c r="K104" s="150"/>
      <c r="L104" s="151">
        <v>5</v>
      </c>
      <c r="M104" s="152">
        <v>-5</v>
      </c>
      <c r="N104" s="150"/>
      <c r="O104" s="151"/>
      <c r="P104" s="152"/>
      <c r="Q104" s="150"/>
      <c r="R104" s="151"/>
      <c r="S104" s="152"/>
      <c r="T104" s="150"/>
      <c r="U104" s="151"/>
      <c r="V104" s="152"/>
      <c r="W104" s="150"/>
      <c r="X104" s="151">
        <v>5</v>
      </c>
      <c r="Y104" s="152">
        <v>-5</v>
      </c>
    </row>
    <row r="105" spans="2:25" ht="15">
      <c r="B105" s="148"/>
      <c r="C105" s="149" t="s">
        <v>211</v>
      </c>
      <c r="D105" s="147"/>
      <c r="E105" s="150">
        <v>0</v>
      </c>
      <c r="F105" s="151">
        <v>0</v>
      </c>
      <c r="G105" s="152">
        <v>0</v>
      </c>
      <c r="H105" s="150">
        <v>65600</v>
      </c>
      <c r="I105" s="151">
        <v>0</v>
      </c>
      <c r="J105" s="152">
        <v>65600</v>
      </c>
      <c r="K105" s="150">
        <v>65600</v>
      </c>
      <c r="L105" s="151">
        <v>0</v>
      </c>
      <c r="M105" s="152">
        <v>65600</v>
      </c>
      <c r="N105" s="150">
        <v>58100</v>
      </c>
      <c r="O105" s="151">
        <v>0</v>
      </c>
      <c r="P105" s="152">
        <v>58100</v>
      </c>
      <c r="Q105" s="150">
        <v>7000</v>
      </c>
      <c r="R105" s="151">
        <v>0</v>
      </c>
      <c r="S105" s="152">
        <v>7000</v>
      </c>
      <c r="T105" s="150">
        <v>49000</v>
      </c>
      <c r="U105" s="151">
        <v>0</v>
      </c>
      <c r="V105" s="152">
        <v>49000</v>
      </c>
      <c r="W105" s="150">
        <v>179700</v>
      </c>
      <c r="X105" s="151">
        <v>0</v>
      </c>
      <c r="Y105" s="152">
        <v>179700</v>
      </c>
    </row>
    <row r="106" spans="2:25" ht="15">
      <c r="B106" s="148"/>
      <c r="C106" s="149" t="s">
        <v>212</v>
      </c>
      <c r="D106" s="147"/>
      <c r="E106" s="150">
        <v>0</v>
      </c>
      <c r="F106" s="151">
        <v>0</v>
      </c>
      <c r="G106" s="152">
        <v>0</v>
      </c>
      <c r="H106" s="150">
        <v>61000</v>
      </c>
      <c r="I106" s="151">
        <v>4</v>
      </c>
      <c r="J106" s="152">
        <v>60996</v>
      </c>
      <c r="K106" s="150">
        <v>61000</v>
      </c>
      <c r="L106" s="151">
        <v>4</v>
      </c>
      <c r="M106" s="152">
        <v>60996</v>
      </c>
      <c r="N106" s="150">
        <v>38000</v>
      </c>
      <c r="O106" s="151">
        <v>0</v>
      </c>
      <c r="P106" s="152">
        <v>38000</v>
      </c>
      <c r="Q106" s="150">
        <v>3500</v>
      </c>
      <c r="R106" s="151">
        <v>0</v>
      </c>
      <c r="S106" s="152">
        <v>3500</v>
      </c>
      <c r="T106" s="150">
        <v>47000</v>
      </c>
      <c r="U106" s="151">
        <v>0</v>
      </c>
      <c r="V106" s="152">
        <v>47000</v>
      </c>
      <c r="W106" s="150">
        <v>149500</v>
      </c>
      <c r="X106" s="151">
        <v>4</v>
      </c>
      <c r="Y106" s="152">
        <v>149496</v>
      </c>
    </row>
    <row r="107" spans="2:25" ht="15">
      <c r="B107" s="148"/>
      <c r="C107" s="149" t="s">
        <v>213</v>
      </c>
      <c r="D107" s="147"/>
      <c r="E107" s="150">
        <v>1020</v>
      </c>
      <c r="F107" s="151">
        <v>1020</v>
      </c>
      <c r="G107" s="152">
        <v>0</v>
      </c>
      <c r="H107" s="150">
        <v>15000</v>
      </c>
      <c r="I107" s="151">
        <v>3587</v>
      </c>
      <c r="J107" s="152">
        <v>11413</v>
      </c>
      <c r="K107" s="150">
        <v>16020</v>
      </c>
      <c r="L107" s="151">
        <v>4607</v>
      </c>
      <c r="M107" s="152">
        <v>11413</v>
      </c>
      <c r="N107" s="150">
        <v>15000</v>
      </c>
      <c r="O107" s="151">
        <v>0</v>
      </c>
      <c r="P107" s="152">
        <v>15000</v>
      </c>
      <c r="Q107" s="150">
        <v>2000</v>
      </c>
      <c r="R107" s="151">
        <v>0</v>
      </c>
      <c r="S107" s="152">
        <v>2000</v>
      </c>
      <c r="T107" s="150">
        <v>26980</v>
      </c>
      <c r="U107" s="151">
        <v>0</v>
      </c>
      <c r="V107" s="152">
        <v>26980</v>
      </c>
      <c r="W107" s="150">
        <v>60000</v>
      </c>
      <c r="X107" s="151">
        <v>4607</v>
      </c>
      <c r="Y107" s="152">
        <v>55393</v>
      </c>
    </row>
    <row r="108" spans="2:25" ht="15">
      <c r="B108" s="148"/>
      <c r="C108" s="149" t="s">
        <v>214</v>
      </c>
      <c r="D108" s="147"/>
      <c r="E108" s="150">
        <v>172752</v>
      </c>
      <c r="F108" s="151">
        <v>172752</v>
      </c>
      <c r="G108" s="152">
        <v>0</v>
      </c>
      <c r="H108" s="150">
        <v>0</v>
      </c>
      <c r="I108" s="151">
        <v>0</v>
      </c>
      <c r="J108" s="152">
        <v>0</v>
      </c>
      <c r="K108" s="150">
        <v>172752</v>
      </c>
      <c r="L108" s="151">
        <v>172752</v>
      </c>
      <c r="M108" s="152">
        <v>0</v>
      </c>
      <c r="N108" s="150"/>
      <c r="O108" s="151"/>
      <c r="P108" s="152"/>
      <c r="Q108" s="150"/>
      <c r="R108" s="151"/>
      <c r="S108" s="152"/>
      <c r="T108" s="150">
        <v>15748</v>
      </c>
      <c r="U108" s="151">
        <v>0</v>
      </c>
      <c r="V108" s="152">
        <v>15748</v>
      </c>
      <c r="W108" s="150">
        <v>188500</v>
      </c>
      <c r="X108" s="151">
        <v>172752</v>
      </c>
      <c r="Y108" s="152">
        <v>15748</v>
      </c>
    </row>
    <row r="109" spans="2:25" ht="15">
      <c r="B109" s="148"/>
      <c r="C109" s="149" t="s">
        <v>215</v>
      </c>
      <c r="D109" s="147"/>
      <c r="E109" s="150">
        <v>0</v>
      </c>
      <c r="F109" s="151">
        <v>0</v>
      </c>
      <c r="G109" s="152">
        <v>0</v>
      </c>
      <c r="H109" s="150">
        <v>10500</v>
      </c>
      <c r="I109" s="151">
        <v>0</v>
      </c>
      <c r="J109" s="152">
        <v>10500</v>
      </c>
      <c r="K109" s="150">
        <v>10500</v>
      </c>
      <c r="L109" s="151">
        <v>0</v>
      </c>
      <c r="M109" s="152">
        <v>10500</v>
      </c>
      <c r="N109" s="150"/>
      <c r="O109" s="151"/>
      <c r="P109" s="152"/>
      <c r="Q109" s="150"/>
      <c r="R109" s="151"/>
      <c r="S109" s="152"/>
      <c r="T109" s="150">
        <v>10500</v>
      </c>
      <c r="U109" s="151">
        <v>0</v>
      </c>
      <c r="V109" s="152">
        <v>10500</v>
      </c>
      <c r="W109" s="150">
        <v>21000</v>
      </c>
      <c r="X109" s="151">
        <v>0</v>
      </c>
      <c r="Y109" s="152">
        <v>21000</v>
      </c>
    </row>
    <row r="110" spans="2:25" ht="15">
      <c r="B110" s="148"/>
      <c r="C110" s="149" t="s">
        <v>216</v>
      </c>
      <c r="D110" s="147"/>
      <c r="E110" s="150">
        <v>882.69</v>
      </c>
      <c r="F110" s="151">
        <v>882.69</v>
      </c>
      <c r="G110" s="152">
        <v>0</v>
      </c>
      <c r="H110" s="150">
        <v>83500</v>
      </c>
      <c r="I110" s="151">
        <v>10366.13</v>
      </c>
      <c r="J110" s="152">
        <v>73133.87</v>
      </c>
      <c r="K110" s="150">
        <v>84382.69</v>
      </c>
      <c r="L110" s="151">
        <v>11248.82</v>
      </c>
      <c r="M110" s="152">
        <v>73133.87</v>
      </c>
      <c r="N110" s="150">
        <v>77500</v>
      </c>
      <c r="O110" s="151">
        <v>0</v>
      </c>
      <c r="P110" s="152">
        <v>77500</v>
      </c>
      <c r="Q110" s="150">
        <v>11000</v>
      </c>
      <c r="R110" s="151">
        <v>0</v>
      </c>
      <c r="S110" s="152">
        <v>11000</v>
      </c>
      <c r="T110" s="150">
        <v>60117.31</v>
      </c>
      <c r="U110" s="151">
        <v>0</v>
      </c>
      <c r="V110" s="152">
        <v>60117.31</v>
      </c>
      <c r="W110" s="150">
        <v>233000</v>
      </c>
      <c r="X110" s="151">
        <v>11248.82</v>
      </c>
      <c r="Y110" s="152">
        <v>221751.18</v>
      </c>
    </row>
    <row r="111" spans="2:25" ht="15">
      <c r="B111" s="148"/>
      <c r="C111" s="149" t="s">
        <v>217</v>
      </c>
      <c r="D111" s="147"/>
      <c r="E111" s="150">
        <v>12225.83</v>
      </c>
      <c r="F111" s="151">
        <v>12225.83</v>
      </c>
      <c r="G111" s="152">
        <v>0</v>
      </c>
      <c r="H111" s="150">
        <v>54446</v>
      </c>
      <c r="I111" s="151">
        <v>1272.32</v>
      </c>
      <c r="J111" s="152">
        <v>53173.68</v>
      </c>
      <c r="K111" s="150">
        <v>66671.83</v>
      </c>
      <c r="L111" s="151">
        <v>13498.15</v>
      </c>
      <c r="M111" s="152">
        <v>53173.68</v>
      </c>
      <c r="N111" s="150">
        <v>61868</v>
      </c>
      <c r="O111" s="151">
        <v>0</v>
      </c>
      <c r="P111" s="152">
        <v>61868</v>
      </c>
      <c r="Q111" s="150">
        <v>5921</v>
      </c>
      <c r="R111" s="151">
        <v>0</v>
      </c>
      <c r="S111" s="152">
        <v>5921</v>
      </c>
      <c r="T111" s="150">
        <v>40552.17</v>
      </c>
      <c r="U111" s="151">
        <v>0</v>
      </c>
      <c r="V111" s="152">
        <v>40552.17</v>
      </c>
      <c r="W111" s="150">
        <v>175013</v>
      </c>
      <c r="X111" s="151">
        <v>13498.15</v>
      </c>
      <c r="Y111" s="152">
        <v>161514.85</v>
      </c>
    </row>
    <row r="112" spans="2:25" ht="15">
      <c r="B112" s="153"/>
      <c r="C112" s="154" t="s">
        <v>218</v>
      </c>
      <c r="D112" s="147"/>
      <c r="E112" s="155">
        <v>186880.52</v>
      </c>
      <c r="F112" s="155">
        <v>186880.52</v>
      </c>
      <c r="G112" s="155">
        <v>0</v>
      </c>
      <c r="H112" s="155">
        <v>777806</v>
      </c>
      <c r="I112" s="155">
        <v>199140.51</v>
      </c>
      <c r="J112" s="155">
        <v>578665.49</v>
      </c>
      <c r="K112" s="155">
        <v>964686.52</v>
      </c>
      <c r="L112" s="155">
        <v>386021.03</v>
      </c>
      <c r="M112" s="155">
        <v>578665.49</v>
      </c>
      <c r="N112" s="155">
        <v>883828</v>
      </c>
      <c r="O112" s="155">
        <v>0</v>
      </c>
      <c r="P112" s="155">
        <v>883828</v>
      </c>
      <c r="Q112" s="155">
        <v>84581</v>
      </c>
      <c r="R112" s="155">
        <v>0</v>
      </c>
      <c r="S112" s="155">
        <v>84581</v>
      </c>
      <c r="T112" s="155">
        <v>567097.48</v>
      </c>
      <c r="U112" s="155">
        <v>0</v>
      </c>
      <c r="V112" s="155">
        <v>567097.48</v>
      </c>
      <c r="W112" s="155">
        <v>2500193</v>
      </c>
      <c r="X112" s="155">
        <v>386021.03</v>
      </c>
      <c r="Y112" s="155">
        <v>2114171.97</v>
      </c>
    </row>
    <row r="113" spans="2:25" ht="15">
      <c r="B113" s="156" t="s">
        <v>203</v>
      </c>
      <c r="C113" s="157"/>
      <c r="D113" s="147"/>
      <c r="E113" s="158"/>
      <c r="F113" s="158">
        <v>-626824.48</v>
      </c>
      <c r="G113" s="158"/>
      <c r="H113" s="158"/>
      <c r="I113" s="158">
        <v>199140.51</v>
      </c>
      <c r="J113" s="158"/>
      <c r="K113" s="158"/>
      <c r="L113" s="158">
        <v>-427683.97</v>
      </c>
      <c r="M113" s="158"/>
      <c r="N113" s="158"/>
      <c r="O113" s="158">
        <v>0</v>
      </c>
      <c r="P113" s="158"/>
      <c r="Q113" s="158"/>
      <c r="R113" s="158">
        <v>0</v>
      </c>
      <c r="S113" s="158"/>
      <c r="T113" s="158"/>
      <c r="U113" s="158">
        <v>0</v>
      </c>
      <c r="V113" s="158"/>
      <c r="W113" s="158"/>
      <c r="X113" s="158">
        <v>-427683.97</v>
      </c>
      <c r="Y113" s="158"/>
    </row>
    <row r="114" spans="2:25" ht="15">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row>
  </sheetData>
  <sheetProtection/>
  <mergeCells count="12">
    <mergeCell ref="A64:A67"/>
    <mergeCell ref="A1:IV1"/>
    <mergeCell ref="A3:A7"/>
    <mergeCell ref="B9:B10"/>
    <mergeCell ref="B12:B14"/>
    <mergeCell ref="B15:B16"/>
    <mergeCell ref="A24:A26"/>
    <mergeCell ref="B25:B26"/>
    <mergeCell ref="A28:A31"/>
    <mergeCell ref="B30:B31"/>
    <mergeCell ref="B35:B36"/>
    <mergeCell ref="A38:A41"/>
  </mergeCells>
  <printOptions/>
  <pageMargins left="0.63" right="0.26" top="0.75" bottom="0" header="0.3" footer="0"/>
  <pageSetup horizontalDpi="600" verticalDpi="600" orientation="landscape" paperSize="9" scale="91" r:id="rId1"/>
  <headerFooter alignWithMargins="0">
    <oddFooter>&amp;CPage &amp;P</oddFooter>
  </headerFooter>
  <rowBreaks count="7" manualBreakCount="7">
    <brk id="10" max="6" man="1"/>
    <brk id="16" max="6" man="1"/>
    <brk id="23" max="6" man="1"/>
    <brk id="31" max="6" man="1"/>
    <brk id="37" max="6" man="1"/>
    <brk id="45" max="6" man="1"/>
    <brk id="6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Wolfgang Pittroff</cp:lastModifiedBy>
  <cp:lastPrinted>2009-06-28T13:50:39Z</cp:lastPrinted>
  <dcterms:created xsi:type="dcterms:W3CDTF">2009-05-10T06:07:57Z</dcterms:created>
  <dcterms:modified xsi:type="dcterms:W3CDTF">2009-07-01T08:40:36Z</dcterms:modified>
  <cp:category/>
  <cp:version/>
  <cp:contentType/>
  <cp:contentStatus/>
</cp:coreProperties>
</file>